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PRP\ROK a ZOK\ROK 2025\ZOK 2025\2025-04-28\"/>
    </mc:Choice>
  </mc:AlternateContent>
  <xr:revisionPtr revIDLastSave="0" documentId="13_ncr:1_{AEEFE711-5F93-4F91-B8C3-AB21C04E77B4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List1!$A$1:$L$30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7" i="1" l="1"/>
  <c r="J20" i="1"/>
  <c r="H22" i="1"/>
  <c r="H20" i="1"/>
  <c r="D27" i="1" l="1"/>
  <c r="E27" i="1"/>
  <c r="F27" i="1"/>
  <c r="K29" i="1" l="1"/>
  <c r="K17" i="1"/>
  <c r="F17" i="1"/>
  <c r="E17" i="1"/>
  <c r="D17" i="1"/>
  <c r="H16" i="1"/>
  <c r="I16" i="1" s="1"/>
  <c r="G16" i="1"/>
  <c r="H23" i="1"/>
  <c r="H24" i="1"/>
  <c r="H25" i="1"/>
  <c r="H26" i="1"/>
  <c r="J26" i="1" s="1"/>
  <c r="J23" i="1" l="1"/>
  <c r="J24" i="1"/>
  <c r="J25" i="1"/>
  <c r="I17" i="1"/>
  <c r="H17" i="1"/>
  <c r="J16" i="1"/>
  <c r="J17" i="1" s="1"/>
  <c r="D9" i="1"/>
  <c r="K27" i="1" l="1"/>
  <c r="F29" i="1"/>
  <c r="D29" i="1"/>
  <c r="H21" i="1"/>
  <c r="K13" i="1"/>
  <c r="F13" i="1"/>
  <c r="D13" i="1"/>
  <c r="H12" i="1"/>
  <c r="I12" i="1" s="1"/>
  <c r="E13" i="1" l="1"/>
  <c r="G12" i="1"/>
  <c r="E29" i="1"/>
  <c r="H29" i="1"/>
  <c r="J21" i="1"/>
  <c r="I27" i="1"/>
  <c r="I29" i="1" s="1"/>
  <c r="J22" i="1"/>
  <c r="J27" i="1" s="1"/>
  <c r="J12" i="1"/>
  <c r="H13" i="1"/>
  <c r="I13" i="1"/>
  <c r="J29" i="1" l="1"/>
  <c r="J13" i="1"/>
  <c r="K9" i="1"/>
  <c r="F9" i="1"/>
  <c r="E9" i="1"/>
  <c r="H8" i="1"/>
  <c r="I8" i="1" s="1"/>
  <c r="G8" i="1"/>
  <c r="H9" i="1" l="1"/>
  <c r="J8" i="1"/>
  <c r="J9" i="1" l="1"/>
  <c r="I9" i="1"/>
</calcChain>
</file>

<file path=xl/sharedStrings.xml><?xml version="1.0" encoding="utf-8"?>
<sst xmlns="http://schemas.openxmlformats.org/spreadsheetml/2006/main" count="67" uniqueCount="46">
  <si>
    <t>Název projektu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</si>
  <si>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</si>
  <si>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</si>
  <si>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</si>
  <si>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</si>
  <si>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</si>
  <si>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</si>
  <si>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</si>
  <si>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Celkové náklady PO</t>
  </si>
  <si>
    <t>Neuznatelné náklady                        (hradí OK/PO)</t>
  </si>
  <si>
    <t>sl. 6 + 7</t>
  </si>
  <si>
    <t>sl. 5 + 8</t>
  </si>
  <si>
    <t>sl. 7 + 8</t>
  </si>
  <si>
    <t>sl. 7+ 8</t>
  </si>
  <si>
    <t>Realizátor</t>
  </si>
  <si>
    <t>OK</t>
  </si>
  <si>
    <t>Celkem za projekty v Kč</t>
  </si>
  <si>
    <t>1.</t>
  </si>
  <si>
    <t>Usnesení ROK/ZOK</t>
  </si>
  <si>
    <t>Vysvětlivky:  OK - Olomoucký kraj, PO - příspěvková organizace Olomouckého kraje</t>
  </si>
  <si>
    <t>Procento dotace</t>
  </si>
  <si>
    <t>3.</t>
  </si>
  <si>
    <t>2.</t>
  </si>
  <si>
    <t>4.</t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</si>
  <si>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fondů a národních fondů)</t>
    </r>
  </si>
  <si>
    <t>5.</t>
  </si>
  <si>
    <t>RÉUO - SPŠ Hranice - Internát</t>
  </si>
  <si>
    <t>UR/10/57/2025 ze dne 17.2.2025</t>
  </si>
  <si>
    <t>Projekt podaný do výzvy č. 30 ITI Olomoucké aglomerace a 56. výzvy Operačního programu Životní prostředí</t>
  </si>
  <si>
    <t>Podpora zaměstnanců škol - Povodně 2025</t>
  </si>
  <si>
    <t>6.</t>
  </si>
  <si>
    <t>7.</t>
  </si>
  <si>
    <t>Nákup materiálně technické základny pro Domov pro seniory Červenka, p. o.</t>
  </si>
  <si>
    <t>Nákup materiálně technické základny pro Domov Štíty - Jedlí, p. o.</t>
  </si>
  <si>
    <t>Nákup materiálně technické základny pro Sociální služby pro seniory Olomouc, p. o.</t>
  </si>
  <si>
    <t>Nákup materiálně technické základny pro Domov seniorů POHODA Chválkovice, p. o.</t>
  </si>
  <si>
    <t>Nákup materiálně technické základny pro Domov pro seniory Tovačov, p. o.</t>
  </si>
  <si>
    <t>Nákup materiálně technické základny pro Domov Na zámečku Rokytnice, p. o.</t>
  </si>
  <si>
    <t>Nákup materiálně technické základny pro Domov pro seniory Radkova Lhota, p. o.</t>
  </si>
  <si>
    <t>UR/10/74/2025 ze dne 17. 2. 2025</t>
  </si>
  <si>
    <t>UR/13/54/2025 ze dne 24. 3. 2025</t>
  </si>
  <si>
    <t>Projekt podaný do výzvy Povodně 2025 vyhlášené Ministerstvem školství, mládeže a tělovýchovy</t>
  </si>
  <si>
    <t>Projekty podané do 18. výzvy programu 013 310 Rozvoj a obnova materiálně technické základny sociálních služeb 2016-2025</t>
  </si>
  <si>
    <t>Projekt podaný do IV. výzvy Programu podpory malých prodejen na venkově „OBCHŮDEK 2021+“ vyhlášeného Ministerstvem průmyslu a obchodu</t>
  </si>
  <si>
    <t>Obchůdek 2024 v Olomouckém kraji</t>
  </si>
  <si>
    <t>UR/13/51/2025 ze dne 24. 3.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</si>
</sst>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19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u/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6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10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4" fontId="0" fillId="0" borderId="0" xfId="0" applyNumberFormat="1"/>
    <xf numFmtId="0" fontId="0" fillId="4" borderId="0" xfId="0" applyFill="1"/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164" fontId="0" fillId="0" borderId="0" xfId="0" applyNumberFormat="1"/>
    <xf numFmtId="0" fontId="5" fillId="0" borderId="0" xfId="0" applyFont="1"/>
    <xf numFmtId="0" fontId="10" fillId="0" borderId="27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Border="1"/>
    <xf numFmtId="4" fontId="0" fillId="0" borderId="0" xfId="0" applyNumberFormat="1" applyBorder="1"/>
    <xf numFmtId="0" fontId="6" fillId="0" borderId="0" xfId="0" applyFont="1" applyBorder="1"/>
    <xf numFmtId="0" fontId="0" fillId="0" borderId="28" xfId="0" applyBorder="1" applyAlignment="1">
      <alignment horizontal="center" vertical="center"/>
    </xf>
    <xf numFmtId="0" fontId="13" fillId="0" borderId="0" xfId="0" applyFont="1"/>
    <xf numFmtId="0" fontId="14" fillId="3" borderId="17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15" fillId="0" borderId="0" xfId="0" applyFont="1" applyAlignment="1">
      <alignment horizontal="center"/>
    </xf>
    <xf numFmtId="164" fontId="15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 vertical="center"/>
    </xf>
    <xf numFmtId="164" fontId="12" fillId="5" borderId="11" xfId="0" applyNumberFormat="1" applyFont="1" applyFill="1" applyBorder="1" applyAlignment="1">
      <alignment vertical="center"/>
    </xf>
    <xf numFmtId="4" fontId="2" fillId="5" borderId="11" xfId="0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2" fillId="3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164" fontId="2" fillId="0" borderId="30" xfId="0" applyNumberFormat="1" applyFont="1" applyFill="1" applyBorder="1" applyAlignment="1">
      <alignment vertical="center"/>
    </xf>
    <xf numFmtId="0" fontId="2" fillId="0" borderId="31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164" fontId="5" fillId="0" borderId="13" xfId="0" applyNumberFormat="1" applyFont="1" applyBorder="1" applyAlignment="1">
      <alignment horizontal="right" vertical="center"/>
    </xf>
    <xf numFmtId="164" fontId="5" fillId="0" borderId="13" xfId="0" applyNumberFormat="1" applyFont="1" applyFill="1" applyBorder="1" applyAlignment="1">
      <alignment horizontal="right" vertical="center"/>
    </xf>
    <xf numFmtId="9" fontId="2" fillId="0" borderId="13" xfId="0" applyNumberFormat="1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vertical="center"/>
    </xf>
    <xf numFmtId="164" fontId="2" fillId="0" borderId="25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164" fontId="2" fillId="0" borderId="30" xfId="0" applyNumberFormat="1" applyFont="1" applyFill="1" applyBorder="1" applyAlignment="1">
      <alignment horizontal="center" vertical="center"/>
    </xf>
    <xf numFmtId="0" fontId="17" fillId="6" borderId="0" xfId="0" applyFont="1" applyFill="1" applyAlignment="1">
      <alignment vertical="center"/>
    </xf>
    <xf numFmtId="164" fontId="2" fillId="0" borderId="25" xfId="0" applyNumberFormat="1" applyFont="1" applyFill="1" applyBorder="1" applyAlignment="1">
      <alignment vertical="center"/>
    </xf>
    <xf numFmtId="164" fontId="2" fillId="0" borderId="25" xfId="0" applyNumberFormat="1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164" fontId="16" fillId="0" borderId="0" xfId="0" applyNumberFormat="1" applyFont="1" applyFill="1" applyAlignment="1">
      <alignment horizontal="center" vertical="center"/>
    </xf>
    <xf numFmtId="0" fontId="2" fillId="0" borderId="2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9" fontId="2" fillId="0" borderId="13" xfId="0" applyNumberFormat="1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8" fillId="0" borderId="6" xfId="0" applyFont="1" applyBorder="1" applyAlignment="1">
      <alignment wrapText="1"/>
    </xf>
    <xf numFmtId="0" fontId="8" fillId="0" borderId="23" xfId="0" applyFont="1" applyBorder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G43"/>
  <sheetViews>
    <sheetView tabSelected="1" view="pageBreakPreview" zoomScale="70" zoomScaleNormal="80" zoomScaleSheetLayoutView="70" zoomScalePageLayoutView="75" workbookViewId="0">
      <pane ySplit="6" topLeftCell="A7" activePane="bottomLeft" state="frozen"/>
      <selection pane="bottomLeft" activeCell="L8" sqref="L8"/>
    </sheetView>
  </sheetViews>
  <sheetFormatPr defaultRowHeight="13.2" x14ac:dyDescent="0.25"/>
  <cols>
    <col min="1" max="1" width="5.6640625" style="7" customWidth="1"/>
    <col min="2" max="2" width="67.109375" style="2" customWidth="1"/>
    <col min="3" max="3" width="14.6640625" style="15" customWidth="1"/>
    <col min="4" max="4" width="23.109375" customWidth="1"/>
    <col min="5" max="5" width="23.5546875" customWidth="1"/>
    <col min="6" max="6" width="24.109375" customWidth="1"/>
    <col min="7" max="7" width="21" style="31" customWidth="1"/>
    <col min="8" max="8" width="24.6640625" customWidth="1"/>
    <col min="9" max="9" width="22.33203125" style="8" customWidth="1"/>
    <col min="10" max="10" width="27" customWidth="1"/>
    <col min="11" max="11" width="19.6640625" customWidth="1"/>
    <col min="12" max="12" width="21.44140625" style="1" customWidth="1"/>
    <col min="14" max="14" width="18.6640625" bestFit="1" customWidth="1"/>
    <col min="17" max="17" width="34.88671875" customWidth="1"/>
    <col min="19" max="19" width="32.88671875" customWidth="1"/>
  </cols>
  <sheetData>
    <row r="1" spans="1:19" ht="20.25" customHeight="1" x14ac:dyDescent="0.3">
      <c r="A1" s="84" t="s">
        <v>24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6"/>
    </row>
    <row r="2" spans="1:19" ht="15.75" customHeight="1" thickBot="1" x14ac:dyDescent="0.3">
      <c r="A2" s="21"/>
      <c r="B2" s="22"/>
      <c r="C2" s="23"/>
      <c r="D2" s="24"/>
      <c r="E2" s="24"/>
      <c r="F2" s="24"/>
      <c r="G2" s="30"/>
      <c r="H2" s="24"/>
      <c r="I2" s="25"/>
      <c r="J2" s="26"/>
      <c r="K2" s="26"/>
      <c r="L2" s="27"/>
    </row>
    <row r="3" spans="1:19" s="1" customFormat="1" ht="32.700000000000003" customHeight="1" x14ac:dyDescent="0.25">
      <c r="A3" s="100" t="s">
        <v>1</v>
      </c>
      <c r="B3" s="87" t="s">
        <v>0</v>
      </c>
      <c r="C3" s="102" t="s">
        <v>14</v>
      </c>
      <c r="D3" s="89" t="s">
        <v>2</v>
      </c>
      <c r="E3" s="89" t="s">
        <v>3</v>
      </c>
      <c r="F3" s="89" t="s">
        <v>5</v>
      </c>
      <c r="G3" s="89" t="s">
        <v>20</v>
      </c>
      <c r="H3" s="89" t="s">
        <v>6</v>
      </c>
      <c r="I3" s="91" t="s">
        <v>9</v>
      </c>
      <c r="J3" s="89" t="s">
        <v>4</v>
      </c>
      <c r="K3" s="89" t="s">
        <v>8</v>
      </c>
      <c r="L3" s="94" t="s">
        <v>18</v>
      </c>
    </row>
    <row r="4" spans="1:19" s="1" customFormat="1" ht="18.600000000000001" customHeight="1" x14ac:dyDescent="0.25">
      <c r="A4" s="101"/>
      <c r="B4" s="88"/>
      <c r="C4" s="103"/>
      <c r="D4" s="90"/>
      <c r="E4" s="90"/>
      <c r="F4" s="97"/>
      <c r="G4" s="90"/>
      <c r="H4" s="99"/>
      <c r="I4" s="92"/>
      <c r="J4" s="90"/>
      <c r="K4" s="90"/>
      <c r="L4" s="95"/>
    </row>
    <row r="5" spans="1:19" s="1" customFormat="1" ht="17.25" customHeight="1" thickBot="1" x14ac:dyDescent="0.3">
      <c r="A5" s="39"/>
      <c r="B5" s="38"/>
      <c r="C5" s="104"/>
      <c r="D5" s="5" t="s">
        <v>11</v>
      </c>
      <c r="E5" s="5" t="s">
        <v>10</v>
      </c>
      <c r="F5" s="98"/>
      <c r="G5" s="98"/>
      <c r="H5" s="98"/>
      <c r="I5" s="93"/>
      <c r="J5" s="5" t="s">
        <v>12</v>
      </c>
      <c r="K5" s="5" t="s">
        <v>13</v>
      </c>
      <c r="L5" s="96"/>
    </row>
    <row r="6" spans="1:19" s="1" customFormat="1" ht="21.45" customHeight="1" thickTop="1" thickBot="1" x14ac:dyDescent="0.3">
      <c r="A6" s="10">
        <v>1</v>
      </c>
      <c r="B6" s="11">
        <v>2</v>
      </c>
      <c r="C6" s="16">
        <v>3</v>
      </c>
      <c r="D6" s="11">
        <v>4</v>
      </c>
      <c r="E6" s="11">
        <v>5</v>
      </c>
      <c r="F6" s="11">
        <v>6</v>
      </c>
      <c r="G6" s="29"/>
      <c r="H6" s="11">
        <v>7</v>
      </c>
      <c r="I6" s="11">
        <v>8</v>
      </c>
      <c r="J6" s="11">
        <v>9</v>
      </c>
      <c r="K6" s="12">
        <v>10</v>
      </c>
      <c r="L6" s="13">
        <v>11</v>
      </c>
    </row>
    <row r="7" spans="1:19" s="44" customFormat="1" ht="31.5" customHeight="1" x14ac:dyDescent="0.25">
      <c r="A7" s="75" t="s">
        <v>28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7"/>
    </row>
    <row r="8" spans="1:19" s="45" customFormat="1" ht="45.75" customHeight="1" thickBot="1" x14ac:dyDescent="0.3">
      <c r="A8" s="48" t="s">
        <v>17</v>
      </c>
      <c r="B8" s="49" t="s">
        <v>26</v>
      </c>
      <c r="C8" s="50" t="s">
        <v>15</v>
      </c>
      <c r="D8" s="51">
        <v>189518125</v>
      </c>
      <c r="E8" s="52">
        <v>36020431.07</v>
      </c>
      <c r="F8" s="51">
        <v>25086614</v>
      </c>
      <c r="G8" s="53">
        <f>F8/E8</f>
        <v>0.69645512990247505</v>
      </c>
      <c r="H8" s="51">
        <f t="shared" ref="H8" si="0">E8-F8</f>
        <v>10933817.07</v>
      </c>
      <c r="I8" s="51">
        <f t="shared" ref="I8" si="1">D8-F8-H8</f>
        <v>153497693.93000001</v>
      </c>
      <c r="J8" s="51">
        <f>H8+I8</f>
        <v>164431511</v>
      </c>
      <c r="K8" s="51">
        <v>0</v>
      </c>
      <c r="L8" s="54" t="s">
        <v>27</v>
      </c>
    </row>
    <row r="9" spans="1:19" s="46" customFormat="1" ht="27" customHeight="1" thickBot="1" x14ac:dyDescent="0.3">
      <c r="A9" s="73" t="s">
        <v>7</v>
      </c>
      <c r="B9" s="74"/>
      <c r="C9" s="74"/>
      <c r="D9" s="55">
        <f>SUM(D8:D8)</f>
        <v>189518125</v>
      </c>
      <c r="E9" s="55">
        <f>SUM(E8:E8)</f>
        <v>36020431.07</v>
      </c>
      <c r="F9" s="55">
        <f>SUM(F8:F8)</f>
        <v>25086614</v>
      </c>
      <c r="G9" s="56"/>
      <c r="H9" s="55">
        <f>SUM(H8:H8)</f>
        <v>10933817.07</v>
      </c>
      <c r="I9" s="55">
        <f>SUM(I8:I8)</f>
        <v>153497693.93000001</v>
      </c>
      <c r="J9" s="55">
        <f>SUM(J8:J8)</f>
        <v>164431511</v>
      </c>
      <c r="K9" s="55">
        <f>SUM(K8:K8)</f>
        <v>0</v>
      </c>
      <c r="L9" s="57"/>
      <c r="S9" s="47"/>
    </row>
    <row r="10" spans="1:19" s="36" customFormat="1" ht="24" customHeight="1" thickBot="1" x14ac:dyDescent="0.3">
      <c r="A10" s="40"/>
      <c r="B10" s="41"/>
      <c r="C10" s="41"/>
      <c r="D10" s="42"/>
      <c r="E10" s="42"/>
      <c r="F10" s="42"/>
      <c r="G10" s="58"/>
      <c r="H10" s="42"/>
      <c r="I10" s="42"/>
      <c r="J10" s="42"/>
      <c r="K10" s="42"/>
      <c r="L10" s="43"/>
      <c r="S10" s="37"/>
    </row>
    <row r="11" spans="1:19" s="59" customFormat="1" ht="31.5" customHeight="1" x14ac:dyDescent="0.25">
      <c r="A11" s="75" t="s">
        <v>41</v>
      </c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7"/>
    </row>
    <row r="12" spans="1:19" s="3" customFormat="1" ht="45.75" customHeight="1" thickBot="1" x14ac:dyDescent="0.3">
      <c r="A12" s="48" t="s">
        <v>17</v>
      </c>
      <c r="B12" s="49" t="s">
        <v>29</v>
      </c>
      <c r="C12" s="70" t="s">
        <v>15</v>
      </c>
      <c r="D12" s="52">
        <v>8000341</v>
      </c>
      <c r="E12" s="52">
        <v>8000341</v>
      </c>
      <c r="F12" s="52">
        <v>8000341</v>
      </c>
      <c r="G12" s="71">
        <f>F12/E12</f>
        <v>1</v>
      </c>
      <c r="H12" s="52">
        <f>E12-F12</f>
        <v>0</v>
      </c>
      <c r="I12" s="52">
        <f>D12-F12-H12</f>
        <v>0</v>
      </c>
      <c r="J12" s="52">
        <f>H12+I12</f>
        <v>0</v>
      </c>
      <c r="K12" s="52">
        <v>0</v>
      </c>
      <c r="L12" s="72" t="s">
        <v>39</v>
      </c>
    </row>
    <row r="13" spans="1:19" s="63" customFormat="1" ht="27" customHeight="1" thickBot="1" x14ac:dyDescent="0.3">
      <c r="A13" s="78" t="s">
        <v>7</v>
      </c>
      <c r="B13" s="79"/>
      <c r="C13" s="79"/>
      <c r="D13" s="60">
        <f>SUM(D12:D12)</f>
        <v>8000341</v>
      </c>
      <c r="E13" s="60">
        <f>SUM(E12:E12)</f>
        <v>8000341</v>
      </c>
      <c r="F13" s="60">
        <f>SUM(F12:F12)</f>
        <v>8000341</v>
      </c>
      <c r="G13" s="61"/>
      <c r="H13" s="60">
        <f>SUM(H12:H12)</f>
        <v>0</v>
      </c>
      <c r="I13" s="60">
        <f>SUM(I12:I12)</f>
        <v>0</v>
      </c>
      <c r="J13" s="60">
        <f>SUM(J12:J12)</f>
        <v>0</v>
      </c>
      <c r="K13" s="60">
        <f>SUM(K12:K12)</f>
        <v>0</v>
      </c>
      <c r="L13" s="62"/>
      <c r="S13" s="64"/>
    </row>
    <row r="14" spans="1:19" s="36" customFormat="1" ht="24" customHeight="1" thickBot="1" x14ac:dyDescent="0.3">
      <c r="A14" s="65"/>
      <c r="B14" s="66"/>
      <c r="C14" s="66"/>
      <c r="D14" s="67"/>
      <c r="E14" s="67"/>
      <c r="F14" s="67"/>
      <c r="G14" s="68"/>
      <c r="H14" s="67"/>
      <c r="I14" s="67"/>
      <c r="J14" s="67"/>
      <c r="K14" s="67"/>
      <c r="L14" s="69"/>
      <c r="S14" s="37"/>
    </row>
    <row r="15" spans="1:19" s="59" customFormat="1" ht="31.5" customHeight="1" x14ac:dyDescent="0.25">
      <c r="A15" s="75" t="s">
        <v>43</v>
      </c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7"/>
    </row>
    <row r="16" spans="1:19" s="3" customFormat="1" ht="36" customHeight="1" thickBot="1" x14ac:dyDescent="0.3">
      <c r="A16" s="48" t="s">
        <v>17</v>
      </c>
      <c r="B16" s="49" t="s">
        <v>44</v>
      </c>
      <c r="C16" s="70" t="s">
        <v>15</v>
      </c>
      <c r="D16" s="52">
        <v>3800000</v>
      </c>
      <c r="E16" s="52">
        <v>3800000</v>
      </c>
      <c r="F16" s="52">
        <v>3800000</v>
      </c>
      <c r="G16" s="71">
        <f>F16/E16</f>
        <v>1</v>
      </c>
      <c r="H16" s="52">
        <f>E16-F16</f>
        <v>0</v>
      </c>
      <c r="I16" s="52">
        <f>D16-F16-H16</f>
        <v>0</v>
      </c>
      <c r="J16" s="52">
        <f>H16+I16</f>
        <v>0</v>
      </c>
      <c r="K16" s="52">
        <v>0</v>
      </c>
      <c r="L16" s="72" t="s">
        <v>45</v>
      </c>
    </row>
    <row r="17" spans="1:111" s="63" customFormat="1" ht="27" customHeight="1" thickBot="1" x14ac:dyDescent="0.3">
      <c r="A17" s="78" t="s">
        <v>7</v>
      </c>
      <c r="B17" s="79"/>
      <c r="C17" s="79"/>
      <c r="D17" s="60">
        <f>SUM(D16:D16)</f>
        <v>3800000</v>
      </c>
      <c r="E17" s="60">
        <f>SUM(E16:E16)</f>
        <v>3800000</v>
      </c>
      <c r="F17" s="60">
        <f>SUM(F16:F16)</f>
        <v>3800000</v>
      </c>
      <c r="G17" s="61"/>
      <c r="H17" s="60">
        <f>SUM(H16:H16)</f>
        <v>0</v>
      </c>
      <c r="I17" s="60">
        <f>SUM(I16:I16)</f>
        <v>0</v>
      </c>
      <c r="J17" s="60">
        <f>SUM(J16:J16)</f>
        <v>0</v>
      </c>
      <c r="K17" s="60">
        <f>SUM(K16:K16)</f>
        <v>0</v>
      </c>
      <c r="L17" s="62"/>
      <c r="S17" s="64"/>
    </row>
    <row r="18" spans="1:111" s="36" customFormat="1" ht="27" customHeight="1" thickBot="1" x14ac:dyDescent="0.3">
      <c r="A18" s="65"/>
      <c r="B18" s="66"/>
      <c r="C18" s="66"/>
      <c r="D18" s="67"/>
      <c r="E18" s="67"/>
      <c r="F18" s="67"/>
      <c r="G18" s="68"/>
      <c r="H18" s="67"/>
      <c r="I18" s="67"/>
      <c r="J18" s="67"/>
      <c r="K18" s="67"/>
      <c r="L18" s="69"/>
      <c r="S18" s="37"/>
    </row>
    <row r="19" spans="1:111" s="44" customFormat="1" ht="31.5" customHeight="1" x14ac:dyDescent="0.25">
      <c r="A19" s="75" t="s">
        <v>42</v>
      </c>
      <c r="B19" s="76"/>
      <c r="C19" s="76"/>
      <c r="D19" s="76"/>
      <c r="E19" s="76"/>
      <c r="F19" s="76"/>
      <c r="G19" s="76"/>
      <c r="H19" s="76"/>
      <c r="I19" s="76"/>
      <c r="J19" s="76"/>
      <c r="K19" s="76"/>
      <c r="L19" s="77"/>
    </row>
    <row r="20" spans="1:111" s="3" customFormat="1" ht="45.75" customHeight="1" x14ac:dyDescent="0.25">
      <c r="A20" s="48" t="s">
        <v>17</v>
      </c>
      <c r="B20" s="49" t="s">
        <v>33</v>
      </c>
      <c r="C20" s="70" t="s">
        <v>15</v>
      </c>
      <c r="D20" s="52">
        <v>250000</v>
      </c>
      <c r="E20" s="52">
        <v>250000</v>
      </c>
      <c r="F20" s="52">
        <v>187500</v>
      </c>
      <c r="G20" s="71">
        <v>0.75</v>
      </c>
      <c r="H20" s="52">
        <f>E20-F20</f>
        <v>62500</v>
      </c>
      <c r="I20" s="52">
        <v>0</v>
      </c>
      <c r="J20" s="52">
        <f>H20+I20</f>
        <v>62500</v>
      </c>
      <c r="K20" s="52">
        <v>0</v>
      </c>
      <c r="L20" s="72" t="s">
        <v>40</v>
      </c>
    </row>
    <row r="21" spans="1:111" s="3" customFormat="1" ht="45.75" customHeight="1" x14ac:dyDescent="0.25">
      <c r="A21" s="48" t="s">
        <v>22</v>
      </c>
      <c r="B21" s="49" t="s">
        <v>32</v>
      </c>
      <c r="C21" s="70" t="s">
        <v>15</v>
      </c>
      <c r="D21" s="52">
        <v>840000</v>
      </c>
      <c r="E21" s="52">
        <v>840000</v>
      </c>
      <c r="F21" s="52">
        <v>630000</v>
      </c>
      <c r="G21" s="71">
        <v>0.75</v>
      </c>
      <c r="H21" s="52">
        <f>E21-F21</f>
        <v>210000</v>
      </c>
      <c r="I21" s="52">
        <v>0</v>
      </c>
      <c r="J21" s="52">
        <f>H21+I21</f>
        <v>210000</v>
      </c>
      <c r="K21" s="52">
        <v>0</v>
      </c>
      <c r="L21" s="72" t="s">
        <v>40</v>
      </c>
    </row>
    <row r="22" spans="1:111" s="3" customFormat="1" ht="45.75" customHeight="1" x14ac:dyDescent="0.25">
      <c r="A22" s="48" t="s">
        <v>21</v>
      </c>
      <c r="B22" s="49" t="s">
        <v>34</v>
      </c>
      <c r="C22" s="70" t="s">
        <v>15</v>
      </c>
      <c r="D22" s="52">
        <v>2680000</v>
      </c>
      <c r="E22" s="52">
        <v>2680000</v>
      </c>
      <c r="F22" s="52">
        <v>2010000</v>
      </c>
      <c r="G22" s="71">
        <v>0.75</v>
      </c>
      <c r="H22" s="52">
        <f>E22-F22</f>
        <v>670000</v>
      </c>
      <c r="I22" s="52">
        <v>0</v>
      </c>
      <c r="J22" s="52">
        <f>H22+I22</f>
        <v>670000</v>
      </c>
      <c r="K22" s="52">
        <v>0</v>
      </c>
      <c r="L22" s="72" t="s">
        <v>40</v>
      </c>
    </row>
    <row r="23" spans="1:111" s="3" customFormat="1" ht="45.75" customHeight="1" x14ac:dyDescent="0.25">
      <c r="A23" s="48" t="s">
        <v>23</v>
      </c>
      <c r="B23" s="49" t="s">
        <v>35</v>
      </c>
      <c r="C23" s="70" t="s">
        <v>15</v>
      </c>
      <c r="D23" s="52">
        <v>430000</v>
      </c>
      <c r="E23" s="52">
        <v>430000</v>
      </c>
      <c r="F23" s="52">
        <v>322500</v>
      </c>
      <c r="G23" s="71">
        <v>0.75</v>
      </c>
      <c r="H23" s="52">
        <f t="shared" ref="H23:H26" si="2">E23-F23</f>
        <v>107500</v>
      </c>
      <c r="I23" s="52">
        <v>0</v>
      </c>
      <c r="J23" s="52">
        <f t="shared" ref="J23:J26" si="3">H23+I23</f>
        <v>107500</v>
      </c>
      <c r="K23" s="52">
        <v>0</v>
      </c>
      <c r="L23" s="72" t="s">
        <v>40</v>
      </c>
    </row>
    <row r="24" spans="1:111" s="3" customFormat="1" ht="45.75" customHeight="1" x14ac:dyDescent="0.25">
      <c r="A24" s="48" t="s">
        <v>25</v>
      </c>
      <c r="B24" s="49" t="s">
        <v>36</v>
      </c>
      <c r="C24" s="70" t="s">
        <v>15</v>
      </c>
      <c r="D24" s="52">
        <v>480000</v>
      </c>
      <c r="E24" s="52">
        <v>480000</v>
      </c>
      <c r="F24" s="52">
        <v>360000</v>
      </c>
      <c r="G24" s="71">
        <v>0.75</v>
      </c>
      <c r="H24" s="52">
        <f t="shared" si="2"/>
        <v>120000</v>
      </c>
      <c r="I24" s="52">
        <v>0</v>
      </c>
      <c r="J24" s="52">
        <f t="shared" si="3"/>
        <v>120000</v>
      </c>
      <c r="K24" s="52">
        <v>0</v>
      </c>
      <c r="L24" s="72" t="s">
        <v>40</v>
      </c>
    </row>
    <row r="25" spans="1:111" s="3" customFormat="1" ht="45.75" customHeight="1" x14ac:dyDescent="0.25">
      <c r="A25" s="48" t="s">
        <v>30</v>
      </c>
      <c r="B25" s="49" t="s">
        <v>37</v>
      </c>
      <c r="C25" s="70" t="s">
        <v>15</v>
      </c>
      <c r="D25" s="52">
        <v>200000</v>
      </c>
      <c r="E25" s="52">
        <v>200000</v>
      </c>
      <c r="F25" s="52">
        <v>150000</v>
      </c>
      <c r="G25" s="71">
        <v>0.75</v>
      </c>
      <c r="H25" s="52">
        <f t="shared" si="2"/>
        <v>50000</v>
      </c>
      <c r="I25" s="52">
        <v>0</v>
      </c>
      <c r="J25" s="52">
        <f t="shared" si="3"/>
        <v>50000</v>
      </c>
      <c r="K25" s="52">
        <v>0</v>
      </c>
      <c r="L25" s="72" t="s">
        <v>40</v>
      </c>
    </row>
    <row r="26" spans="1:111" s="3" customFormat="1" ht="45.75" customHeight="1" thickBot="1" x14ac:dyDescent="0.3">
      <c r="A26" s="48" t="s">
        <v>31</v>
      </c>
      <c r="B26" s="49" t="s">
        <v>38</v>
      </c>
      <c r="C26" s="70" t="s">
        <v>15</v>
      </c>
      <c r="D26" s="52">
        <v>230000</v>
      </c>
      <c r="E26" s="52">
        <v>230000</v>
      </c>
      <c r="F26" s="52">
        <v>172500</v>
      </c>
      <c r="G26" s="71">
        <v>0.75</v>
      </c>
      <c r="H26" s="52">
        <f t="shared" si="2"/>
        <v>57500</v>
      </c>
      <c r="I26" s="52">
        <v>0</v>
      </c>
      <c r="J26" s="52">
        <f t="shared" si="3"/>
        <v>57500</v>
      </c>
      <c r="K26" s="52">
        <v>0</v>
      </c>
      <c r="L26" s="72" t="s">
        <v>40</v>
      </c>
    </row>
    <row r="27" spans="1:111" s="63" customFormat="1" ht="27" customHeight="1" thickBot="1" x14ac:dyDescent="0.3">
      <c r="A27" s="78" t="s">
        <v>7</v>
      </c>
      <c r="B27" s="79"/>
      <c r="C27" s="79"/>
      <c r="D27" s="60">
        <f>SUM(D20:D26)</f>
        <v>5110000</v>
      </c>
      <c r="E27" s="60">
        <f>SUM(E20:E26)</f>
        <v>5110000</v>
      </c>
      <c r="F27" s="60">
        <f>SUM(F20:F26)</f>
        <v>3832500</v>
      </c>
      <c r="G27" s="61"/>
      <c r="H27" s="60">
        <f>SUM(H20:H26)</f>
        <v>1277500</v>
      </c>
      <c r="I27" s="60">
        <f>SUM(I20:I22)</f>
        <v>0</v>
      </c>
      <c r="J27" s="60">
        <f>SUM(J20:J26)</f>
        <v>1277500</v>
      </c>
      <c r="K27" s="60">
        <f>SUM(K20:K22)</f>
        <v>0</v>
      </c>
      <c r="L27" s="62"/>
      <c r="S27" s="64"/>
    </row>
    <row r="28" spans="1:111" s="36" customFormat="1" ht="23.4" customHeight="1" thickBot="1" x14ac:dyDescent="0.3">
      <c r="A28" s="40"/>
      <c r="B28" s="41"/>
      <c r="C28" s="41"/>
      <c r="D28" s="42"/>
      <c r="E28" s="42"/>
      <c r="F28" s="42"/>
      <c r="G28" s="58"/>
      <c r="H28" s="42"/>
      <c r="I28" s="42"/>
      <c r="J28" s="42"/>
      <c r="K28" s="42"/>
      <c r="L28" s="43"/>
      <c r="S28" s="37"/>
    </row>
    <row r="29" spans="1:111" s="4" customFormat="1" ht="34.5" customHeight="1" thickBot="1" x14ac:dyDescent="0.3">
      <c r="A29" s="81" t="s">
        <v>16</v>
      </c>
      <c r="B29" s="82"/>
      <c r="C29" s="83"/>
      <c r="D29" s="34">
        <f>SUM(D9,D13,D17,D27)</f>
        <v>206428466</v>
      </c>
      <c r="E29" s="34">
        <f t="shared" ref="E29:F29" si="4">SUM(E9,E13,E17,E27)</f>
        <v>52930772.07</v>
      </c>
      <c r="F29" s="34">
        <f t="shared" si="4"/>
        <v>40719455</v>
      </c>
      <c r="G29" s="34"/>
      <c r="H29" s="34">
        <f>SUM(H9,H13,H17,H27)</f>
        <v>12211317.07</v>
      </c>
      <c r="I29" s="34">
        <f t="shared" ref="I29:K29" si="5">SUM(I9,I13,I17,I27)</f>
        <v>153497693.93000001</v>
      </c>
      <c r="J29" s="34">
        <f t="shared" si="5"/>
        <v>165709011</v>
      </c>
      <c r="K29" s="34">
        <f t="shared" si="5"/>
        <v>0</v>
      </c>
      <c r="L29" s="35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</row>
    <row r="30" spans="1:111" ht="18" customHeight="1" x14ac:dyDescent="0.35">
      <c r="A30" s="80" t="s">
        <v>19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Q30" s="28"/>
    </row>
    <row r="31" spans="1:111" x14ac:dyDescent="0.25">
      <c r="B31" s="6"/>
      <c r="C31" s="14"/>
    </row>
    <row r="32" spans="1:111" x14ac:dyDescent="0.25">
      <c r="B32" s="6"/>
      <c r="C32" s="14"/>
      <c r="H32" s="19"/>
    </row>
    <row r="34" spans="2:12" x14ac:dyDescent="0.25">
      <c r="F34" s="19"/>
      <c r="G34" s="32"/>
    </row>
    <row r="35" spans="2:12" x14ac:dyDescent="0.25">
      <c r="H35" s="19"/>
    </row>
    <row r="36" spans="2:12" x14ac:dyDescent="0.25">
      <c r="H36" s="19"/>
    </row>
    <row r="38" spans="2:12" ht="16.2" thickTop="1" thickBot="1" x14ac:dyDescent="0.3">
      <c r="I38" s="20"/>
    </row>
    <row r="39" spans="2:12" ht="15" x14ac:dyDescent="0.25">
      <c r="I39" s="20"/>
    </row>
    <row r="40" spans="2:12" x14ac:dyDescent="0.25">
      <c r="B40" s="18"/>
      <c r="C40" s="17"/>
    </row>
    <row r="41" spans="2:12" x14ac:dyDescent="0.25">
      <c r="L41" s="33"/>
    </row>
    <row r="43" spans="2:12" x14ac:dyDescent="0.25">
      <c r="H43" s="9"/>
    </row>
  </sheetData>
  <mergeCells count="23">
    <mergeCell ref="A27:C27"/>
    <mergeCell ref="A30:L30"/>
    <mergeCell ref="A29:C29"/>
    <mergeCell ref="A1:L1"/>
    <mergeCell ref="B3:B4"/>
    <mergeCell ref="D3:D4"/>
    <mergeCell ref="E3:E4"/>
    <mergeCell ref="I3:I5"/>
    <mergeCell ref="L3:L5"/>
    <mergeCell ref="F3:F5"/>
    <mergeCell ref="H3:H5"/>
    <mergeCell ref="A3:A4"/>
    <mergeCell ref="J3:J4"/>
    <mergeCell ref="K3:K4"/>
    <mergeCell ref="C3:C5"/>
    <mergeCell ref="G3:G5"/>
    <mergeCell ref="A9:C9"/>
    <mergeCell ref="A7:L7"/>
    <mergeCell ref="A11:L11"/>
    <mergeCell ref="A13:C13"/>
    <mergeCell ref="A19:L19"/>
    <mergeCell ref="A15:L15"/>
    <mergeCell ref="A17:C17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2" fitToHeight="0" orientation="landscape" useFirstPageNumber="1" r:id="rId1"/>
  <headerFooter scaleWithDoc="0" alignWithMargins="0">
    <oddHeader xml:space="preserve">&amp;LUsnesení_příloha č. 01 </oddHeader>
    <oddFooter>&amp;L&amp;"Arial,Kurzíva"Zastupitelstvo Olomouckého kraje 28. 4. 2025
29. Projekty spolufinancované z evropských fondů a národních fondů ke schválení financování
Usnesení_příloha č. 01 – Podané žádosti o dotaci &amp;R&amp;"Arial,Kurzíva"Strana &amp;P (celkem 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37" sqref="I37"/>
    </sheetView>
  </sheetViews>
  <sheetFormatPr defaultRowHeight="13.2" x14ac:dyDescent="0.25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5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Totová Nikola</cp:lastModifiedBy>
  <cp:lastPrinted>2024-11-26T05:35:01Z</cp:lastPrinted>
  <dcterms:created xsi:type="dcterms:W3CDTF">2010-05-05T13:52:59Z</dcterms:created>
  <dcterms:modified xsi:type="dcterms:W3CDTF">2025-04-08T08:50:31Z</dcterms:modified>
</cp:coreProperties>
</file>