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PRP\ROK a ZOK\ROK 2025\ZOK 2025\2025-02-24\"/>
    </mc:Choice>
  </mc:AlternateContent>
  <xr:revisionPtr revIDLastSave="0" documentId="13_ncr:1_{BF9E38A4-EC70-48E1-935C-9D672DFAACC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List2" sheetId="2" r:id="rId2"/>
    <sheet name="List3" sheetId="3" r:id="rId3"/>
  </sheets>
  <definedNames>
    <definedName name="_xlnm.Print_Titles" localSheetId="0">List1!$3:$6</definedName>
    <definedName name="_xlnm.Print_Area" localSheetId="0">List1!$A$1:$L$44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0" i="1" l="1"/>
  <c r="H43" i="1"/>
  <c r="K41" i="1"/>
  <c r="K43" i="1" s="1"/>
  <c r="I41" i="1"/>
  <c r="I43" i="1" s="1"/>
  <c r="F41" i="1"/>
  <c r="F43" i="1" s="1"/>
  <c r="E41" i="1"/>
  <c r="E43" i="1" s="1"/>
  <c r="D41" i="1"/>
  <c r="D43" i="1" s="1"/>
  <c r="H41" i="1"/>
  <c r="G40" i="1"/>
  <c r="F31" i="1"/>
  <c r="G31" i="1" s="1"/>
  <c r="J40" i="1" l="1"/>
  <c r="J41" i="1" s="1"/>
  <c r="J43" i="1" s="1"/>
  <c r="H31" i="1"/>
  <c r="J31" i="1" s="1"/>
  <c r="H36" i="1"/>
  <c r="J36" i="1" s="1"/>
  <c r="G36" i="1"/>
  <c r="K37" i="1"/>
  <c r="I37" i="1"/>
  <c r="F37" i="1"/>
  <c r="E37" i="1"/>
  <c r="D37" i="1"/>
  <c r="K33" i="1"/>
  <c r="F33" i="1"/>
  <c r="E33" i="1"/>
  <c r="D33" i="1"/>
  <c r="H32" i="1"/>
  <c r="G32" i="1"/>
  <c r="H30" i="1"/>
  <c r="G30" i="1"/>
  <c r="K27" i="1"/>
  <c r="F27" i="1"/>
  <c r="E27" i="1"/>
  <c r="D27" i="1"/>
  <c r="H26" i="1"/>
  <c r="H27" i="1" s="1"/>
  <c r="G26" i="1"/>
  <c r="H14" i="1"/>
  <c r="I14" i="1" s="1"/>
  <c r="H15" i="1"/>
  <c r="I15" i="1" s="1"/>
  <c r="G14" i="1"/>
  <c r="H37" i="1" l="1"/>
  <c r="J37" i="1"/>
  <c r="H33" i="1"/>
  <c r="J32" i="1"/>
  <c r="J30" i="1"/>
  <c r="I33" i="1"/>
  <c r="I26" i="1"/>
  <c r="I27" i="1" s="1"/>
  <c r="J14" i="1"/>
  <c r="J33" i="1" l="1"/>
  <c r="J26" i="1"/>
  <c r="J27" i="1" s="1"/>
  <c r="D10" i="1"/>
  <c r="H19" i="1" l="1"/>
  <c r="K23" i="1"/>
  <c r="F23" i="1"/>
  <c r="D23" i="1"/>
  <c r="I20" i="1"/>
  <c r="H20" i="1"/>
  <c r="G20" i="1"/>
  <c r="I19" i="1"/>
  <c r="I22" i="1"/>
  <c r="H22" i="1"/>
  <c r="G22" i="1"/>
  <c r="I21" i="1"/>
  <c r="H21" i="1"/>
  <c r="G21" i="1"/>
  <c r="K16" i="1"/>
  <c r="F16" i="1"/>
  <c r="D16" i="1"/>
  <c r="H13" i="1"/>
  <c r="I13" i="1" s="1"/>
  <c r="G15" i="1"/>
  <c r="J19" i="1" l="1"/>
  <c r="E16" i="1"/>
  <c r="G13" i="1"/>
  <c r="G19" i="1"/>
  <c r="E23" i="1"/>
  <c r="H23" i="1"/>
  <c r="J20" i="1"/>
  <c r="I23" i="1"/>
  <c r="J22" i="1"/>
  <c r="J21" i="1"/>
  <c r="J15" i="1"/>
  <c r="J13" i="1"/>
  <c r="H16" i="1"/>
  <c r="I16" i="1"/>
  <c r="J23" i="1" l="1"/>
  <c r="J16" i="1"/>
  <c r="K10" i="1"/>
  <c r="F10" i="1"/>
  <c r="E10" i="1"/>
  <c r="H9" i="1"/>
  <c r="G9" i="1"/>
  <c r="H8" i="1"/>
  <c r="I8" i="1" s="1"/>
  <c r="G8" i="1"/>
  <c r="H10" i="1" l="1"/>
  <c r="J8" i="1"/>
  <c r="I9" i="1"/>
  <c r="J9" i="1" s="1"/>
  <c r="J10" i="1" l="1"/>
  <c r="I10" i="1"/>
</calcChain>
</file>

<file path=xl/sharedStrings.xml><?xml version="1.0" encoding="utf-8"?>
<sst xmlns="http://schemas.openxmlformats.org/spreadsheetml/2006/main" count="85" uniqueCount="58">
  <si>
    <t>Název projektu</t>
  </si>
  <si>
    <t>Č.</t>
  </si>
  <si>
    <t>Celkové náklady projektu</t>
  </si>
  <si>
    <t>Celkové uznatelné náklady</t>
  </si>
  <si>
    <t>Celkové náklady OK</t>
  </si>
  <si>
    <t xml:space="preserve">Dotace 
</t>
  </si>
  <si>
    <t xml:space="preserve">Podíl OK
</t>
  </si>
  <si>
    <t xml:space="preserve">Celkem </t>
  </si>
  <si>
    <t>Celkové náklady PO</t>
  </si>
  <si>
    <t>Neuznatelné náklady                        (hradí OK/PO)</t>
  </si>
  <si>
    <t>sl. 6 + 7</t>
  </si>
  <si>
    <t>sl. 5 + 8</t>
  </si>
  <si>
    <t>sl. 7 + 8</t>
  </si>
  <si>
    <t>sl. 7+ 8</t>
  </si>
  <si>
    <t>Realizátor</t>
  </si>
  <si>
    <t>OK</t>
  </si>
  <si>
    <t>Celkem za projekty v Kč</t>
  </si>
  <si>
    <t>1.</t>
  </si>
  <si>
    <t>Usnesení ROK/ZOK</t>
  </si>
  <si>
    <t>Vysvětlivky:  OK - Olomoucký kraj, PO - příspěvková organizace Olomouckého kraje</t>
  </si>
  <si>
    <t>Procento dotace</t>
  </si>
  <si>
    <t>3.</t>
  </si>
  <si>
    <t>2.</t>
  </si>
  <si>
    <t>4.</t>
  </si>
  <si>
    <r>
      <t xml:space="preserve">Podané žádosti o dotaci </t>
    </r>
    <r>
      <rPr>
        <u/>
        <sz val="14"/>
        <rFont val="Arial"/>
        <family val="2"/>
        <charset val="238"/>
      </rPr>
      <t>(na projekty spolufinancované z evropských fondů a národních fondů)</t>
    </r>
  </si>
  <si>
    <t>5.</t>
  </si>
  <si>
    <t>8.</t>
  </si>
  <si>
    <t>9.</t>
  </si>
  <si>
    <t>Celkem</t>
  </si>
  <si>
    <t>Projekty budou podané do Výzvy RES+ č. 4/2024 v rámci Modernizačního fondu z Operačního programu Životní prostředí</t>
  </si>
  <si>
    <t>Sociální služby pro seniory Olomouc - FVE</t>
  </si>
  <si>
    <t>Klíč – centrum sociálních služeb, p.o.  – rekonstrukce budovy Selské náměstí, Olomouc</t>
  </si>
  <si>
    <t>UR/4/64/2024 ze dne 9.12.2024</t>
  </si>
  <si>
    <t>II/449 Uničov - přeložka silnice, I. etapa</t>
  </si>
  <si>
    <t>Projekty budou podané do 21. výzvy Silnice II. třídy na prioritní regionální silniční síti - SC 3.1 (MRR) z Integrovaného regionálního operačního programu</t>
  </si>
  <si>
    <t>II/312 hr. okr. Ústí nad O. - křiž. II/446 před Hanušovicemi (etapa hr. kraje – Vlaské)</t>
  </si>
  <si>
    <t>UR/4/63/2024 ze dne 9.12.2024</t>
  </si>
  <si>
    <t>Transformace dětských domovů - DD a ŠJ Přerov - byty</t>
  </si>
  <si>
    <t>Transformace dětských domovů - ZŠ, DD a ŠJ Litovel - byty</t>
  </si>
  <si>
    <t xml:space="preserve">Projekty budou podané do výzvy č. 31_24_114 Rozvoj a modernizace služeb komunitního typu pro ohrožené děti – bytové jednotky z Národního plánu obnovy  </t>
  </si>
  <si>
    <t>UR/4/62/2024 ze dne 9.12.2024</t>
  </si>
  <si>
    <t>UR/3/66/2024</t>
  </si>
  <si>
    <t>Projekt podaný do výzvy č. 31_24_140 Zvyšování kapacit sociálního poradenství, sociální prevence a nepobytových služeb péče z Národního plánu obnovy</t>
  </si>
  <si>
    <t>Transformace systému péče o ohrožené děti</t>
  </si>
  <si>
    <t>UR/107/61/2024 ze dne 22.4.2024</t>
  </si>
  <si>
    <t>UR/115/86/2024 ze dne 26.8.2024</t>
  </si>
  <si>
    <t>Podpora pečujících osob v Olomouckém kraji</t>
  </si>
  <si>
    <t>Projekty podané do výzvy č. Podpora procesů ve službách – kraje (2) z Operačního programu Zaměstnanost plus</t>
  </si>
  <si>
    <t>6.</t>
  </si>
  <si>
    <t>7.</t>
  </si>
  <si>
    <t xml:space="preserve">Projekt podaný do výzvy č. 03_24_063 Transformace pobytových zařízení pro ohrožené děti z Operačního programu Zaměstnanost plus											</t>
  </si>
  <si>
    <t>10.</t>
  </si>
  <si>
    <t xml:space="preserve">Podpora koncepčních a strategických aktivit v sociální oblasti v Olomouckém kraji </t>
  </si>
  <si>
    <t>11.</t>
  </si>
  <si>
    <t>Azylové domy v Olomouckém kraji III</t>
  </si>
  <si>
    <t xml:space="preserve">Projekt podaný do výzvy č. 03_22 _063 Zajištění dostupnosti sociálních služeb z Operačního programu Zaměstnanost plus	</t>
  </si>
  <si>
    <t>UR/59/56/2022 ze dne 25.7.2022</t>
  </si>
  <si>
    <t xml:space="preserve">Podpora zvyšování kvality a dalšího rozvoje sociálních služeb v Olomouckém kraji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</si>
</sst>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č&quot;"/>
  </numFmts>
  <fonts count="19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14"/>
      <name val="Arial"/>
      <family val="2"/>
      <charset val="238"/>
    </font>
    <font>
      <b/>
      <u/>
      <sz val="14"/>
      <name val="Arial"/>
      <family val="2"/>
      <charset val="238"/>
    </font>
    <font>
      <b/>
      <sz val="10"/>
      <name val="Arial"/>
      <family val="2"/>
      <charset val="238"/>
    </font>
    <font>
      <u/>
      <sz val="14"/>
      <name val="Arial"/>
      <family val="2"/>
      <charset val="238"/>
    </font>
    <font>
      <b/>
      <sz val="12"/>
      <color theme="1"/>
      <name val="Arial"/>
      <family val="2"/>
      <charset val="238"/>
    </font>
    <font>
      <sz val="16"/>
      <name val="Arial"/>
      <family val="2"/>
      <charset val="238"/>
    </font>
    <font>
      <b/>
      <sz val="12"/>
      <color rgb="FF0070C0"/>
      <name val="Arial"/>
      <family val="2"/>
      <charset val="238"/>
    </font>
    <font>
      <b/>
      <sz val="10"/>
      <color rgb="FF0070C0"/>
      <name val="Arial"/>
      <family val="2"/>
      <charset val="238"/>
    </font>
    <font>
      <sz val="12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sz val="10"/>
      <color rgb="FFFF000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11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3" fillId="0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5" fillId="3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4" fontId="0" fillId="0" borderId="0" xfId="0" applyNumberFormat="1"/>
    <xf numFmtId="0" fontId="0" fillId="4" borderId="0" xfId="0" applyFill="1"/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164" fontId="6" fillId="0" borderId="0" xfId="0" applyNumberFormat="1" applyFont="1" applyAlignment="1">
      <alignment horizontal="center" vertical="center" wrapText="1"/>
    </xf>
    <xf numFmtId="164" fontId="0" fillId="0" borderId="0" xfId="0" applyNumberFormat="1" applyAlignment="1">
      <alignment wrapText="1"/>
    </xf>
    <xf numFmtId="164" fontId="0" fillId="0" borderId="0" xfId="0" applyNumberFormat="1"/>
    <xf numFmtId="0" fontId="5" fillId="0" borderId="0" xfId="0" applyFont="1"/>
    <xf numFmtId="0" fontId="10" fillId="0" borderId="27" xfId="0" applyFont="1" applyBorder="1" applyAlignment="1">
      <alignment horizontal="center"/>
    </xf>
    <xf numFmtId="0" fontId="0" fillId="0" borderId="0" xfId="0" applyBorder="1" applyAlignment="1">
      <alignment wrapText="1"/>
    </xf>
    <xf numFmtId="0" fontId="6" fillId="0" borderId="0" xfId="0" applyFont="1" applyBorder="1" applyAlignment="1">
      <alignment horizontal="center" vertical="center" wrapText="1"/>
    </xf>
    <xf numFmtId="0" fontId="0" fillId="0" borderId="0" xfId="0" applyBorder="1"/>
    <xf numFmtId="4" fontId="0" fillId="0" borderId="0" xfId="0" applyNumberFormat="1" applyBorder="1"/>
    <xf numFmtId="0" fontId="6" fillId="0" borderId="0" xfId="0" applyFont="1" applyBorder="1"/>
    <xf numFmtId="0" fontId="0" fillId="0" borderId="28" xfId="0" applyBorder="1" applyAlignment="1">
      <alignment horizontal="center" vertical="center"/>
    </xf>
    <xf numFmtId="0" fontId="13" fillId="0" borderId="0" xfId="0" applyFont="1"/>
    <xf numFmtId="0" fontId="14" fillId="3" borderId="17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/>
    </xf>
    <xf numFmtId="0" fontId="15" fillId="0" borderId="0" xfId="0" applyFont="1" applyAlignment="1">
      <alignment horizontal="center"/>
    </xf>
    <xf numFmtId="164" fontId="15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 vertical="center"/>
    </xf>
    <xf numFmtId="164" fontId="12" fillId="5" borderId="11" xfId="0" applyNumberFormat="1" applyFont="1" applyFill="1" applyBorder="1" applyAlignment="1">
      <alignment vertical="center"/>
    </xf>
    <xf numFmtId="4" fontId="2" fillId="5" borderId="11" xfId="0" applyNumberFormat="1" applyFont="1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164" fontId="5" fillId="0" borderId="0" xfId="0" applyNumberFormat="1" applyFont="1" applyFill="1" applyAlignment="1">
      <alignment horizontal="center" vertical="center"/>
    </xf>
    <xf numFmtId="0" fontId="2" fillId="3" borderId="0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164" fontId="2" fillId="0" borderId="25" xfId="0" applyNumberFormat="1" applyFont="1" applyFill="1" applyBorder="1" applyAlignment="1">
      <alignment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164" fontId="2" fillId="0" borderId="30" xfId="0" applyNumberFormat="1" applyFont="1" applyFill="1" applyBorder="1" applyAlignment="1">
      <alignment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vertical="center"/>
    </xf>
    <xf numFmtId="0" fontId="2" fillId="0" borderId="28" xfId="0" applyFont="1" applyFill="1" applyBorder="1" applyAlignment="1">
      <alignment horizontal="center" vertical="center"/>
    </xf>
    <xf numFmtId="0" fontId="17" fillId="0" borderId="0" xfId="0" applyFont="1" applyFill="1" applyAlignment="1">
      <alignment vertical="center"/>
    </xf>
    <xf numFmtId="0" fontId="18" fillId="0" borderId="0" xfId="0" applyFont="1" applyFill="1" applyAlignment="1">
      <alignment horizontal="center" vertical="center"/>
    </xf>
    <xf numFmtId="164" fontId="16" fillId="0" borderId="0" xfId="0" applyNumberFormat="1" applyFont="1" applyFill="1" applyAlignment="1">
      <alignment horizontal="center"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164" fontId="5" fillId="0" borderId="13" xfId="0" applyNumberFormat="1" applyFont="1" applyBorder="1" applyAlignment="1">
      <alignment horizontal="right" vertical="center"/>
    </xf>
    <xf numFmtId="164" fontId="5" fillId="0" borderId="13" xfId="0" applyNumberFormat="1" applyFont="1" applyFill="1" applyBorder="1" applyAlignment="1">
      <alignment horizontal="right" vertical="center"/>
    </xf>
    <xf numFmtId="9" fontId="2" fillId="0" borderId="13" xfId="0" applyNumberFormat="1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164" fontId="2" fillId="0" borderId="25" xfId="0" applyNumberFormat="1" applyFont="1" applyBorder="1" applyAlignment="1">
      <alignment vertical="center"/>
    </xf>
    <xf numFmtId="164" fontId="2" fillId="0" borderId="25" xfId="0" applyNumberFormat="1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164" fontId="2" fillId="0" borderId="30" xfId="0" applyNumberFormat="1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 wrapText="1"/>
    </xf>
    <xf numFmtId="9" fontId="2" fillId="0" borderId="13" xfId="0" applyNumberFormat="1" applyFont="1" applyFill="1" applyBorder="1" applyAlignment="1">
      <alignment horizontal="center" vertical="center" wrapText="1"/>
    </xf>
    <xf numFmtId="164" fontId="2" fillId="0" borderId="25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5" fillId="0" borderId="33" xfId="0" applyFont="1" applyFill="1" applyBorder="1" applyAlignment="1">
      <alignment horizontal="center" vertical="center" wrapText="1"/>
    </xf>
    <xf numFmtId="0" fontId="0" fillId="6" borderId="0" xfId="0" applyFill="1" applyAlignment="1">
      <alignment horizontal="center" vertical="center"/>
    </xf>
    <xf numFmtId="164" fontId="5" fillId="6" borderId="0" xfId="0" applyNumberFormat="1" applyFont="1" applyFill="1" applyAlignment="1">
      <alignment horizontal="center" vertical="center"/>
    </xf>
    <xf numFmtId="164" fontId="14" fillId="0" borderId="0" xfId="0" applyNumberFormat="1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164" fontId="14" fillId="0" borderId="25" xfId="0" applyNumberFormat="1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164" fontId="2" fillId="0" borderId="21" xfId="0" applyNumberFormat="1" applyFont="1" applyFill="1" applyBorder="1" applyAlignment="1">
      <alignment vertical="center"/>
    </xf>
    <xf numFmtId="164" fontId="14" fillId="0" borderId="21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23" xfId="0" applyFont="1" applyFill="1" applyBorder="1" applyAlignment="1">
      <alignment horizontal="left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2" fillId="5" borderId="12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9" fillId="0" borderId="22" xfId="0" applyFont="1" applyBorder="1" applyAlignment="1">
      <alignment horizontal="center" wrapText="1"/>
    </xf>
    <xf numFmtId="0" fontId="8" fillId="0" borderId="6" xfId="0" applyFont="1" applyBorder="1" applyAlignment="1">
      <alignment wrapText="1"/>
    </xf>
    <xf numFmtId="0" fontId="8" fillId="0" borderId="23" xfId="0" applyFont="1" applyBorder="1" applyAlignment="1">
      <alignment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4" fontId="2" fillId="3" borderId="9" xfId="0" applyNumberFormat="1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5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1" xr:uid="{00000000-0005-0000-0000-000001000000}"/>
    <cellStyle name="Normální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G57"/>
  <sheetViews>
    <sheetView tabSelected="1" view="pageBreakPreview" zoomScale="80" zoomScaleNormal="80" zoomScaleSheetLayoutView="80" zoomScalePageLayoutView="75" workbookViewId="0">
      <pane ySplit="6" topLeftCell="A32" activePane="bottomLeft" state="frozen"/>
      <selection pane="bottomLeft" activeCell="J41" activeCellId="6" sqref="J10 J16 J23 J27 J33 J37 J41"/>
    </sheetView>
  </sheetViews>
  <sheetFormatPr defaultRowHeight="12.75" x14ac:dyDescent="0.2"/>
  <cols>
    <col min="1" max="1" width="5.7109375" style="7" customWidth="1"/>
    <col min="2" max="2" width="67.140625" style="2" customWidth="1"/>
    <col min="3" max="3" width="14.7109375" style="15" customWidth="1"/>
    <col min="4" max="4" width="23.140625" customWidth="1"/>
    <col min="5" max="5" width="23.5703125" customWidth="1"/>
    <col min="6" max="6" width="24.140625" customWidth="1"/>
    <col min="7" max="7" width="21" style="31" customWidth="1"/>
    <col min="8" max="8" width="24.7109375" customWidth="1"/>
    <col min="9" max="9" width="22.28515625" style="8" customWidth="1"/>
    <col min="10" max="10" width="27" customWidth="1"/>
    <col min="11" max="11" width="19.7109375" customWidth="1"/>
    <col min="12" max="12" width="21.42578125" style="1" customWidth="1"/>
    <col min="14" max="14" width="18.7109375" bestFit="1" customWidth="1"/>
    <col min="17" max="17" width="34.85546875" customWidth="1"/>
    <col min="19" max="19" width="32.85546875" customWidth="1"/>
  </cols>
  <sheetData>
    <row r="1" spans="1:19" ht="20.25" customHeight="1" x14ac:dyDescent="0.25">
      <c r="A1" s="93" t="s">
        <v>24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5"/>
    </row>
    <row r="2" spans="1:19" ht="15.75" customHeight="1" thickBot="1" x14ac:dyDescent="0.25">
      <c r="A2" s="21"/>
      <c r="B2" s="22"/>
      <c r="C2" s="23"/>
      <c r="D2" s="24"/>
      <c r="E2" s="24"/>
      <c r="F2" s="24"/>
      <c r="G2" s="30"/>
      <c r="H2" s="24"/>
      <c r="I2" s="25"/>
      <c r="J2" s="26"/>
      <c r="K2" s="26"/>
      <c r="L2" s="27"/>
    </row>
    <row r="3" spans="1:19" s="1" customFormat="1" ht="32.65" customHeight="1" x14ac:dyDescent="0.2">
      <c r="A3" s="109" t="s">
        <v>1</v>
      </c>
      <c r="B3" s="96" t="s">
        <v>0</v>
      </c>
      <c r="C3" s="111" t="s">
        <v>14</v>
      </c>
      <c r="D3" s="98" t="s">
        <v>2</v>
      </c>
      <c r="E3" s="98" t="s">
        <v>3</v>
      </c>
      <c r="F3" s="98" t="s">
        <v>5</v>
      </c>
      <c r="G3" s="98" t="s">
        <v>20</v>
      </c>
      <c r="H3" s="98" t="s">
        <v>6</v>
      </c>
      <c r="I3" s="100" t="s">
        <v>9</v>
      </c>
      <c r="J3" s="98" t="s">
        <v>4</v>
      </c>
      <c r="K3" s="98" t="s">
        <v>8</v>
      </c>
      <c r="L3" s="103" t="s">
        <v>18</v>
      </c>
    </row>
    <row r="4" spans="1:19" s="1" customFormat="1" ht="18.600000000000001" customHeight="1" x14ac:dyDescent="0.2">
      <c r="A4" s="110"/>
      <c r="B4" s="97"/>
      <c r="C4" s="112"/>
      <c r="D4" s="99"/>
      <c r="E4" s="99"/>
      <c r="F4" s="106"/>
      <c r="G4" s="99"/>
      <c r="H4" s="108"/>
      <c r="I4" s="101"/>
      <c r="J4" s="99"/>
      <c r="K4" s="99"/>
      <c r="L4" s="104"/>
    </row>
    <row r="5" spans="1:19" s="1" customFormat="1" ht="17.25" customHeight="1" thickBot="1" x14ac:dyDescent="0.25">
      <c r="A5" s="39"/>
      <c r="B5" s="38"/>
      <c r="C5" s="113"/>
      <c r="D5" s="5" t="s">
        <v>11</v>
      </c>
      <c r="E5" s="5" t="s">
        <v>10</v>
      </c>
      <c r="F5" s="107"/>
      <c r="G5" s="107"/>
      <c r="H5" s="107"/>
      <c r="I5" s="102"/>
      <c r="J5" s="5" t="s">
        <v>12</v>
      </c>
      <c r="K5" s="5" t="s">
        <v>13</v>
      </c>
      <c r="L5" s="105"/>
    </row>
    <row r="6" spans="1:19" s="1" customFormat="1" ht="21.4" customHeight="1" thickTop="1" thickBot="1" x14ac:dyDescent="0.25">
      <c r="A6" s="10">
        <v>1</v>
      </c>
      <c r="B6" s="11">
        <v>2</v>
      </c>
      <c r="C6" s="16">
        <v>3</v>
      </c>
      <c r="D6" s="11">
        <v>4</v>
      </c>
      <c r="E6" s="11">
        <v>5</v>
      </c>
      <c r="F6" s="11">
        <v>6</v>
      </c>
      <c r="G6" s="29"/>
      <c r="H6" s="11">
        <v>7</v>
      </c>
      <c r="I6" s="11">
        <v>8</v>
      </c>
      <c r="J6" s="11">
        <v>9</v>
      </c>
      <c r="K6" s="12">
        <v>10</v>
      </c>
      <c r="L6" s="13">
        <v>11</v>
      </c>
    </row>
    <row r="7" spans="1:19" s="50" customFormat="1" ht="31.5" customHeight="1" x14ac:dyDescent="0.2">
      <c r="A7" s="84" t="s">
        <v>42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6"/>
    </row>
    <row r="8" spans="1:19" s="53" customFormat="1" ht="45.75" customHeight="1" thickBot="1" x14ac:dyDescent="0.25">
      <c r="A8" s="56" t="s">
        <v>17</v>
      </c>
      <c r="B8" s="57" t="s">
        <v>31</v>
      </c>
      <c r="C8" s="58" t="s">
        <v>15</v>
      </c>
      <c r="D8" s="59">
        <v>130000000</v>
      </c>
      <c r="E8" s="60">
        <v>28000000</v>
      </c>
      <c r="F8" s="59">
        <v>28000000</v>
      </c>
      <c r="G8" s="61">
        <f>F8/E8</f>
        <v>1</v>
      </c>
      <c r="H8" s="59">
        <f t="shared" ref="H8:H9" si="0">E8-F8</f>
        <v>0</v>
      </c>
      <c r="I8" s="59">
        <f t="shared" ref="I8:I9" si="1">D8-F8-H8</f>
        <v>102000000</v>
      </c>
      <c r="J8" s="59">
        <f>H8+I8</f>
        <v>102000000</v>
      </c>
      <c r="K8" s="59">
        <v>0</v>
      </c>
      <c r="L8" s="62" t="s">
        <v>32</v>
      </c>
    </row>
    <row r="9" spans="1:19" s="53" customFormat="1" ht="45.75" hidden="1" customHeight="1" thickBot="1" x14ac:dyDescent="0.25">
      <c r="A9" s="56" t="s">
        <v>22</v>
      </c>
      <c r="B9" s="57"/>
      <c r="C9" s="58" t="s">
        <v>15</v>
      </c>
      <c r="D9" s="59"/>
      <c r="E9" s="60"/>
      <c r="F9" s="59"/>
      <c r="G9" s="61" t="e">
        <f>F9/E9</f>
        <v>#DIV/0!</v>
      </c>
      <c r="H9" s="59">
        <f t="shared" si="0"/>
        <v>0</v>
      </c>
      <c r="I9" s="59">
        <f t="shared" si="1"/>
        <v>0</v>
      </c>
      <c r="J9" s="59">
        <f>H9+I9</f>
        <v>0</v>
      </c>
      <c r="K9" s="59">
        <v>0</v>
      </c>
      <c r="L9" s="62"/>
    </row>
    <row r="10" spans="1:19" s="54" customFormat="1" ht="27" customHeight="1" thickBot="1" x14ac:dyDescent="0.25">
      <c r="A10" s="82" t="s">
        <v>7</v>
      </c>
      <c r="B10" s="83"/>
      <c r="C10" s="83"/>
      <c r="D10" s="63">
        <f>SUM(D8:D9)</f>
        <v>130000000</v>
      </c>
      <c r="E10" s="63">
        <f t="shared" ref="E10:F10" si="2">SUM(E8:E9)</f>
        <v>28000000</v>
      </c>
      <c r="F10" s="63">
        <f t="shared" si="2"/>
        <v>28000000</v>
      </c>
      <c r="G10" s="64"/>
      <c r="H10" s="63">
        <f t="shared" ref="H10:K10" si="3">SUM(H8:H9)</f>
        <v>0</v>
      </c>
      <c r="I10" s="63">
        <f t="shared" si="3"/>
        <v>102000000</v>
      </c>
      <c r="J10" s="63">
        <f t="shared" si="3"/>
        <v>102000000</v>
      </c>
      <c r="K10" s="63">
        <f t="shared" si="3"/>
        <v>0</v>
      </c>
      <c r="L10" s="65"/>
      <c r="S10" s="55"/>
    </row>
    <row r="11" spans="1:19" s="36" customFormat="1" ht="42" customHeight="1" thickBot="1" x14ac:dyDescent="0.25">
      <c r="A11" s="42"/>
      <c r="B11" s="43"/>
      <c r="C11" s="43"/>
      <c r="D11" s="44"/>
      <c r="E11" s="44"/>
      <c r="F11" s="44"/>
      <c r="G11" s="66"/>
      <c r="H11" s="44"/>
      <c r="I11" s="44"/>
      <c r="J11" s="44"/>
      <c r="K11" s="44"/>
      <c r="L11" s="45"/>
      <c r="S11" s="37"/>
    </row>
    <row r="12" spans="1:19" s="50" customFormat="1" ht="31.5" customHeight="1" x14ac:dyDescent="0.2">
      <c r="A12" s="84" t="s">
        <v>34</v>
      </c>
      <c r="B12" s="85"/>
      <c r="C12" s="85"/>
      <c r="D12" s="85"/>
      <c r="E12" s="85"/>
      <c r="F12" s="85"/>
      <c r="G12" s="85"/>
      <c r="H12" s="85"/>
      <c r="I12" s="85"/>
      <c r="J12" s="85"/>
      <c r="K12" s="85"/>
      <c r="L12" s="86"/>
    </row>
    <row r="13" spans="1:19" s="50" customFormat="1" ht="45.75" customHeight="1" x14ac:dyDescent="0.2">
      <c r="A13" s="56" t="s">
        <v>22</v>
      </c>
      <c r="B13" s="57" t="s">
        <v>33</v>
      </c>
      <c r="C13" s="67" t="s">
        <v>15</v>
      </c>
      <c r="D13" s="60">
        <v>485000000</v>
      </c>
      <c r="E13" s="60">
        <v>282353000</v>
      </c>
      <c r="F13" s="60">
        <v>240000000</v>
      </c>
      <c r="G13" s="68">
        <f>F13/E13</f>
        <v>0.84999982291670351</v>
      </c>
      <c r="H13" s="60">
        <f>E13-F13</f>
        <v>42353000</v>
      </c>
      <c r="I13" s="60">
        <f>D13-F13-H13</f>
        <v>202647000</v>
      </c>
      <c r="J13" s="60">
        <f>H13+I13</f>
        <v>245000000</v>
      </c>
      <c r="K13" s="60">
        <v>0</v>
      </c>
      <c r="L13" s="71" t="s">
        <v>36</v>
      </c>
    </row>
    <row r="14" spans="1:19" s="50" customFormat="1" ht="45.75" customHeight="1" thickBot="1" x14ac:dyDescent="0.25">
      <c r="A14" s="56" t="s">
        <v>21</v>
      </c>
      <c r="B14" s="57" t="s">
        <v>35</v>
      </c>
      <c r="C14" s="67" t="s">
        <v>15</v>
      </c>
      <c r="D14" s="60">
        <v>239000000</v>
      </c>
      <c r="E14" s="60">
        <v>140000000</v>
      </c>
      <c r="F14" s="60">
        <v>119000000</v>
      </c>
      <c r="G14" s="68">
        <f>F14/E14</f>
        <v>0.85</v>
      </c>
      <c r="H14" s="60">
        <f t="shared" ref="H14:H15" si="4">E14-F14</f>
        <v>21000000</v>
      </c>
      <c r="I14" s="60">
        <f t="shared" ref="I14:I15" si="5">D14-F14-H14</f>
        <v>99000000</v>
      </c>
      <c r="J14" s="60">
        <f>H14+I14</f>
        <v>120000000</v>
      </c>
      <c r="K14" s="60">
        <v>0</v>
      </c>
      <c r="L14" s="71" t="s">
        <v>36</v>
      </c>
    </row>
    <row r="15" spans="1:19" s="50" customFormat="1" ht="45.75" hidden="1" customHeight="1" thickBot="1" x14ac:dyDescent="0.25">
      <c r="A15" s="56" t="s">
        <v>25</v>
      </c>
      <c r="B15" s="57"/>
      <c r="C15" s="67" t="s">
        <v>15</v>
      </c>
      <c r="D15" s="60"/>
      <c r="E15" s="60"/>
      <c r="F15" s="60"/>
      <c r="G15" s="68" t="e">
        <f>F15/E15</f>
        <v>#DIV/0!</v>
      </c>
      <c r="H15" s="60">
        <f t="shared" si="4"/>
        <v>0</v>
      </c>
      <c r="I15" s="60">
        <f t="shared" si="5"/>
        <v>0</v>
      </c>
      <c r="J15" s="60">
        <f>H15+I15</f>
        <v>0</v>
      </c>
      <c r="K15" s="60">
        <v>0</v>
      </c>
      <c r="L15" s="71"/>
    </row>
    <row r="16" spans="1:19" s="51" customFormat="1" ht="27" customHeight="1" thickBot="1" x14ac:dyDescent="0.25">
      <c r="A16" s="87" t="s">
        <v>7</v>
      </c>
      <c r="B16" s="88"/>
      <c r="C16" s="88"/>
      <c r="D16" s="40">
        <f>SUM(D13:D15)</f>
        <v>724000000</v>
      </c>
      <c r="E16" s="40">
        <f t="shared" ref="E16:K16" si="6">SUM(E13:E15)</f>
        <v>422353000</v>
      </c>
      <c r="F16" s="40">
        <f t="shared" si="6"/>
        <v>359000000</v>
      </c>
      <c r="G16" s="69"/>
      <c r="H16" s="40">
        <f t="shared" si="6"/>
        <v>63353000</v>
      </c>
      <c r="I16" s="40">
        <f t="shared" si="6"/>
        <v>301647000</v>
      </c>
      <c r="J16" s="40">
        <f t="shared" si="6"/>
        <v>365000000</v>
      </c>
      <c r="K16" s="40">
        <f t="shared" si="6"/>
        <v>0</v>
      </c>
      <c r="L16" s="41"/>
      <c r="S16" s="52"/>
    </row>
    <row r="17" spans="1:19" s="36" customFormat="1" ht="42" customHeight="1" thickBot="1" x14ac:dyDescent="0.25">
      <c r="A17" s="46"/>
      <c r="B17" s="47"/>
      <c r="C17" s="47"/>
      <c r="D17" s="48"/>
      <c r="E17" s="48"/>
      <c r="F17" s="48"/>
      <c r="G17" s="70"/>
      <c r="H17" s="48"/>
      <c r="I17" s="48"/>
      <c r="J17" s="48"/>
      <c r="K17" s="48"/>
      <c r="L17" s="49"/>
      <c r="S17" s="37"/>
    </row>
    <row r="18" spans="1:19" s="50" customFormat="1" ht="31.5" customHeight="1" x14ac:dyDescent="0.2">
      <c r="A18" s="84" t="s">
        <v>39</v>
      </c>
      <c r="B18" s="85"/>
      <c r="C18" s="85"/>
      <c r="D18" s="85"/>
      <c r="E18" s="85"/>
      <c r="F18" s="85"/>
      <c r="G18" s="85"/>
      <c r="H18" s="85"/>
      <c r="I18" s="85"/>
      <c r="J18" s="85"/>
      <c r="K18" s="85"/>
      <c r="L18" s="86"/>
    </row>
    <row r="19" spans="1:19" s="50" customFormat="1" ht="45.75" customHeight="1" x14ac:dyDescent="0.2">
      <c r="A19" s="56" t="s">
        <v>23</v>
      </c>
      <c r="B19" s="57" t="s">
        <v>37</v>
      </c>
      <c r="C19" s="67" t="s">
        <v>15</v>
      </c>
      <c r="D19" s="60">
        <v>9148000</v>
      </c>
      <c r="E19" s="60">
        <v>8167857</v>
      </c>
      <c r="F19" s="60">
        <v>8167857</v>
      </c>
      <c r="G19" s="68">
        <f>F19/E19</f>
        <v>1</v>
      </c>
      <c r="H19" s="60">
        <f>E19-F19</f>
        <v>0</v>
      </c>
      <c r="I19" s="60">
        <f>D19-F19</f>
        <v>980143</v>
      </c>
      <c r="J19" s="60">
        <f>H19+I19</f>
        <v>980143</v>
      </c>
      <c r="K19" s="60">
        <v>0</v>
      </c>
      <c r="L19" s="71" t="s">
        <v>40</v>
      </c>
    </row>
    <row r="20" spans="1:19" s="50" customFormat="1" ht="45.75" customHeight="1" thickBot="1" x14ac:dyDescent="0.25">
      <c r="A20" s="56" t="s">
        <v>25</v>
      </c>
      <c r="B20" s="57" t="s">
        <v>38</v>
      </c>
      <c r="C20" s="67" t="s">
        <v>15</v>
      </c>
      <c r="D20" s="60">
        <v>8799200</v>
      </c>
      <c r="E20" s="60">
        <v>8176000</v>
      </c>
      <c r="F20" s="60">
        <v>8176000</v>
      </c>
      <c r="G20" s="68">
        <f>F20/E20</f>
        <v>1</v>
      </c>
      <c r="H20" s="60">
        <f>E20-F20</f>
        <v>0</v>
      </c>
      <c r="I20" s="60">
        <f>D20-F20</f>
        <v>623200</v>
      </c>
      <c r="J20" s="60">
        <f>H20+I20</f>
        <v>623200</v>
      </c>
      <c r="K20" s="60">
        <v>0</v>
      </c>
      <c r="L20" s="71" t="s">
        <v>40</v>
      </c>
    </row>
    <row r="21" spans="1:19" s="50" customFormat="1" ht="45.75" hidden="1" customHeight="1" x14ac:dyDescent="0.2">
      <c r="A21" s="56" t="s">
        <v>26</v>
      </c>
      <c r="B21" s="57"/>
      <c r="C21" s="67" t="s">
        <v>15</v>
      </c>
      <c r="D21" s="60"/>
      <c r="E21" s="60"/>
      <c r="F21" s="60"/>
      <c r="G21" s="68" t="e">
        <f>F21/E21</f>
        <v>#DIV/0!</v>
      </c>
      <c r="H21" s="60">
        <f>E21-F21</f>
        <v>0</v>
      </c>
      <c r="I21" s="60">
        <f>D21-F21</f>
        <v>0</v>
      </c>
      <c r="J21" s="60">
        <f>H21+I21</f>
        <v>0</v>
      </c>
      <c r="K21" s="60">
        <v>0</v>
      </c>
      <c r="L21" s="71"/>
    </row>
    <row r="22" spans="1:19" s="50" customFormat="1" ht="45.75" hidden="1" customHeight="1" thickBot="1" x14ac:dyDescent="0.25">
      <c r="A22" s="56" t="s">
        <v>27</v>
      </c>
      <c r="B22" s="57"/>
      <c r="C22" s="67" t="s">
        <v>15</v>
      </c>
      <c r="D22" s="60"/>
      <c r="E22" s="60"/>
      <c r="F22" s="60"/>
      <c r="G22" s="68" t="e">
        <f>F22/E22</f>
        <v>#DIV/0!</v>
      </c>
      <c r="H22" s="60">
        <f>E22-F22</f>
        <v>0</v>
      </c>
      <c r="I22" s="60">
        <f>D22-F22</f>
        <v>0</v>
      </c>
      <c r="J22" s="60">
        <f>H22+I22</f>
        <v>0</v>
      </c>
      <c r="K22" s="60">
        <v>0</v>
      </c>
      <c r="L22" s="71"/>
    </row>
    <row r="23" spans="1:19" s="51" customFormat="1" ht="27" customHeight="1" thickBot="1" x14ac:dyDescent="0.25">
      <c r="A23" s="87" t="s">
        <v>7</v>
      </c>
      <c r="B23" s="88"/>
      <c r="C23" s="88"/>
      <c r="D23" s="40">
        <f>SUM(D19:D22)</f>
        <v>17947200</v>
      </c>
      <c r="E23" s="40">
        <f t="shared" ref="E23:K23" si="7">SUM(E19:E22)</f>
        <v>16343857</v>
      </c>
      <c r="F23" s="40">
        <f t="shared" si="7"/>
        <v>16343857</v>
      </c>
      <c r="G23" s="69"/>
      <c r="H23" s="40">
        <f t="shared" si="7"/>
        <v>0</v>
      </c>
      <c r="I23" s="40">
        <f t="shared" si="7"/>
        <v>1603343</v>
      </c>
      <c r="J23" s="40">
        <f t="shared" si="7"/>
        <v>1603343</v>
      </c>
      <c r="K23" s="40">
        <f t="shared" si="7"/>
        <v>0</v>
      </c>
      <c r="L23" s="41"/>
      <c r="S23" s="52"/>
    </row>
    <row r="24" spans="1:19" s="36" customFormat="1" ht="42" customHeight="1" thickBot="1" x14ac:dyDescent="0.25">
      <c r="A24" s="46"/>
      <c r="B24" s="47"/>
      <c r="C24" s="47"/>
      <c r="D24" s="48"/>
      <c r="E24" s="48"/>
      <c r="F24" s="48"/>
      <c r="G24" s="70"/>
      <c r="H24" s="48"/>
      <c r="I24" s="48"/>
      <c r="J24" s="48"/>
      <c r="K24" s="48"/>
      <c r="L24" s="49"/>
      <c r="S24" s="37"/>
    </row>
    <row r="25" spans="1:19" s="50" customFormat="1" ht="31.5" customHeight="1" x14ac:dyDescent="0.2">
      <c r="A25" s="84" t="s">
        <v>29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6"/>
    </row>
    <row r="26" spans="1:19" s="50" customFormat="1" ht="45.75" customHeight="1" thickBot="1" x14ac:dyDescent="0.25">
      <c r="A26" s="56" t="s">
        <v>48</v>
      </c>
      <c r="B26" s="57" t="s">
        <v>30</v>
      </c>
      <c r="C26" s="67" t="s">
        <v>15</v>
      </c>
      <c r="D26" s="60">
        <v>6116558</v>
      </c>
      <c r="E26" s="60">
        <v>6116558</v>
      </c>
      <c r="F26" s="60">
        <v>1430346</v>
      </c>
      <c r="G26" s="68">
        <f>F26/E26</f>
        <v>0.23384818716670389</v>
      </c>
      <c r="H26" s="60">
        <f>E26-F26</f>
        <v>4686212</v>
      </c>
      <c r="I26" s="60">
        <f>D26-F26-H26</f>
        <v>0</v>
      </c>
      <c r="J26" s="60">
        <f>H26+I26</f>
        <v>4686212</v>
      </c>
      <c r="K26" s="60">
        <v>0</v>
      </c>
      <c r="L26" s="71" t="s">
        <v>41</v>
      </c>
    </row>
    <row r="27" spans="1:19" s="51" customFormat="1" ht="27" customHeight="1" thickBot="1" x14ac:dyDescent="0.25">
      <c r="A27" s="87" t="s">
        <v>7</v>
      </c>
      <c r="B27" s="88"/>
      <c r="C27" s="88"/>
      <c r="D27" s="40">
        <f>SUM(D26:D26)</f>
        <v>6116558</v>
      </c>
      <c r="E27" s="40">
        <f>SUM(E26:E26)</f>
        <v>6116558</v>
      </c>
      <c r="F27" s="40">
        <f>SUM(F26:F26)</f>
        <v>1430346</v>
      </c>
      <c r="G27" s="69"/>
      <c r="H27" s="40">
        <f>SUM(H26:H26)</f>
        <v>4686212</v>
      </c>
      <c r="I27" s="40">
        <f>SUM(I26:I26)</f>
        <v>0</v>
      </c>
      <c r="J27" s="40">
        <f>SUM(J26:J26)</f>
        <v>4686212</v>
      </c>
      <c r="K27" s="40">
        <f>SUM(K26:K26)</f>
        <v>0</v>
      </c>
      <c r="L27" s="41"/>
      <c r="S27" s="52"/>
    </row>
    <row r="28" spans="1:19" s="36" customFormat="1" ht="42" customHeight="1" thickBot="1" x14ac:dyDescent="0.25">
      <c r="A28" s="46"/>
      <c r="B28" s="47"/>
      <c r="C28" s="47"/>
      <c r="D28" s="48"/>
      <c r="E28" s="48"/>
      <c r="F28" s="48"/>
      <c r="G28" s="74"/>
      <c r="H28" s="48"/>
      <c r="I28" s="48"/>
      <c r="J28" s="48"/>
      <c r="K28" s="48"/>
      <c r="L28" s="49"/>
      <c r="S28" s="37"/>
    </row>
    <row r="29" spans="1:19" s="72" customFormat="1" ht="27" customHeight="1" x14ac:dyDescent="0.2">
      <c r="A29" s="84" t="s">
        <v>47</v>
      </c>
      <c r="B29" s="85"/>
      <c r="C29" s="85"/>
      <c r="D29" s="85"/>
      <c r="E29" s="85"/>
      <c r="F29" s="85"/>
      <c r="G29" s="85"/>
      <c r="H29" s="85"/>
      <c r="I29" s="85"/>
      <c r="J29" s="85"/>
      <c r="K29" s="85"/>
      <c r="L29" s="86"/>
      <c r="S29" s="73"/>
    </row>
    <row r="30" spans="1:19" s="3" customFormat="1" ht="57" customHeight="1" x14ac:dyDescent="0.2">
      <c r="A30" s="75" t="s">
        <v>49</v>
      </c>
      <c r="B30" s="57" t="s">
        <v>57</v>
      </c>
      <c r="C30" s="67" t="s">
        <v>15</v>
      </c>
      <c r="D30" s="60">
        <v>12501840</v>
      </c>
      <c r="E30" s="60">
        <v>12501840</v>
      </c>
      <c r="F30" s="60">
        <v>10626564</v>
      </c>
      <c r="G30" s="68">
        <f>F30/E30</f>
        <v>0.85</v>
      </c>
      <c r="H30" s="60">
        <f>E30-F30</f>
        <v>1875276</v>
      </c>
      <c r="I30" s="60">
        <v>0</v>
      </c>
      <c r="J30" s="60">
        <f>H30+I30</f>
        <v>1875276</v>
      </c>
      <c r="K30" s="60">
        <v>0</v>
      </c>
      <c r="L30" s="71" t="s">
        <v>45</v>
      </c>
    </row>
    <row r="31" spans="1:19" s="3" customFormat="1" ht="57" customHeight="1" x14ac:dyDescent="0.2">
      <c r="A31" s="75" t="s">
        <v>26</v>
      </c>
      <c r="B31" s="57" t="s">
        <v>52</v>
      </c>
      <c r="C31" s="67" t="s">
        <v>15</v>
      </c>
      <c r="D31" s="60">
        <v>14540344</v>
      </c>
      <c r="E31" s="60">
        <v>14540344</v>
      </c>
      <c r="F31" s="60">
        <f>+E31*0.85</f>
        <v>12359292.4</v>
      </c>
      <c r="G31" s="68">
        <f>F31/E31</f>
        <v>0.85</v>
      </c>
      <c r="H31" s="60">
        <f>E31-F31</f>
        <v>2181051.5999999996</v>
      </c>
      <c r="I31" s="60">
        <v>0</v>
      </c>
      <c r="J31" s="60">
        <f>H31+I31</f>
        <v>2181051.5999999996</v>
      </c>
      <c r="K31" s="60">
        <v>0</v>
      </c>
      <c r="L31" s="71" t="s">
        <v>45</v>
      </c>
    </row>
    <row r="32" spans="1:19" s="3" customFormat="1" ht="57" customHeight="1" thickBot="1" x14ac:dyDescent="0.25">
      <c r="A32" s="75" t="s">
        <v>27</v>
      </c>
      <c r="B32" s="57" t="s">
        <v>46</v>
      </c>
      <c r="C32" s="67" t="s">
        <v>15</v>
      </c>
      <c r="D32" s="60">
        <v>13322608</v>
      </c>
      <c r="E32" s="60">
        <v>13322608</v>
      </c>
      <c r="F32" s="60">
        <v>11324216.789999999</v>
      </c>
      <c r="G32" s="68">
        <f>F32/E32</f>
        <v>0.84999999924939618</v>
      </c>
      <c r="H32" s="60">
        <f>E32-F32</f>
        <v>1998391.2100000009</v>
      </c>
      <c r="I32" s="60">
        <v>0</v>
      </c>
      <c r="J32" s="60">
        <f>H32+I32</f>
        <v>1998391.2100000009</v>
      </c>
      <c r="K32" s="60">
        <v>0</v>
      </c>
      <c r="L32" s="71" t="s">
        <v>45</v>
      </c>
    </row>
    <row r="33" spans="1:111" s="36" customFormat="1" ht="27" customHeight="1" thickBot="1" x14ac:dyDescent="0.25">
      <c r="A33" s="87" t="s">
        <v>7</v>
      </c>
      <c r="B33" s="88"/>
      <c r="C33" s="88"/>
      <c r="D33" s="40">
        <f>SUM(D30:D32)</f>
        <v>40364792</v>
      </c>
      <c r="E33" s="40">
        <f>SUM(E30:E32)</f>
        <v>40364792</v>
      </c>
      <c r="F33" s="40">
        <f>SUM(F30:F32)</f>
        <v>34310073.189999998</v>
      </c>
      <c r="G33" s="69"/>
      <c r="H33" s="40">
        <f>SUM(H30:H32)</f>
        <v>6054718.8100000005</v>
      </c>
      <c r="I33" s="40">
        <f>SUM(I30:I32)</f>
        <v>0</v>
      </c>
      <c r="J33" s="40">
        <f>SUM(J30:J32)</f>
        <v>6054718.8100000005</v>
      </c>
      <c r="K33" s="40">
        <f>SUM(K30:K32)</f>
        <v>0</v>
      </c>
      <c r="L33" s="41"/>
      <c r="S33" s="37"/>
    </row>
    <row r="34" spans="1:111" s="72" customFormat="1" ht="42" customHeight="1" thickBot="1" x14ac:dyDescent="0.25">
      <c r="A34" s="42"/>
      <c r="B34" s="43"/>
      <c r="C34" s="43"/>
      <c r="D34" s="44"/>
      <c r="E34" s="44"/>
      <c r="F34" s="44"/>
      <c r="G34" s="66"/>
      <c r="H34" s="44"/>
      <c r="I34" s="44"/>
      <c r="J34" s="44"/>
      <c r="K34" s="44"/>
      <c r="L34" s="45"/>
      <c r="S34" s="73"/>
    </row>
    <row r="35" spans="1:111" s="3" customFormat="1" ht="31.5" customHeight="1" x14ac:dyDescent="0.2">
      <c r="A35" s="84" t="s">
        <v>50</v>
      </c>
      <c r="B35" s="85"/>
      <c r="C35" s="85"/>
      <c r="D35" s="85"/>
      <c r="E35" s="85"/>
      <c r="F35" s="85"/>
      <c r="G35" s="85"/>
      <c r="H35" s="85"/>
      <c r="I35" s="85"/>
      <c r="J35" s="85"/>
      <c r="K35" s="85"/>
      <c r="L35" s="86"/>
    </row>
    <row r="36" spans="1:111" s="3" customFormat="1" ht="57" customHeight="1" thickBot="1" x14ac:dyDescent="0.25">
      <c r="A36" s="75" t="s">
        <v>51</v>
      </c>
      <c r="B36" s="57" t="s">
        <v>43</v>
      </c>
      <c r="C36" s="67" t="s">
        <v>15</v>
      </c>
      <c r="D36" s="60">
        <v>16870199.760000002</v>
      </c>
      <c r="E36" s="60">
        <v>16870199.760000002</v>
      </c>
      <c r="F36" s="60">
        <v>14339669.800000001</v>
      </c>
      <c r="G36" s="68">
        <f>F36/E36</f>
        <v>0.85000000023710442</v>
      </c>
      <c r="H36" s="60">
        <f>E36-F36</f>
        <v>2530529.9600000009</v>
      </c>
      <c r="I36" s="60">
        <v>0</v>
      </c>
      <c r="J36" s="60">
        <f>H36+I36</f>
        <v>2530529.9600000009</v>
      </c>
      <c r="K36" s="60">
        <v>0</v>
      </c>
      <c r="L36" s="71" t="s">
        <v>44</v>
      </c>
    </row>
    <row r="37" spans="1:111" s="36" customFormat="1" ht="27" customHeight="1" thickBot="1" x14ac:dyDescent="0.25">
      <c r="A37" s="87" t="s">
        <v>28</v>
      </c>
      <c r="B37" s="88"/>
      <c r="C37" s="88"/>
      <c r="D37" s="40">
        <f>SUM(D36:D36)</f>
        <v>16870199.760000002</v>
      </c>
      <c r="E37" s="40">
        <f t="shared" ref="E37:F37" si="8">SUM(E36:E36)</f>
        <v>16870199.760000002</v>
      </c>
      <c r="F37" s="40">
        <f t="shared" si="8"/>
        <v>14339669.800000001</v>
      </c>
      <c r="G37" s="76"/>
      <c r="H37" s="40">
        <f>SUM(H36:H36)</f>
        <v>2530529.9600000009</v>
      </c>
      <c r="I37" s="40">
        <f t="shared" ref="I37:K37" si="9">SUM(I36:I36)</f>
        <v>0</v>
      </c>
      <c r="J37" s="40">
        <f t="shared" si="9"/>
        <v>2530529.9600000009</v>
      </c>
      <c r="K37" s="40">
        <f t="shared" si="9"/>
        <v>0</v>
      </c>
      <c r="L37" s="41"/>
      <c r="S37" s="37"/>
    </row>
    <row r="38" spans="1:111" s="72" customFormat="1" ht="42" customHeight="1" thickBot="1" x14ac:dyDescent="0.25">
      <c r="A38" s="42"/>
      <c r="B38" s="43"/>
      <c r="C38" s="43"/>
      <c r="D38" s="44"/>
      <c r="E38" s="44"/>
      <c r="F38" s="44"/>
      <c r="G38" s="66"/>
      <c r="H38" s="44"/>
      <c r="I38" s="44"/>
      <c r="J38" s="44"/>
      <c r="K38" s="44"/>
      <c r="L38" s="45"/>
      <c r="S38" s="73"/>
    </row>
    <row r="39" spans="1:111" s="3" customFormat="1" ht="31.5" customHeight="1" x14ac:dyDescent="0.2">
      <c r="A39" s="84" t="s">
        <v>55</v>
      </c>
      <c r="B39" s="85"/>
      <c r="C39" s="85"/>
      <c r="D39" s="85"/>
      <c r="E39" s="85"/>
      <c r="F39" s="85"/>
      <c r="G39" s="85"/>
      <c r="H39" s="85"/>
      <c r="I39" s="85"/>
      <c r="J39" s="85"/>
      <c r="K39" s="85"/>
      <c r="L39" s="86"/>
    </row>
    <row r="40" spans="1:111" s="3" customFormat="1" ht="57" customHeight="1" thickBot="1" x14ac:dyDescent="0.25">
      <c r="A40" s="75" t="s">
        <v>53</v>
      </c>
      <c r="B40" s="57" t="s">
        <v>54</v>
      </c>
      <c r="C40" s="67" t="s">
        <v>15</v>
      </c>
      <c r="D40" s="60">
        <v>303450840</v>
      </c>
      <c r="E40" s="60">
        <v>303450840</v>
      </c>
      <c r="F40" s="60">
        <v>273105756</v>
      </c>
      <c r="G40" s="68">
        <f>F40/E40</f>
        <v>0.9</v>
      </c>
      <c r="H40" s="60">
        <f>E40-F40</f>
        <v>30345084</v>
      </c>
      <c r="I40" s="60">
        <v>0</v>
      </c>
      <c r="J40" s="60">
        <f>H40+I40</f>
        <v>30345084</v>
      </c>
      <c r="K40" s="60">
        <v>0</v>
      </c>
      <c r="L40" s="71" t="s">
        <v>56</v>
      </c>
    </row>
    <row r="41" spans="1:111" s="36" customFormat="1" ht="27" customHeight="1" thickBot="1" x14ac:dyDescent="0.25">
      <c r="A41" s="87" t="s">
        <v>28</v>
      </c>
      <c r="B41" s="88"/>
      <c r="C41" s="88"/>
      <c r="D41" s="40">
        <f>SUM(D40:D40)</f>
        <v>303450840</v>
      </c>
      <c r="E41" s="40">
        <f t="shared" ref="E41:F41" si="10">SUM(E40:E40)</f>
        <v>303450840</v>
      </c>
      <c r="F41" s="40">
        <f t="shared" si="10"/>
        <v>273105756</v>
      </c>
      <c r="G41" s="76"/>
      <c r="H41" s="40">
        <f>SUM(H40:H40)</f>
        <v>30345084</v>
      </c>
      <c r="I41" s="40">
        <f t="shared" ref="I41:K41" si="11">SUM(I40:I40)</f>
        <v>0</v>
      </c>
      <c r="J41" s="40">
        <f t="shared" si="11"/>
        <v>30345084</v>
      </c>
      <c r="K41" s="40">
        <f t="shared" si="11"/>
        <v>0</v>
      </c>
      <c r="L41" s="41"/>
      <c r="S41" s="37"/>
    </row>
    <row r="42" spans="1:111" s="36" customFormat="1" ht="27" customHeight="1" thickBot="1" x14ac:dyDescent="0.25">
      <c r="A42" s="77"/>
      <c r="B42" s="78"/>
      <c r="C42" s="78"/>
      <c r="D42" s="79"/>
      <c r="E42" s="79"/>
      <c r="F42" s="79"/>
      <c r="G42" s="80"/>
      <c r="H42" s="79"/>
      <c r="I42" s="79"/>
      <c r="J42" s="79"/>
      <c r="K42" s="79"/>
      <c r="L42" s="81"/>
      <c r="S42" s="37"/>
    </row>
    <row r="43" spans="1:111" s="4" customFormat="1" ht="34.5" customHeight="1" thickBot="1" x14ac:dyDescent="0.25">
      <c r="A43" s="90" t="s">
        <v>16</v>
      </c>
      <c r="B43" s="91"/>
      <c r="C43" s="92"/>
      <c r="D43" s="34">
        <f>SUM(D10,D16,D23,D27,D33,D37,D41)</f>
        <v>1238749589.76</v>
      </c>
      <c r="E43" s="34">
        <f t="shared" ref="E43:F43" si="12">SUM(E10,E16,E23,E27,E33,E37,E41)</f>
        <v>833499246.75999999</v>
      </c>
      <c r="F43" s="34">
        <f t="shared" si="12"/>
        <v>726529701.99000001</v>
      </c>
      <c r="G43" s="34"/>
      <c r="H43" s="34">
        <f>SUM(H10,H16,H23,H27,H33,H37,H41)</f>
        <v>106969544.77000001</v>
      </c>
      <c r="I43" s="34">
        <f t="shared" ref="I43:K43" si="13">SUM(I10,I16,I23,I27,I33,I37,I41)</f>
        <v>405250343</v>
      </c>
      <c r="J43" s="34">
        <f t="shared" si="13"/>
        <v>512219887.76999998</v>
      </c>
      <c r="K43" s="34">
        <f t="shared" si="13"/>
        <v>0</v>
      </c>
      <c r="L43" s="35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</row>
    <row r="44" spans="1:111" ht="18" customHeight="1" x14ac:dyDescent="0.3">
      <c r="A44" s="89" t="s">
        <v>19</v>
      </c>
      <c r="B44" s="89"/>
      <c r="C44" s="89"/>
      <c r="D44" s="89"/>
      <c r="E44" s="89"/>
      <c r="F44" s="89"/>
      <c r="G44" s="89"/>
      <c r="H44" s="89"/>
      <c r="I44" s="89"/>
      <c r="J44" s="89"/>
      <c r="K44" s="89"/>
      <c r="L44" s="89"/>
      <c r="Q44" s="28"/>
    </row>
    <row r="45" spans="1:111" x14ac:dyDescent="0.2">
      <c r="B45" s="6"/>
      <c r="C45" s="14"/>
    </row>
    <row r="46" spans="1:111" x14ac:dyDescent="0.2">
      <c r="B46" s="6"/>
      <c r="C46" s="14"/>
      <c r="H46" s="19"/>
    </row>
    <row r="48" spans="1:111" x14ac:dyDescent="0.2">
      <c r="F48" s="19"/>
      <c r="G48" s="32"/>
    </row>
    <row r="49" spans="2:12" x14ac:dyDescent="0.2">
      <c r="H49" s="19"/>
    </row>
    <row r="50" spans="2:12" x14ac:dyDescent="0.2">
      <c r="H50" s="19"/>
    </row>
    <row r="52" spans="2:12" ht="16.5" thickTop="1" thickBot="1" x14ac:dyDescent="0.25">
      <c r="I52" s="20"/>
    </row>
    <row r="53" spans="2:12" ht="15" x14ac:dyDescent="0.2">
      <c r="I53" s="20"/>
    </row>
    <row r="54" spans="2:12" x14ac:dyDescent="0.2">
      <c r="B54" s="18"/>
      <c r="C54" s="17"/>
    </row>
    <row r="55" spans="2:12" x14ac:dyDescent="0.2">
      <c r="L55" s="33"/>
    </row>
    <row r="57" spans="2:12" x14ac:dyDescent="0.2">
      <c r="H57" s="9"/>
    </row>
  </sheetData>
  <mergeCells count="29">
    <mergeCell ref="A1:L1"/>
    <mergeCell ref="B3:B4"/>
    <mergeCell ref="D3:D4"/>
    <mergeCell ref="E3:E4"/>
    <mergeCell ref="I3:I5"/>
    <mergeCell ref="L3:L5"/>
    <mergeCell ref="F3:F5"/>
    <mergeCell ref="H3:H5"/>
    <mergeCell ref="A3:A4"/>
    <mergeCell ref="J3:J4"/>
    <mergeCell ref="K3:K4"/>
    <mergeCell ref="C3:C5"/>
    <mergeCell ref="G3:G5"/>
    <mergeCell ref="A23:C23"/>
    <mergeCell ref="A25:L25"/>
    <mergeCell ref="A27:C27"/>
    <mergeCell ref="A44:L44"/>
    <mergeCell ref="A43:C43"/>
    <mergeCell ref="A29:L29"/>
    <mergeCell ref="A33:C33"/>
    <mergeCell ref="A35:L35"/>
    <mergeCell ref="A37:C37"/>
    <mergeCell ref="A39:L39"/>
    <mergeCell ref="A41:C41"/>
    <mergeCell ref="A10:C10"/>
    <mergeCell ref="A7:L7"/>
    <mergeCell ref="A12:L12"/>
    <mergeCell ref="A16:C16"/>
    <mergeCell ref="A18:L18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42" fitToHeight="0" orientation="landscape" useFirstPageNumber="1" r:id="rId1"/>
  <headerFooter scaleWithDoc="0" alignWithMargins="0">
    <oddHeader>&amp;LUsnesení_příloha č. 01 - Podané žádosti</oddHeader>
    <oddFooter>&amp;L&amp;"Arial,Kurzíva"Zastupitelstvo Olomouckého kraje 24. 2. 2025
43. Projekty spolufinancované z evropských fondů a národních fondů ke schválení financování
Usnesení_příloha č. 01 – Podané žádosti o dotaci &amp;R&amp;"Arial,Kurzíva"Strana &amp;P (celkem 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I37" sqref="I37"/>
    </sheetView>
  </sheetViews>
  <sheetFormatPr defaultRowHeight="12.75" x14ac:dyDescent="0.2"/>
  <sheetData/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List1</vt:lpstr>
      <vt:lpstr>List2</vt:lpstr>
      <vt:lpstr>List3</vt:lpstr>
      <vt:lpstr>List1!Názvy_tisku</vt:lpstr>
      <vt:lpstr>List1!Oblast_tisku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Pavel Poles</dc:creator>
  <cp:lastModifiedBy>Palová Stanislava</cp:lastModifiedBy>
  <cp:lastPrinted>2025-02-04T13:10:40Z</cp:lastPrinted>
  <dcterms:created xsi:type="dcterms:W3CDTF">2010-05-05T13:52:59Z</dcterms:created>
  <dcterms:modified xsi:type="dcterms:W3CDTF">2025-02-05T10:39:44Z</dcterms:modified>
</cp:coreProperties>
</file>