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5A05354F-CA3F-4873-8D61-1B3C181DC4AC}" xr6:coauthVersionLast="47" xr6:coauthVersionMax="47" xr10:uidLastSave="{00000000-0000-0000-0000-000000000000}"/>
  <bookViews>
    <workbookView xWindow="-120" yWindow="-120" windowWidth="29040" windowHeight="15840" tabRatio="947" activeTab="27" xr2:uid="{0764A314-4F3A-4467-A28A-9ABD7538DEF7}"/>
  </bookViews>
  <sheets>
    <sheet name="Rekapitulace dle oblasti" sheetId="1" r:id="rId1"/>
    <sheet name="1631" sheetId="2" r:id="rId2"/>
    <sheet name="1633" sheetId="3" r:id="rId3"/>
    <sheet name="1635" sheetId="4" r:id="rId4"/>
    <sheet name="1636" sheetId="5" r:id="rId5"/>
    <sheet name="1637" sheetId="6" r:id="rId6"/>
    <sheet name="1638" sheetId="7" r:id="rId7"/>
    <sheet name="1639" sheetId="8" r:id="rId8"/>
    <sheet name="1640" sheetId="9" r:id="rId9"/>
    <sheet name="1641" sheetId="10" r:id="rId10"/>
    <sheet name="1642" sheetId="11" r:id="rId11"/>
    <sheet name="1644" sheetId="12" r:id="rId12"/>
    <sheet name="1645" sheetId="13" r:id="rId13"/>
    <sheet name="1646" sheetId="14" r:id="rId14"/>
    <sheet name="1647" sheetId="15" r:id="rId15"/>
    <sheet name="1649" sheetId="16" r:id="rId16"/>
    <sheet name="1650" sheetId="17" r:id="rId17"/>
    <sheet name="1652" sheetId="18" r:id="rId18"/>
    <sheet name="1653" sheetId="19" r:id="rId19"/>
    <sheet name="1654" sheetId="20" r:id="rId20"/>
    <sheet name="1656" sheetId="21" r:id="rId21"/>
    <sheet name="1657" sheetId="22" r:id="rId22"/>
    <sheet name="1658" sheetId="23" r:id="rId23"/>
    <sheet name="1659" sheetId="24" r:id="rId24"/>
    <sheet name="1660" sheetId="25" r:id="rId25"/>
    <sheet name="1661" sheetId="26" r:id="rId26"/>
    <sheet name="1663" sheetId="27" r:id="rId27"/>
    <sheet name="1702" sheetId="28" r:id="rId28"/>
  </sheets>
  <definedNames>
    <definedName name="A" localSheetId="0">'Rekapitulace dle oblasti'!$A$64615</definedName>
    <definedName name="A">#REF!</definedName>
    <definedName name="názvy.tisku" localSheetId="0">#REF!</definedName>
    <definedName name="názvy.tisku">#REF!</definedName>
    <definedName name="_xlnm.Print_Titles" localSheetId="0">'Rekapitulace dle oblasti'!$9:$12</definedName>
    <definedName name="_xlnm.Print_Area" localSheetId="1">'1631'!$A$1:$I$53</definedName>
    <definedName name="_xlnm.Print_Area" localSheetId="2">'1633'!$A$1:$I$53</definedName>
    <definedName name="_xlnm.Print_Area" localSheetId="3">'1635'!$A$1:$I$53</definedName>
    <definedName name="_xlnm.Print_Area" localSheetId="4">'1636'!$A$1:$I$53</definedName>
    <definedName name="_xlnm.Print_Area" localSheetId="5">'1637'!$A$1:$I$53</definedName>
    <definedName name="_xlnm.Print_Area" localSheetId="6">'1638'!$A$1:$I$53</definedName>
    <definedName name="_xlnm.Print_Area" localSheetId="7">'1639'!$A$1:$I$53</definedName>
    <definedName name="_xlnm.Print_Area" localSheetId="8">'1640'!$A$1:$I$53</definedName>
    <definedName name="_xlnm.Print_Area" localSheetId="9">'1641'!$A$1:$I$53</definedName>
    <definedName name="_xlnm.Print_Area" localSheetId="10">'1642'!$A$1:$I$53</definedName>
    <definedName name="_xlnm.Print_Area" localSheetId="11">'1644'!$A$1:$I$53</definedName>
    <definedName name="_xlnm.Print_Area" localSheetId="12">'1645'!$A$1:$I$53</definedName>
    <definedName name="_xlnm.Print_Area" localSheetId="13">'1646'!$A$1:$I$53</definedName>
    <definedName name="_xlnm.Print_Area" localSheetId="14">'1647'!$A$1:$I$53</definedName>
    <definedName name="_xlnm.Print_Area" localSheetId="15">'1649'!$A$1:$I$53</definedName>
    <definedName name="_xlnm.Print_Area" localSheetId="16">'1650'!$A$1:$I$53</definedName>
    <definedName name="_xlnm.Print_Area" localSheetId="17">'1652'!$A$1:$I$53</definedName>
    <definedName name="_xlnm.Print_Area" localSheetId="18">'1653'!$A$1:$I$53</definedName>
    <definedName name="_xlnm.Print_Area" localSheetId="19">'1654'!$A$1:$I$53</definedName>
    <definedName name="_xlnm.Print_Area" localSheetId="20">'1656'!$A$1:$I$53</definedName>
    <definedName name="_xlnm.Print_Area" localSheetId="21">'1657'!$A$1:$I$53</definedName>
    <definedName name="_xlnm.Print_Area" localSheetId="22">'1658'!$A$1:$I$53</definedName>
    <definedName name="_xlnm.Print_Area" localSheetId="23">'1659'!$A$1:$I$53</definedName>
    <definedName name="_xlnm.Print_Area" localSheetId="24">'1660'!$A$1:$I$53</definedName>
    <definedName name="_xlnm.Print_Area" localSheetId="25">'1661'!$A$1:$I$53</definedName>
    <definedName name="_xlnm.Print_Area" localSheetId="26">'1663'!$A$1:$I$53</definedName>
    <definedName name="_xlnm.Print_Area" localSheetId="27">'1702'!$A$1:$I$53</definedName>
    <definedName name="_xlnm.Print_Area" localSheetId="0">'Rekapitulace dle oblasti'!$A$1:$M$53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9" i="1" l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I13" i="1"/>
  <c r="H20" i="2"/>
  <c r="G20" i="2"/>
  <c r="G21" i="2"/>
  <c r="G29" i="22"/>
  <c r="G29" i="16"/>
  <c r="G29" i="13"/>
  <c r="G29" i="8"/>
  <c r="G29" i="7"/>
  <c r="L39" i="1"/>
  <c r="K39" i="1"/>
  <c r="J39" i="1"/>
  <c r="I39" i="1"/>
  <c r="G39" i="1"/>
  <c r="F39" i="1"/>
  <c r="E39" i="1"/>
  <c r="F53" i="28"/>
  <c r="I42" i="28"/>
  <c r="I41" i="28"/>
  <c r="I40" i="28"/>
  <c r="I38" i="28"/>
  <c r="I36" i="28"/>
  <c r="G27" i="28"/>
  <c r="G20" i="28" l="1"/>
  <c r="G21" i="28" s="1"/>
  <c r="I20" i="28"/>
  <c r="I21" i="28" s="1"/>
  <c r="I35" i="28"/>
  <c r="I37" i="28"/>
  <c r="H20" i="28"/>
  <c r="H21" i="28" s="1"/>
  <c r="I39" i="28"/>
  <c r="G53" i="28"/>
  <c r="H53" i="28"/>
  <c r="E53" i="28"/>
  <c r="G54" i="28"/>
  <c r="I53" i="28"/>
  <c r="L38" i="1" l="1"/>
  <c r="K38" i="1"/>
  <c r="J38" i="1"/>
  <c r="I38" i="1"/>
  <c r="G38" i="1"/>
  <c r="F38" i="1"/>
  <c r="E38" i="1"/>
  <c r="I42" i="27"/>
  <c r="I41" i="27"/>
  <c r="I39" i="27"/>
  <c r="I37" i="27"/>
  <c r="I35" i="27"/>
  <c r="H20" i="27"/>
  <c r="H21" i="27" s="1"/>
  <c r="G20" i="27" l="1"/>
  <c r="G21" i="27" s="1"/>
  <c r="I36" i="27"/>
  <c r="F53" i="27"/>
  <c r="I20" i="27"/>
  <c r="I21" i="27" s="1"/>
  <c r="G27" i="27"/>
  <c r="G53" i="27"/>
  <c r="H53" i="27"/>
  <c r="I38" i="27"/>
  <c r="I40" i="27"/>
  <c r="E53" i="27"/>
  <c r="I53" i="27"/>
  <c r="G54" i="27"/>
  <c r="L37" i="1" l="1"/>
  <c r="K37" i="1"/>
  <c r="J37" i="1"/>
  <c r="I37" i="1"/>
  <c r="G37" i="1"/>
  <c r="F37" i="1"/>
  <c r="E37" i="1"/>
  <c r="F53" i="26"/>
  <c r="I42" i="26"/>
  <c r="I39" i="26"/>
  <c r="I38" i="26"/>
  <c r="I35" i="26"/>
  <c r="G20" i="26"/>
  <c r="G21" i="26" s="1"/>
  <c r="H20" i="26" l="1"/>
  <c r="H21" i="26" s="1"/>
  <c r="G27" i="26"/>
  <c r="I20" i="26"/>
  <c r="I21" i="26" s="1"/>
  <c r="I36" i="26"/>
  <c r="I41" i="26"/>
  <c r="G53" i="26"/>
  <c r="H53" i="26"/>
  <c r="I37" i="26"/>
  <c r="I40" i="26"/>
  <c r="E53" i="26"/>
  <c r="I53" i="26"/>
  <c r="G54" i="26"/>
  <c r="L36" i="1" l="1"/>
  <c r="K36" i="1"/>
  <c r="J36" i="1"/>
  <c r="I36" i="1"/>
  <c r="G36" i="1"/>
  <c r="F36" i="1"/>
  <c r="E36" i="1"/>
  <c r="I42" i="25"/>
  <c r="I41" i="25"/>
  <c r="I39" i="25"/>
  <c r="I38" i="25"/>
  <c r="I35" i="25"/>
  <c r="G27" i="25"/>
  <c r="G20" i="25"/>
  <c r="G21" i="25" s="1"/>
  <c r="I20" i="25" l="1"/>
  <c r="I21" i="25" s="1"/>
  <c r="H20" i="25"/>
  <c r="H21" i="25" s="1"/>
  <c r="I40" i="25"/>
  <c r="F53" i="25"/>
  <c r="I37" i="25"/>
  <c r="G53" i="25"/>
  <c r="H53" i="25"/>
  <c r="I36" i="25"/>
  <c r="E53" i="25"/>
  <c r="I53" i="25"/>
  <c r="G54" i="25"/>
  <c r="L35" i="1" l="1"/>
  <c r="K35" i="1"/>
  <c r="J35" i="1"/>
  <c r="I35" i="1"/>
  <c r="G35" i="1"/>
  <c r="F35" i="1"/>
  <c r="E35" i="1"/>
  <c r="I42" i="24"/>
  <c r="I38" i="24"/>
  <c r="I36" i="24"/>
  <c r="I35" i="24"/>
  <c r="G27" i="24"/>
  <c r="G20" i="24"/>
  <c r="G21" i="24" s="1"/>
  <c r="H20" i="24"/>
  <c r="H21" i="24" s="1"/>
  <c r="I20" i="24"/>
  <c r="I21" i="24" s="1"/>
  <c r="F53" i="24" l="1"/>
  <c r="I39" i="24"/>
  <c r="I41" i="24"/>
  <c r="G53" i="24"/>
  <c r="H53" i="24"/>
  <c r="I37" i="24"/>
  <c r="I40" i="24"/>
  <c r="E53" i="24"/>
  <c r="I53" i="24"/>
  <c r="G54" i="24"/>
  <c r="L34" i="1" l="1"/>
  <c r="K34" i="1"/>
  <c r="J34" i="1"/>
  <c r="I34" i="1"/>
  <c r="G34" i="1"/>
  <c r="F34" i="1"/>
  <c r="E34" i="1"/>
  <c r="I42" i="23"/>
  <c r="I41" i="23"/>
  <c r="I39" i="23"/>
  <c r="I38" i="23"/>
  <c r="I35" i="23"/>
  <c r="G20" i="23"/>
  <c r="G21" i="23" s="1"/>
  <c r="I20" i="23"/>
  <c r="I21" i="23" s="1"/>
  <c r="H20" i="23" l="1"/>
  <c r="H21" i="23" s="1"/>
  <c r="G27" i="23"/>
  <c r="F53" i="23"/>
  <c r="I36" i="23"/>
  <c r="G53" i="23"/>
  <c r="H53" i="23"/>
  <c r="I37" i="23"/>
  <c r="I40" i="23"/>
  <c r="E53" i="23"/>
  <c r="I53" i="23"/>
  <c r="G54" i="23"/>
  <c r="L33" i="1" l="1"/>
  <c r="K33" i="1"/>
  <c r="J33" i="1"/>
  <c r="I33" i="1"/>
  <c r="G33" i="1"/>
  <c r="F33" i="1"/>
  <c r="E33" i="1"/>
  <c r="H53" i="22"/>
  <c r="I42" i="22"/>
  <c r="I39" i="22"/>
  <c r="I38" i="22"/>
  <c r="I37" i="22"/>
  <c r="I35" i="22"/>
  <c r="G20" i="22" l="1"/>
  <c r="G21" i="22" s="1"/>
  <c r="H20" i="22"/>
  <c r="H21" i="22" s="1"/>
  <c r="I53" i="22"/>
  <c r="F53" i="22"/>
  <c r="I20" i="22"/>
  <c r="I21" i="22" s="1"/>
  <c r="G27" i="22"/>
  <c r="I36" i="22"/>
  <c r="I41" i="22"/>
  <c r="G53" i="22"/>
  <c r="I40" i="22"/>
  <c r="E53" i="22"/>
  <c r="G54" i="22"/>
  <c r="L32" i="1" l="1"/>
  <c r="K32" i="1"/>
  <c r="J32" i="1"/>
  <c r="I32" i="1"/>
  <c r="G32" i="1"/>
  <c r="F32" i="1"/>
  <c r="E32" i="1"/>
  <c r="I42" i="21"/>
  <c r="I41" i="21"/>
  <c r="I39" i="21"/>
  <c r="I38" i="21"/>
  <c r="I35" i="21"/>
  <c r="G20" i="21"/>
  <c r="G21" i="21" s="1"/>
  <c r="I20" i="21"/>
  <c r="I21" i="21" s="1"/>
  <c r="H20" i="21" l="1"/>
  <c r="H21" i="21" s="1"/>
  <c r="G27" i="21"/>
  <c r="F53" i="21"/>
  <c r="I36" i="21"/>
  <c r="G53" i="21"/>
  <c r="H53" i="21"/>
  <c r="I37" i="21"/>
  <c r="I40" i="21"/>
  <c r="E53" i="21"/>
  <c r="I53" i="21"/>
  <c r="G54" i="21"/>
  <c r="L31" i="1" l="1"/>
  <c r="K31" i="1"/>
  <c r="J31" i="1"/>
  <c r="I31" i="1"/>
  <c r="G31" i="1"/>
  <c r="F31" i="1"/>
  <c r="E31" i="1"/>
  <c r="I42" i="20"/>
  <c r="I41" i="20"/>
  <c r="I39" i="20"/>
  <c r="I38" i="20"/>
  <c r="I35" i="20"/>
  <c r="G27" i="20"/>
  <c r="G20" i="20"/>
  <c r="G21" i="20" s="1"/>
  <c r="I20" i="20" l="1"/>
  <c r="I21" i="20" s="1"/>
  <c r="I40" i="20"/>
  <c r="F53" i="20"/>
  <c r="I37" i="20"/>
  <c r="G53" i="20"/>
  <c r="H20" i="20"/>
  <c r="H21" i="20" s="1"/>
  <c r="H53" i="20"/>
  <c r="I36" i="20"/>
  <c r="E53" i="20"/>
  <c r="I53" i="20"/>
  <c r="G54" i="20"/>
  <c r="L30" i="1" l="1"/>
  <c r="K30" i="1"/>
  <c r="J30" i="1"/>
  <c r="I30" i="1"/>
  <c r="G30" i="1"/>
  <c r="F30" i="1"/>
  <c r="E30" i="1"/>
  <c r="I42" i="19"/>
  <c r="I41" i="19"/>
  <c r="I39" i="19"/>
  <c r="I38" i="19"/>
  <c r="I35" i="19"/>
  <c r="G20" i="19"/>
  <c r="G21" i="19" s="1"/>
  <c r="H20" i="19" l="1"/>
  <c r="H21" i="19" s="1"/>
  <c r="G27" i="19"/>
  <c r="F53" i="19"/>
  <c r="I20" i="19"/>
  <c r="I21" i="19" s="1"/>
  <c r="I36" i="19"/>
  <c r="G53" i="19"/>
  <c r="H53" i="19"/>
  <c r="I37" i="19"/>
  <c r="I40" i="19"/>
  <c r="E53" i="19"/>
  <c r="I53" i="19"/>
  <c r="G54" i="19"/>
  <c r="L29" i="1" l="1"/>
  <c r="K29" i="1"/>
  <c r="J29" i="1"/>
  <c r="I29" i="1"/>
  <c r="G29" i="1"/>
  <c r="F29" i="1"/>
  <c r="E29" i="1"/>
  <c r="I42" i="18"/>
  <c r="I41" i="18"/>
  <c r="I38" i="18"/>
  <c r="I35" i="18"/>
  <c r="G27" i="18"/>
  <c r="G20" i="18"/>
  <c r="G21" i="18" s="1"/>
  <c r="I20" i="18"/>
  <c r="I21" i="18" s="1"/>
  <c r="I39" i="18" l="1"/>
  <c r="H20" i="18"/>
  <c r="H21" i="18" s="1"/>
  <c r="F53" i="18"/>
  <c r="I36" i="18"/>
  <c r="I37" i="18"/>
  <c r="I40" i="18"/>
  <c r="G53" i="18"/>
  <c r="H53" i="18"/>
  <c r="E53" i="18"/>
  <c r="I53" i="18"/>
  <c r="G54" i="18"/>
  <c r="L28" i="1" l="1"/>
  <c r="K28" i="1"/>
  <c r="J28" i="1"/>
  <c r="I28" i="1"/>
  <c r="G28" i="1"/>
  <c r="F28" i="1"/>
  <c r="E28" i="1"/>
  <c r="I42" i="17"/>
  <c r="I41" i="17"/>
  <c r="I40" i="17"/>
  <c r="I39" i="17"/>
  <c r="I38" i="17"/>
  <c r="G20" i="17"/>
  <c r="G21" i="17" s="1"/>
  <c r="I20" i="17"/>
  <c r="I21" i="17" s="1"/>
  <c r="G27" i="17" l="1"/>
  <c r="F53" i="17"/>
  <c r="I35" i="17"/>
  <c r="I37" i="17"/>
  <c r="G53" i="17"/>
  <c r="H20" i="17"/>
  <c r="H21" i="17" s="1"/>
  <c r="H53" i="17"/>
  <c r="I36" i="17"/>
  <c r="E53" i="17"/>
  <c r="I53" i="17"/>
  <c r="G54" i="17"/>
  <c r="L27" i="1" l="1"/>
  <c r="K27" i="1"/>
  <c r="J27" i="1"/>
  <c r="I27" i="1"/>
  <c r="G27" i="1"/>
  <c r="F27" i="1"/>
  <c r="E27" i="1"/>
  <c r="I42" i="16"/>
  <c r="I41" i="16"/>
  <c r="I38" i="16"/>
  <c r="I37" i="16"/>
  <c r="I40" i="16" l="1"/>
  <c r="E53" i="16"/>
  <c r="I53" i="16"/>
  <c r="I20" i="16"/>
  <c r="I21" i="16" s="1"/>
  <c r="G27" i="16"/>
  <c r="G20" i="16"/>
  <c r="G21" i="16" s="1"/>
  <c r="I35" i="16"/>
  <c r="F53" i="16"/>
  <c r="H20" i="16"/>
  <c r="H21" i="16" s="1"/>
  <c r="I39" i="16"/>
  <c r="G53" i="16"/>
  <c r="I36" i="16"/>
  <c r="H53" i="16"/>
  <c r="G54" i="16"/>
  <c r="L26" i="1" l="1"/>
  <c r="K26" i="1"/>
  <c r="J26" i="1"/>
  <c r="I26" i="1"/>
  <c r="G26" i="1"/>
  <c r="F26" i="1"/>
  <c r="E26" i="1"/>
  <c r="F53" i="15"/>
  <c r="I42" i="15"/>
  <c r="I38" i="15"/>
  <c r="I35" i="15"/>
  <c r="G27" i="15"/>
  <c r="H20" i="15"/>
  <c r="H21" i="15" s="1"/>
  <c r="I20" i="15"/>
  <c r="I21" i="15" s="1"/>
  <c r="G20" i="15"/>
  <c r="G21" i="15" s="1"/>
  <c r="I39" i="15" l="1"/>
  <c r="I36" i="15"/>
  <c r="I41" i="15"/>
  <c r="G53" i="15"/>
  <c r="H53" i="15"/>
  <c r="I37" i="15"/>
  <c r="I40" i="15"/>
  <c r="E53" i="15"/>
  <c r="I53" i="15"/>
  <c r="G54" i="15"/>
  <c r="L25" i="1" l="1"/>
  <c r="K25" i="1"/>
  <c r="J25" i="1"/>
  <c r="I25" i="1"/>
  <c r="G25" i="1"/>
  <c r="F25" i="1"/>
  <c r="E25" i="1"/>
  <c r="I42" i="14"/>
  <c r="I41" i="14"/>
  <c r="I38" i="14"/>
  <c r="I36" i="14"/>
  <c r="I35" i="14"/>
  <c r="G20" i="14" l="1"/>
  <c r="G21" i="14" s="1"/>
  <c r="F53" i="14"/>
  <c r="I40" i="14"/>
  <c r="I37" i="14"/>
  <c r="I39" i="14"/>
  <c r="H20" i="14"/>
  <c r="H21" i="14" s="1"/>
  <c r="I20" i="14"/>
  <c r="I21" i="14" s="1"/>
  <c r="G53" i="14"/>
  <c r="H53" i="14"/>
  <c r="G27" i="14"/>
  <c r="E53" i="14"/>
  <c r="I53" i="14"/>
  <c r="G54" i="14"/>
  <c r="L24" i="1" l="1"/>
  <c r="K24" i="1"/>
  <c r="J24" i="1"/>
  <c r="I24" i="1"/>
  <c r="G24" i="1"/>
  <c r="F24" i="1"/>
  <c r="E24" i="1"/>
  <c r="I42" i="13"/>
  <c r="I41" i="13"/>
  <c r="I37" i="13"/>
  <c r="I35" i="13"/>
  <c r="G27" i="13"/>
  <c r="I38" i="13" l="1"/>
  <c r="I40" i="13"/>
  <c r="E53" i="13"/>
  <c r="I53" i="13"/>
  <c r="I20" i="13"/>
  <c r="I21" i="13" s="1"/>
  <c r="G20" i="13"/>
  <c r="G21" i="13" s="1"/>
  <c r="F53" i="13"/>
  <c r="H20" i="13"/>
  <c r="H21" i="13" s="1"/>
  <c r="I39" i="13"/>
  <c r="G53" i="13"/>
  <c r="I36" i="13"/>
  <c r="H53" i="13"/>
  <c r="G54" i="13"/>
  <c r="L23" i="1" l="1"/>
  <c r="K23" i="1"/>
  <c r="J23" i="1"/>
  <c r="I23" i="1"/>
  <c r="G23" i="1"/>
  <c r="F23" i="1"/>
  <c r="E23" i="1"/>
  <c r="I42" i="12"/>
  <c r="I41" i="12"/>
  <c r="I39" i="12"/>
  <c r="I36" i="12"/>
  <c r="H20" i="12"/>
  <c r="H21" i="12" s="1"/>
  <c r="F53" i="12" l="1"/>
  <c r="I35" i="12"/>
  <c r="I37" i="12"/>
  <c r="G20" i="12"/>
  <c r="G21" i="12" s="1"/>
  <c r="H53" i="12"/>
  <c r="I20" i="12"/>
  <c r="I21" i="12" s="1"/>
  <c r="G27" i="12"/>
  <c r="G53" i="12"/>
  <c r="I38" i="12"/>
  <c r="I40" i="12"/>
  <c r="E53" i="12"/>
  <c r="I53" i="12"/>
  <c r="G54" i="12"/>
  <c r="L22" i="1" l="1"/>
  <c r="K22" i="1"/>
  <c r="J22" i="1"/>
  <c r="I22" i="1"/>
  <c r="G22" i="1"/>
  <c r="F22" i="1"/>
  <c r="E22" i="1"/>
  <c r="I42" i="11"/>
  <c r="I41" i="11"/>
  <c r="I39" i="11"/>
  <c r="I38" i="11"/>
  <c r="I36" i="11"/>
  <c r="I35" i="11"/>
  <c r="G27" i="11"/>
  <c r="G20" i="11" l="1"/>
  <c r="G21" i="11" s="1"/>
  <c r="I40" i="11"/>
  <c r="F53" i="11"/>
  <c r="H20" i="11"/>
  <c r="H21" i="11" s="1"/>
  <c r="I37" i="11"/>
  <c r="G53" i="11"/>
  <c r="I20" i="11"/>
  <c r="I21" i="11" s="1"/>
  <c r="H53" i="11"/>
  <c r="E53" i="11"/>
  <c r="I53" i="11"/>
  <c r="G54" i="11"/>
  <c r="L21" i="1" l="1"/>
  <c r="K21" i="1"/>
  <c r="J21" i="1"/>
  <c r="I21" i="1"/>
  <c r="G21" i="1"/>
  <c r="F21" i="1"/>
  <c r="E21" i="1"/>
  <c r="I42" i="10"/>
  <c r="I41" i="10"/>
  <c r="I39" i="10"/>
  <c r="I38" i="10"/>
  <c r="I35" i="10"/>
  <c r="G27" i="10"/>
  <c r="G20" i="10"/>
  <c r="G21" i="10" s="1"/>
  <c r="F53" i="10" l="1"/>
  <c r="I36" i="10"/>
  <c r="I37" i="10"/>
  <c r="I40" i="10"/>
  <c r="G53" i="10"/>
  <c r="H20" i="10"/>
  <c r="H21" i="10" s="1"/>
  <c r="H53" i="10"/>
  <c r="I20" i="10"/>
  <c r="I21" i="10" s="1"/>
  <c r="E53" i="10"/>
  <c r="I53" i="10"/>
  <c r="G54" i="10"/>
  <c r="L20" i="1" l="1"/>
  <c r="K20" i="1"/>
  <c r="J20" i="1"/>
  <c r="I20" i="1"/>
  <c r="G20" i="1"/>
  <c r="F20" i="1"/>
  <c r="E20" i="1"/>
  <c r="I42" i="9"/>
  <c r="I41" i="9"/>
  <c r="I37" i="9"/>
  <c r="I36" i="9"/>
  <c r="I35" i="9"/>
  <c r="I20" i="9"/>
  <c r="I21" i="9" s="1"/>
  <c r="G20" i="9"/>
  <c r="G21" i="9" s="1"/>
  <c r="H20" i="9"/>
  <c r="H21" i="9" s="1"/>
  <c r="F53" i="9" l="1"/>
  <c r="I39" i="9"/>
  <c r="G27" i="9"/>
  <c r="G53" i="9"/>
  <c r="H53" i="9"/>
  <c r="I38" i="9"/>
  <c r="I40" i="9"/>
  <c r="E53" i="9"/>
  <c r="I53" i="9"/>
  <c r="G54" i="9"/>
  <c r="L19" i="1" l="1"/>
  <c r="K19" i="1"/>
  <c r="J19" i="1"/>
  <c r="I19" i="1"/>
  <c r="G19" i="1"/>
  <c r="F19" i="1"/>
  <c r="E19" i="1"/>
  <c r="I42" i="8"/>
  <c r="I41" i="8"/>
  <c r="I39" i="8"/>
  <c r="I36" i="8"/>
  <c r="G20" i="8"/>
  <c r="G21" i="8" s="1"/>
  <c r="I40" i="8" l="1"/>
  <c r="F53" i="8"/>
  <c r="H20" i="8"/>
  <c r="H21" i="8" s="1"/>
  <c r="G27" i="8"/>
  <c r="I35" i="8"/>
  <c r="I37" i="8"/>
  <c r="G53" i="8"/>
  <c r="I20" i="8"/>
  <c r="I21" i="8" s="1"/>
  <c r="H53" i="8"/>
  <c r="I38" i="8"/>
  <c r="E53" i="8"/>
  <c r="I53" i="8"/>
  <c r="G54" i="8"/>
  <c r="L18" i="1" l="1"/>
  <c r="K18" i="1"/>
  <c r="J18" i="1"/>
  <c r="I18" i="1"/>
  <c r="G18" i="1"/>
  <c r="F18" i="1"/>
  <c r="E18" i="1"/>
  <c r="I42" i="7"/>
  <c r="I39" i="7"/>
  <c r="I38" i="7"/>
  <c r="I35" i="7"/>
  <c r="G20" i="7"/>
  <c r="G21" i="7" s="1"/>
  <c r="I20" i="7"/>
  <c r="I21" i="7" s="1"/>
  <c r="H20" i="7" l="1"/>
  <c r="H21" i="7" s="1"/>
  <c r="G27" i="7"/>
  <c r="F53" i="7"/>
  <c r="I36" i="7"/>
  <c r="I41" i="7"/>
  <c r="G53" i="7"/>
  <c r="H53" i="7"/>
  <c r="I37" i="7"/>
  <c r="I40" i="7"/>
  <c r="E53" i="7"/>
  <c r="I53" i="7"/>
  <c r="G54" i="7"/>
  <c r="L17" i="1" l="1"/>
  <c r="K17" i="1"/>
  <c r="J17" i="1"/>
  <c r="I17" i="1"/>
  <c r="G17" i="1"/>
  <c r="F17" i="1"/>
  <c r="E17" i="1"/>
  <c r="I42" i="6"/>
  <c r="I41" i="6"/>
  <c r="I40" i="6"/>
  <c r="I39" i="6"/>
  <c r="I38" i="6"/>
  <c r="I35" i="6"/>
  <c r="G27" i="6"/>
  <c r="I20" i="6"/>
  <c r="I21" i="6" s="1"/>
  <c r="G20" i="6"/>
  <c r="G21" i="6" s="1"/>
  <c r="F53" i="6" l="1"/>
  <c r="I37" i="6"/>
  <c r="G53" i="6"/>
  <c r="H20" i="6"/>
  <c r="H21" i="6" s="1"/>
  <c r="H53" i="6"/>
  <c r="I36" i="6"/>
  <c r="E53" i="6"/>
  <c r="I53" i="6"/>
  <c r="G54" i="6"/>
  <c r="L16" i="1" l="1"/>
  <c r="K16" i="1"/>
  <c r="J16" i="1"/>
  <c r="I16" i="1"/>
  <c r="G16" i="1"/>
  <c r="F16" i="1"/>
  <c r="E16" i="1"/>
  <c r="F53" i="5"/>
  <c r="I42" i="5"/>
  <c r="I41" i="5"/>
  <c r="I38" i="5"/>
  <c r="I35" i="5"/>
  <c r="G27" i="5"/>
  <c r="I20" i="5"/>
  <c r="I21" i="5" s="1"/>
  <c r="G20" i="5"/>
  <c r="G21" i="5" s="1"/>
  <c r="H20" i="5" l="1"/>
  <c r="H21" i="5" s="1"/>
  <c r="I39" i="5"/>
  <c r="I36" i="5"/>
  <c r="G53" i="5"/>
  <c r="H53" i="5"/>
  <c r="I37" i="5"/>
  <c r="I40" i="5"/>
  <c r="E53" i="5"/>
  <c r="I53" i="5"/>
  <c r="G54" i="5"/>
  <c r="L15" i="1" l="1"/>
  <c r="K15" i="1"/>
  <c r="J15" i="1"/>
  <c r="I15" i="1"/>
  <c r="G15" i="1"/>
  <c r="F15" i="1"/>
  <c r="E15" i="1"/>
  <c r="I53" i="4"/>
  <c r="E53" i="4"/>
  <c r="I42" i="4"/>
  <c r="I41" i="4"/>
  <c r="I40" i="4"/>
  <c r="I38" i="4"/>
  <c r="I37" i="4"/>
  <c r="I35" i="4"/>
  <c r="G27" i="4"/>
  <c r="I20" i="4" l="1"/>
  <c r="I21" i="4" s="1"/>
  <c r="G20" i="4"/>
  <c r="G21" i="4" s="1"/>
  <c r="H20" i="4"/>
  <c r="H21" i="4" s="1"/>
  <c r="F53" i="4"/>
  <c r="I36" i="4"/>
  <c r="I39" i="4"/>
  <c r="G53" i="4"/>
  <c r="H53" i="4"/>
  <c r="G54" i="4"/>
  <c r="L14" i="1" l="1"/>
  <c r="K14" i="1"/>
  <c r="J14" i="1"/>
  <c r="I14" i="1"/>
  <c r="G14" i="1"/>
  <c r="F14" i="1"/>
  <c r="E14" i="1"/>
  <c r="I42" i="3"/>
  <c r="I41" i="3"/>
  <c r="I39" i="3"/>
  <c r="I38" i="3"/>
  <c r="I35" i="3"/>
  <c r="H20" i="3"/>
  <c r="H21" i="3" s="1"/>
  <c r="G20" i="3"/>
  <c r="G21" i="3" s="1"/>
  <c r="I20" i="3"/>
  <c r="I21" i="3" s="1"/>
  <c r="G27" i="3" l="1"/>
  <c r="F53" i="3"/>
  <c r="I36" i="3"/>
  <c r="G53" i="3"/>
  <c r="H53" i="3"/>
  <c r="I37" i="3"/>
  <c r="I40" i="3"/>
  <c r="E53" i="3"/>
  <c r="I53" i="3"/>
  <c r="G54" i="3"/>
  <c r="L13" i="1" l="1"/>
  <c r="K13" i="1"/>
  <c r="J13" i="1"/>
  <c r="G13" i="1"/>
  <c r="F13" i="1"/>
  <c r="E13" i="1"/>
  <c r="I42" i="2"/>
  <c r="I41" i="2"/>
  <c r="I39" i="2"/>
  <c r="I38" i="2"/>
  <c r="I36" i="2"/>
  <c r="I35" i="2"/>
  <c r="H21" i="2"/>
  <c r="I20" i="2" l="1"/>
  <c r="I21" i="2" s="1"/>
  <c r="G27" i="2"/>
  <c r="F53" i="2"/>
  <c r="H53" i="2"/>
  <c r="G53" i="2"/>
  <c r="I37" i="2"/>
  <c r="I40" i="2"/>
  <c r="E53" i="2"/>
  <c r="I53" i="2"/>
  <c r="G54" i="2"/>
  <c r="M40" i="1" l="1"/>
  <c r="L40" i="1"/>
  <c r="K40" i="1"/>
  <c r="J40" i="1"/>
  <c r="I40" i="1"/>
  <c r="H40" i="1"/>
  <c r="G40" i="1"/>
  <c r="F40" i="1"/>
  <c r="E40" i="1"/>
  <c r="M41" i="1" l="1"/>
  <c r="H45" i="1"/>
  <c r="H46" i="1"/>
</calcChain>
</file>

<file path=xl/sharedStrings.xml><?xml version="1.0" encoding="utf-8"?>
<sst xmlns="http://schemas.openxmlformats.org/spreadsheetml/2006/main" count="1757" uniqueCount="218">
  <si>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</si>
  <si>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</si>
  <si>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</si>
  <si>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</si>
  <si>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</si>
  <si>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</si>
  <si>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</si>
  <si>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</si>
  <si>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</si>
  <si>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</si>
  <si>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</si>
  <si>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</si>
  <si>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</si>
  <si>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</si>
  <si>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</si>
  <si>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</si>
  <si>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</si>
  <si>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</si>
  <si>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</si>
  <si>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</si>
  <si>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</si>
  <si>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</si>
  <si>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</si>
  <si>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</si>
  <si>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779 00 Olomouc</t>
  </si>
  <si>
    <t>CELKEM</t>
  </si>
  <si>
    <t>Celkem rozděleno:</t>
  </si>
  <si>
    <t>Domov pro seniory Javorník, příspěvková organizace</t>
  </si>
  <si>
    <t>Školní 104</t>
  </si>
  <si>
    <t>790 70 Javorník</t>
  </si>
  <si>
    <t>Domov Sněženka Jeseník, příspěvková organizace</t>
  </si>
  <si>
    <t>Moravská 814/2</t>
  </si>
  <si>
    <t>790 01 Jeseník</t>
  </si>
  <si>
    <t>Domov pro seniory Červenka, příspěvková organizace</t>
  </si>
  <si>
    <t>Nádražní 105</t>
  </si>
  <si>
    <t>784 01 Litovel</t>
  </si>
  <si>
    <t>Dům seniorů FRANTIŠEK Náměšť na Hané, příspěvková organizace</t>
  </si>
  <si>
    <t>Komenského 291</t>
  </si>
  <si>
    <t>783 44 Náměšť na Hané</t>
  </si>
  <si>
    <t>Domov Hrubá Voda, příspěvková organizace</t>
  </si>
  <si>
    <t>Hrubá Voda 11</t>
  </si>
  <si>
    <t>783 61 Hlubočky</t>
  </si>
  <si>
    <t>Domov seniorů POHODA Chválkovice, příspěvková organizace</t>
  </si>
  <si>
    <t>Švabinského 3</t>
  </si>
  <si>
    <t>772 00 Olomouc - Chválkovice</t>
  </si>
  <si>
    <t>Sociální služby pro seniory Olomouc, příspěvková organizace</t>
  </si>
  <si>
    <t>Zikova 14</t>
  </si>
  <si>
    <t>770 10 Olomouc</t>
  </si>
  <si>
    <t>Vincentinum - poskytovatel sociálních služeb Šternberk, příspěvková organizace</t>
  </si>
  <si>
    <t>Sadová 7</t>
  </si>
  <si>
    <t>785 01 Šternberk</t>
  </si>
  <si>
    <t>Klíč - centrum sociálních služeb, příspěvková organizace</t>
  </si>
  <si>
    <t>Dolní Hejčínská 50/28</t>
  </si>
  <si>
    <t>Nové Zámky - poskytovatel sociálních služeb, příspěvková organizace</t>
  </si>
  <si>
    <t>Mladeč, Nové Zámky 2</t>
  </si>
  <si>
    <t>Středisko sociální prevence Olomouc, příspěvková organizace</t>
  </si>
  <si>
    <t>Na Vozovce 26</t>
  </si>
  <si>
    <t>Sociální služby pro seniory Šumperk, příspěvková organizace</t>
  </si>
  <si>
    <t>U Sanatoria 25</t>
  </si>
  <si>
    <t>787 01 Šumperk</t>
  </si>
  <si>
    <t>Sociální služby Libina, příspěvková organizace</t>
  </si>
  <si>
    <t>Libina 540</t>
  </si>
  <si>
    <t>788 05 Libina</t>
  </si>
  <si>
    <t>Domov Štíty-Jedlí, příspěvková organizace</t>
  </si>
  <si>
    <t>Na Pilníku 222</t>
  </si>
  <si>
    <t>789 91 Štíty</t>
  </si>
  <si>
    <t>Hradská 113</t>
  </si>
  <si>
    <t>789 83 Loštice</t>
  </si>
  <si>
    <t>Domov Paprsek Olšany, příspěvková organizace</t>
  </si>
  <si>
    <t>Olšany 105</t>
  </si>
  <si>
    <t>789 62 Olšany</t>
  </si>
  <si>
    <t>Domov seniorů Prostějov, příspěvková organizace</t>
  </si>
  <si>
    <t>Nerudova 70</t>
  </si>
  <si>
    <t xml:space="preserve"> 796 01 Prostějov</t>
  </si>
  <si>
    <t>Domov pro seniory Jesenec, příspěvková organizace</t>
  </si>
  <si>
    <t xml:space="preserve">Jesenec 1 </t>
  </si>
  <si>
    <t>798 53 Jesenec</t>
  </si>
  <si>
    <t>Domov "Na Zámku", příspěvková organizace</t>
  </si>
  <si>
    <t>nám. děk. Františka Kvapila 17</t>
  </si>
  <si>
    <t>798 26 Nezamyslice</t>
  </si>
  <si>
    <t>Centrum sociálních služeb Prostějov, příspěvková organizace</t>
  </si>
  <si>
    <t>Lidická 86</t>
  </si>
  <si>
    <t>Domov pro seniory Radkova Lhota, příspěvková organizace</t>
  </si>
  <si>
    <t>Radkova Lhota 16</t>
  </si>
  <si>
    <t>751 14 Dřevohostice</t>
  </si>
  <si>
    <t>Domov Alfreda Skeneho Pavlovice u Přerova, příspěvková organizace</t>
  </si>
  <si>
    <t>Pavlovice u Přerova 95</t>
  </si>
  <si>
    <t>751 12 Pavlovice u Přerova</t>
  </si>
  <si>
    <t>Domov pro seniory Tovačov, příspěvková organizace</t>
  </si>
  <si>
    <t>Nádražní 94</t>
  </si>
  <si>
    <t>751 01 Tovačov</t>
  </si>
  <si>
    <t>Domov Větrný mlýn Skalička, příspěvková organizace</t>
  </si>
  <si>
    <t>Skalička 1</t>
  </si>
  <si>
    <t>753 52 Skalička</t>
  </si>
  <si>
    <t>Centrum Dominika Kokory, příspěvková organizace</t>
  </si>
  <si>
    <t>Kokory 54</t>
  </si>
  <si>
    <t>751 05 Kokory</t>
  </si>
  <si>
    <t>Domov Na zámečku Rokytnice, příspěvková organizace</t>
  </si>
  <si>
    <t>Rokytnice 1</t>
  </si>
  <si>
    <t>751 04 Rokytnice</t>
  </si>
  <si>
    <t>U dětského domova 269</t>
  </si>
  <si>
    <t>779 00 Olomouc            Nové Sady</t>
  </si>
  <si>
    <t xml:space="preserve">b) Příspěvkové organizace v oblasti sociální 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</si>
  <si>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</si>
  <si>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</si>
  <si>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</si>
  <si>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</si>
  <si>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</si>
  <si>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</si>
  <si>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</si>
  <si>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</si>
  <si>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</si>
  <si>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</si>
  <si>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</si>
  <si>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</si>
  <si>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</si>
  <si>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</si>
  <si>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</si>
  <si>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</si>
  <si>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</si>
  <si>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</si>
  <si>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</si>
  <si>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</si>
  <si>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</si>
  <si>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</si>
  <si>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</si>
  <si>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</si>
  <si>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</si>
  <si>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</si>
  <si>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</si>
  <si>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</si>
  <si>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</si>
  <si>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</si>
  <si>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</si>
  <si>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</si>
  <si>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</si>
  <si>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</si>
  <si>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</si>
  <si>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</si>
  <si>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</si>
  <si>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</si>
  <si>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</si>
  <si>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</si>
  <si>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</si>
  <si>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</si>
  <si>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</si>
  <si>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</si>
  <si>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</si>
  <si>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</si>
  <si>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>Fond investic</t>
  </si>
  <si>
    <t xml:space="preserve"> </t>
  </si>
  <si>
    <t>Školní 104, 790 70 Javorník</t>
  </si>
  <si>
    <t xml:space="preserve">Moravská 814/2, 790 01 Jeseník </t>
  </si>
  <si>
    <t>Pozn.: Odpisy byly pokryty BÚ provozním (výřad majetku se zůstatkovou cenou ke konci roku 2024). Průměrný přepočtený počet pracovníků byl nedočerpán o dočasně neobsazená pracovní místa v průběhu roku. Nedočerpání limitu spotřeby plynu a el.energie - mírná zima.</t>
  </si>
  <si>
    <t>Červenka, Nádražní 105, 784 01 pošta Litovel</t>
  </si>
  <si>
    <t>Pozn.: V rámci finačního vypořádání byly prostředky vráceny na účet Olomouckého kraje dne 23.01.2025.  Nedočerpané prostředky limitu spotřeby plynu - mírná zima. Nedočerpané prostředky limitu spotřeby el.energie - menší spotřeba el.energie z důvodu odstavení prádelny (výstavba nového pavilonu a praní dodavatelsky) a z důvodu realizovaných úsporných opatření.</t>
  </si>
  <si>
    <t>Komenského 291, 783 44 Náměšť na Hané</t>
  </si>
  <si>
    <t>Pozn.: Nedočerpání vzniklo z důvodu pozdějšího zařazení nového automobilu - odhad 10/24, skutečnost 11/24. Závazný ukazatel nebyl překročen.</t>
  </si>
  <si>
    <t>Hrubá Voda, č. p.  11, pošta Hlubočky 783 61 Hrubá Voda</t>
  </si>
  <si>
    <t>Švabinského 403/3, 779 00 Olomouc - Chválkovice</t>
  </si>
  <si>
    <t>Zikova 618/14, Nové Sady 779 00 Olomouc</t>
  </si>
  <si>
    <t>Pozn.: Vyšší skutečné odpisy DČ než byl předpoklad, rozdíl vrácen zřizovateli v rámci finančního vypořádání. Problém získání nových pracovníků do hlavního pracovního poměru, vykryto zaměstnanci na DPP a DPČ. Skutečná spotřeba energií byla odlišná oproti predikci pro měsíce 11-12/2024.</t>
  </si>
  <si>
    <t>Sadová 1426/7, 785 01 Šternberk</t>
  </si>
  <si>
    <t>Pozn.: Překročení limitu mzdových prostředků ve výši 100 670,00 Kč bylo financované z projektu "Podpora sociální práce, sociálních služeb a neformálně pečujících na území Olomouckého kraje". Peněžní prostředky na odpisy, nad rámec příspěvku zřizovatele, ve výši 5 952,00 Kč byly do fondu investic převedeny z provozu. Závazné ukazatele limity spotřeby energií nebyly dočerpány. Na úhrady energií byly použity prostředky z vlastní činnosti.</t>
  </si>
  <si>
    <t>Dolní Hejčínská 50/28, 779 00 Olomouc</t>
  </si>
  <si>
    <t>Pozn.: Úspora mzdových prostředků a nížší čerpání průměrného přepočteného počtu pracovníků souvisí s neobsazenými pracovními místy v průběhu roku. Úspora spotřeby plynu a elektrické energie byla dosažena díky zavedení úsporných opatření.</t>
  </si>
  <si>
    <t>Mladeč, Nové Zámky,  č.p. 2, 784 01 Litovel</t>
  </si>
  <si>
    <t>Na Vozovce 26, 779 00 Olomouc</t>
  </si>
  <si>
    <t xml:space="preserve">Pozn.: Vykazované výrazné nedočerpání LMP bylo způsobeno extrémně vysokou nemocností a několika neobsazenými pozicemi v průběhu celého roku. Nedočerpání limitu spotřeby plynu, el. energie a tepla bylo způsobeno nižším čerpáním těchto komodit. Spotřebu plynu na topení a tepla ovlivňují aktuální klimatické podmínky, což nelze dopředu predikovat. Spotřebu el. energie ovlivnily jednak klimatické podmínky (používání klimatizací), tak i přechod ohřevu TUV v Prostějově na el. energii a výrazné navýšení ceny za distribuci el. energie v Olomouci. </t>
  </si>
  <si>
    <t>U sanatoria 25, 787 01 Šumperk</t>
  </si>
  <si>
    <t>Pozn.: Rozdíl je vygenerován ze zůstatkové ceny vyřazeného DHM při rekonstrukci prádelny (pračka) a vyřazené schodišťové plošiny celkem ve výši +51.866,00 Kč. Z tabulky vyplývá, že se jedná o překročení závazného ukazatele, ovšem ve skutečnosti nejde o přečerpání - zůstatková hodnota z vyřazeného DHM byla finančně pokryta z výnosů organizace. Roční spotřeby energií byly oproti zálohám stanoveným dodavateli nižší. V organizaci byly zrealizovány energeticky úsporná opatření (výměna úsporných světelných zdrojů, osazení a výměna termohlavic) a také docházelo k omezování proudového maxima.</t>
  </si>
  <si>
    <t>Libina č.p. 540, 788 05 Libina</t>
  </si>
  <si>
    <t>Pozn.: Překročení schváleného závazného ukazatele Průměrný přepočtený počet pracovníků o 1,35 z důvodu zástupů za dočasnou pracovní neschopnost Překročení schváleného závazného ukazatele Limit spotřeby plynu a Limit spotřeby elektrické energie je z důvodu vyšší skutečnosti, než se předpokládalo.</t>
  </si>
  <si>
    <t>Na Pilníku 222, 789 91 Štíty</t>
  </si>
  <si>
    <t>Pozn.:  Plyn - limit nedočerpán, příspěvek od zřizovatale byl téměř spotřebován v celé výši a výši spotřeby. El. energie - limit nedočerpán, příspěvek od zřizovatele ve výši 1.200.000 ,- Kč, zbytek financován vlastními zdroji.</t>
  </si>
  <si>
    <t>Hradská 113, 789 83 Loštice</t>
  </si>
  <si>
    <t>Pozn.:  Vratka příspěvku zřizovateli z důvodu nižší spotřeby, než bylo očekáváno.</t>
  </si>
  <si>
    <t>789 62 Olšany č.p. 105</t>
  </si>
  <si>
    <t>Pozn.: prům. přepočtený počet pracovníků nedočerpán z důvodu doplnění 1,00 úvazku formou OON (vysoká pracovní neschopnost) Limit spotřeby plynu a el. energie nebyl dočerpán z důvodu předpokládané vyšší spotřeby. Dále spotřeby energií přesunem klientů do CHB se ponížily.</t>
  </si>
  <si>
    <t>Nerudova 70, 796 01 Prostějov</t>
  </si>
  <si>
    <t xml:space="preserve">Pozn.: Přečerpaná částka na odpisy v částce 6 482,96 Kč je z důvodu navýšení odpisů pořízením majetku - hrazeno z vlastních zdrojů PO. Mzdové prostředky nebyly dočerpány z důvodu nevyčerpání dohod o provedení práce.  </t>
  </si>
  <si>
    <t xml:space="preserve">Jesenec č.p.1, 798 53 </t>
  </si>
  <si>
    <t>nám. děk. Františka Kvapila 17, 798 26 Nezamyslice</t>
  </si>
  <si>
    <t xml:space="preserve">Pozn.: Odpisy jsou přečerpány o částku 1 664,00 Kč. Rozdíl vznikl z důvodu vyšší hodnoty ukončené investiční akce Rekonstrukce hlavní kotelny, kdy v plánu bylo počítáno s nižší částkou. Průměrný přepočtený počet pracovníků byl překročen o 1,90 pracovníka z důvodu zástupů za dlouhodobé pracovní neschopnosti pracovníků organizace.  Plánovaná vyšší spotřeba plynu. Z důvodu prodloužené doby rekonstrukce plynové kotelny byla nižší spotřeba plynu. U elektrické energie byla nižší spotřeba, ale ceny energií rostou. </t>
  </si>
  <si>
    <t xml:space="preserve">Lidická 2924/86, 796 01 Prostějov </t>
  </si>
  <si>
    <t>Radkova Lhota, č.p. 16, 751 14 Dřevohostice</t>
  </si>
  <si>
    <t>Pavlovice u Přerova, č.p. 95, 751 12</t>
  </si>
  <si>
    <t xml:space="preserve">Pozn.: Odpisy ve výši 132 079Kč jsme hradili ze svých finančních prostředků. Limity spotřeby plynu a elektrické energie byly dodrženy. Limit spotřeby plynu byl nedočerpán ve výši 32 426,74 Kč, jelikož vznikla nižší potřeba topení. Limit spotřeby elektrické energie byl nedočerpán ve výši 368 966,79 Kč z důvodu menší potřeby svícení. </t>
  </si>
  <si>
    <t>Nádražní č.p.94, Tovačov-I. Město, 751 01 Tovačov</t>
  </si>
  <si>
    <t>Pozn.: Překročení přepočteného počtu pracovníků z důvodu zástupu za dlohodobě nemocné zaměstnance Cena plynu ve sledovaném období byla nižší než předpokládaná, uvedená ve schváleném rozpočtu. Rovněž spotřeba plynu byla celkově nižší z důvodu mírnější zimy 2023- 2024. Spotřeba elektrické energie byla srovnatelná s minulým obdobím, ale negativně se projevil nárůst cen  distribučních nákladů. Z uvedených důvodů bylo požádáno o úpravu závazných ukazatelů.</t>
  </si>
  <si>
    <t xml:space="preserve">Skalička, č.p. 1, 753 52 </t>
  </si>
  <si>
    <t xml:space="preserve">Kokory, č.p. 54, 751 05 </t>
  </si>
  <si>
    <t>Pozn.: odpisy hrazeny z vlastních zdrojů Nedočerpání limitu spotřeby plynu a elektrické energie - mírná zima, opatření na snížení spotřeby elektrické energie. Domníváme se, že nevyčerpání limitu je věc pozitivní.</t>
  </si>
  <si>
    <t xml:space="preserve">Rokytnice, č.p.1, 751 04 </t>
  </si>
  <si>
    <t xml:space="preserve">Centrum Ostrůvek, příspěvková organizace </t>
  </si>
  <si>
    <t>779 00 Olomouc, Nové Sady, U dětského domova 269</t>
  </si>
  <si>
    <t>00849197</t>
  </si>
  <si>
    <t xml:space="preserve"> - 13 organizací se zlepšeným výsledkem hospodaření  v celkové výši  </t>
  </si>
  <si>
    <t xml:space="preserve"> - 13 organizací s vyrovnaným výsledkem hospodaření</t>
  </si>
  <si>
    <t xml:space="preserve"> - 1 organizace se zhoršeným výsledkem hospodaření v celkové výši </t>
  </si>
  <si>
    <r>
      <t>Z celkového počtu 27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kultury skončilo:</t>
    </r>
  </si>
  <si>
    <t>Domov u Třebůvky Loštice, příspěvková organizace</t>
  </si>
  <si>
    <t xml:space="preserve">Pozn. : </t>
  </si>
  <si>
    <r>
      <t xml:space="preserve">Domov u Třebůvky Loštice, příspěvková organizace </t>
    </r>
    <r>
      <rPr>
        <vertAlign val="superscript"/>
        <sz val="10"/>
        <rFont val="Arial"/>
        <family val="2"/>
        <charset val="238"/>
      </rPr>
      <t>)1</t>
    </r>
  </si>
  <si>
    <t>Pozn.: Překročení  limitu mzdových prostředků o 8 000,-Kč-odměna za doplňkovou činnost z FO.Překročení odvodu příspěvku na provoz odpisy o 28 080,- Kč- jedná se o vrácení nedočerpaného příspěvku na odpisy.Odpisy v částce 714,- Kryty z vlastních prostředků-vyřazení majetku. V rámci nedokončené transformace nebyl dodržen průměrný přepočtený počet pracovníků  o -10,170. V rámci transformace byly během roku otevřeny 2 nové domy a snížena kapacita hlavní budovy v Nových Zámcích, kde byla temperována část budovy. Spotřeba energií byla ovlivněna i mírným zimním počasím. Z těchto důvodů došlo k nedočerpání limitů spotřeby plynu a el. energie.</t>
  </si>
  <si>
    <t>Pozn.: Překročení o 4,71 pracovníka bylo z důvodu časté a dlouhodobé pracovní neschopnosti a nutnosti zajistit provozní potřeby náhradními pracovníky.    Částka 16 035,70 Kč je  vratka příspěvku na provoz - odpisy za rok 2023, která byla avizována a vrácena zřizovateli v r.2024.               Částka 41 571 Kč  - vratka nevyčerpaných investičních příspěvků na akce „Sprchové Lůžko“ a „Stropní systém pro dva pokoje“ z r.2023 dle usn.UR/3/68/2024. Částka 45 Kč vrácení příspěvku na provoz – odpisy, z důvodu doúčtování doplňkové činnosti. Částka avizována a  vrácena zřizovateli v lednu r.2025.  Vzhledem k výraznému růstu cen energií od roku 2023 a nejistému vývoji cen nebylo možné při sestavování rozpočtu na rok 2024 přesně stanovit výši nákladů. Také v roce 2024 byla plánována rekonstrukce elektroinstalace na Hlavní budově, která se následně nerealizovala a byla přesunuta na rok 2025. Přesto bylo dosaženo úspor ve spotřebě energie, zejména na hlavní budově, a to díky důslednému sledování správného větrání, nastavení vytápění a výměně termostatických hlavic.</t>
  </si>
  <si>
    <t>Pozn.: Překročení průměrného přepočteného počtu pracovníků z důvodu časté a dlouhodobé pracovní neschopnosti a z důvodu překrývání úvázků u pracovníků odcházejících do starobního důchodu při zaučování a předávání pracovních pozic. Závazný ukazatel  limit spotřeby plynu a limit spotřeby el. energie nedočerpán z důvodu výkyvů počasí a tím úspor spotřebovaných energií.</t>
  </si>
  <si>
    <t>Pozn.: Limit mzdových prostředků - překročení o vyplacenou odměnu z fondu odměn. Odpisy v hlavní činnosti činily 1 576 645,72 Kč a příspěvek na provoz - odpisy 1 576 458,72 Kč - rozdíl ve výši 187,- Kč organizace uhradila z provozních prostředků (viz komentář bod 1.2.2). Limit spotřeby plynu - nedočerpání z důvodu klimatických podmínek. Limit spotřeby el. energie - skutečná spotřeba elektrické energie je vyšší než limit spotřeby elektrické energie z důvodu spotřeby energie v objektu Přerov - Předmostí, předaného zřizovatelem do hospodaření p.o. v rámci transformace (objekt k rekonstrukci). Limit spotřeby tepla - byl stanoven na základě předání objektu Přerov - Předmostí zřizovatelem do hospodaření p.o. Jedná se o nové odběrné místo v budově určené k rekonstrukci. Uvedená spotřeba byla pouze za leden 2024. V současnosti není objekt vytápěn.</t>
  </si>
  <si>
    <t>Pozn.: Překročení závazného ukazatele ovlivnily zástupy za dočasnou pracovní  neschopnost, přepočty byly řešeny částečně, navýšily průměrný evidenční přepočet zaměstnanců. Dále nebyly obsazeny některé pracovní pozice.  Limit mzdových prostředků byl přečerpán o 46 377,00 Kč, dofinancování odměn bylo čerpáno z fondu odměn.  K nedočerpání došlo z důvodu mírnějších zim. Snížení el. energie vlivem povodní a následně nepoužívání ČOV do oprav</t>
  </si>
  <si>
    <r>
      <rPr>
        <vertAlign val="superscript"/>
        <sz val="10"/>
        <rFont val="Arial"/>
        <family val="2"/>
        <charset val="238"/>
      </rPr>
      <t xml:space="preserve">)1 </t>
    </r>
    <r>
      <rPr>
        <sz val="9"/>
        <rFont val="Arial"/>
        <family val="2"/>
        <charset val="238"/>
      </rPr>
      <t xml:space="preserve"> od 1.1.2025 dochází na základě usnesení Zastupitelstva Olomouckého kraje UZ/2/51/2024 ze dne 16.12. 2024 ke sloučení organizací Domov u Třebůvky Loštice, p.o. a Dům seniorů František Náměšť na Hané, p.o., nástupnickou org. je Dům seniorů František Náměsť na Hané, p.o.</t>
    </r>
  </si>
  <si>
    <t>Usnesením Zastupitelstva Olomouckého kraje UZ/2/51/2024 ze dne 16.12. 2024 došlo od 1. 1. 2025 ke sloučení příspěvkových organizací a to Domov u Třebůvky Loštice, příspěvková organizace s organizací Dům seniorů FRANTIŠEK Náměšť na Hané, příspěvková organizace. Výsledek hospodaření bude ve výši 1 400,00 Kč převeden do fondu odměn a ve výši 7 950,00 Kč do rezervního fondu nástupnické organizace Dům seniorů FRANTIŠEK Náměšť na Hané, příspěvková organizace.</t>
  </si>
  <si>
    <t>Příspěvková organizace skončila hospodaření ve ztrátě, která činí - 197 695,63 Kč.  Ztráta bude pokryta z rezervního fondu příspěvkové organizace.</t>
  </si>
  <si>
    <t>Pozn.: Náklady na odpisy byly kryty vlastními zdroji ve výši 2 386 Kč. Ceny nakonec byly nižší než předpoklad. Čerpání energií je průběžně sledováno a PO se snaží o co nejvyšší hospodárnost. V rámci oprav byla v loňském roce provedena částečně i výměna osvětlení za úspornější.</t>
  </si>
  <si>
    <t xml:space="preserve">Pozn.: 321,84 Kč jsou odpisy nekryté zřizovatelem.  Průměrný přepočtený počet pracovníkůbyl překročen z důvodu zástupů při dlouhodobých pracovních neschopnostech na zdravotním, provozním a stravovacím úseku.  U limitu spotřeby plynu jbylo ze strany PO žádáno o  snížení závazného ukazatele z důvodu předpokládané nižší spotřeby a ceny. U limitu spotřeby elektrické energie došlo k navýšení závazného ukazatele z důvodu předpokládané spotřeby , protože 1 KJ byla opravována. </t>
  </si>
  <si>
    <t>Pozn.: Odůvodnění přečerpání pracovníků : nástup pracovníka v rámci veřejně prospěšných prací (0,8 úvazku) 
•	zástup za dlouhodobou pracovní neschopnost z nutnosti zajištění plynulého provozu na provozním úseku na pozici uklízečky (0,3 úvazku)
•	přepočtený počet pracovníků v kategorii všeobecná sestra snížením o 0,2, kdy se PO nedařilo obsadit tuto pracovní pozici (postupně byla obsazována kombinovanými zkrácenými úvazky). limit spotřeby el. energie byl o 6.491,35,- překročen a to z důvodu špatného odhadu vývoje ceny a spotřebovaného množství této komodity</t>
  </si>
  <si>
    <t>Pozn.: Odpisy dokryty z vlastních zdrojů. Závazný ukazatel pro rok 2024: 216,75 úvazku (průměrný přepočtený počet pracovníků). Průměrný přepočtený počet pracovníků v roce 2024 činil 229,12 pracovníků. Z toho bylo 19,206 pracovníků na PN (pracovní neschopnost), a 2,810 pracovníků bylo zaměstnáno na dohodu o provedení práce jako zástupy za pracovní neschopnosti, ošetřování člena rodiny a čerpání řádných dovolených.
Průměrný přepočtený počet zaměstnanců v roce 2024 tedy dosáhl 212,71 zaměstnance.
Závazný ukazatel teplo nebyl pro rok 2024  organizaci stanoven. Náklady na teplo byly přeúčtovány z doplňkové činnosti (nebyli nájemníci, teplo však spotřebováno bylo). Jedná se o jednorázovou platbu, odběr tepla byl ukončen.</t>
  </si>
  <si>
    <t>Pozn.: Zařazení majetku v pozdějším termínu. Energetické úspory CO. Nevyčerpané účelově určené finanční prostředky na provoz - elektrickou energii (UZ 312) a příspěvek na provoz plyn (UZ 311) byly zaslány  v rámci finančního vyúčtování na účet Olomouckého kraje dne 23.1.2025, z toho UZ 311 ve výši 477 693,03 Kč a UZ  312 ve výši 184 434,99 Kč.</t>
  </si>
  <si>
    <t>Odborem kontroly byly zjištěny nedostatky nasvědčující skutečnosti, že účetní závěrka PO k 31. 12. 2024 neposkytuje věrný a poctivý obraz účetnictví, a to ani v souvislosti s podklady, které organizace předložila na základě žádosti o podání písemné zprávy o odstranění nebo prevenci nedostatků zjištěných kontrolou, ze dne 9. 5. 2025, a to v termínu do 19. 5. 2025 včetně. Na základě stanoviska odboru kontroly nelze považovat přijatá opatření ze strany příspěvkové organizace za dostatečná a z tohoto důvodu je odborem sociálních věcí navrženo neschválení účetní závěrky.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</si>
</sst>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  <font>
      <vertAlign val="superscript"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8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69"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4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right"/>
    </xf>
    <xf numFmtId="0" fontId="9" fillId="0" borderId="1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9" fillId="0" borderId="9" xfId="0" applyFont="1" applyBorder="1"/>
    <xf numFmtId="0" fontId="11" fillId="0" borderId="10" xfId="0" applyFont="1" applyBorder="1"/>
    <xf numFmtId="0" fontId="9" fillId="0" borderId="11" xfId="0" applyFont="1" applyBorder="1"/>
    <xf numFmtId="0" fontId="12" fillId="0" borderId="12" xfId="0" applyFont="1" applyBorder="1"/>
    <xf numFmtId="0" fontId="10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wrapText="1"/>
    </xf>
    <xf numFmtId="0" fontId="11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0" fontId="9" fillId="0" borderId="23" xfId="0" applyFont="1" applyBorder="1"/>
    <xf numFmtId="0" fontId="11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15" fillId="0" borderId="3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4" fontId="14" fillId="0" borderId="34" xfId="0" applyNumberFormat="1" applyFont="1" applyBorder="1" applyAlignment="1">
      <alignment vertical="center"/>
    </xf>
    <xf numFmtId="4" fontId="14" fillId="0" borderId="35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horizontal="right" vertical="center"/>
    </xf>
    <xf numFmtId="4" fontId="16" fillId="0" borderId="35" xfId="0" applyNumberFormat="1" applyFont="1" applyBorder="1" applyAlignment="1">
      <alignment horizontal="right" vertical="center"/>
    </xf>
    <xf numFmtId="0" fontId="4" fillId="0" borderId="41" xfId="0" applyFont="1" applyBorder="1" applyAlignment="1">
      <alignment vertical="center" wrapText="1"/>
    </xf>
    <xf numFmtId="4" fontId="14" fillId="0" borderId="27" xfId="0" applyNumberFormat="1" applyFont="1" applyBorder="1"/>
    <xf numFmtId="0" fontId="10" fillId="0" borderId="5" xfId="0" applyFont="1" applyBorder="1"/>
    <xf numFmtId="0" fontId="10" fillId="0" borderId="8" xfId="0" applyFont="1" applyBorder="1"/>
    <xf numFmtId="4" fontId="13" fillId="0" borderId="5" xfId="0" applyNumberFormat="1" applyFont="1" applyBorder="1"/>
    <xf numFmtId="4" fontId="13" fillId="0" borderId="4" xfId="0" applyNumberFormat="1" applyFont="1" applyBorder="1"/>
    <xf numFmtId="4" fontId="13" fillId="0" borderId="45" xfId="0" applyNumberFormat="1" applyFont="1" applyBorder="1"/>
    <xf numFmtId="4" fontId="13" fillId="0" borderId="46" xfId="0" applyNumberFormat="1" applyFont="1" applyBorder="1"/>
    <xf numFmtId="4" fontId="13" fillId="0" borderId="35" xfId="0" applyNumberFormat="1" applyFont="1" applyBorder="1"/>
    <xf numFmtId="0" fontId="17" fillId="0" borderId="27" xfId="0" applyFont="1" applyBorder="1"/>
    <xf numFmtId="0" fontId="17" fillId="0" borderId="47" xfId="0" applyFont="1" applyBorder="1"/>
    <xf numFmtId="0" fontId="7" fillId="0" borderId="47" xfId="0" applyFont="1" applyBorder="1"/>
    <xf numFmtId="0" fontId="14" fillId="0" borderId="26" xfId="0" applyFont="1" applyBorder="1"/>
    <xf numFmtId="0" fontId="14" fillId="0" borderId="47" xfId="0" applyFont="1" applyBorder="1"/>
    <xf numFmtId="0" fontId="14" fillId="0" borderId="27" xfId="0" applyFont="1" applyBorder="1"/>
    <xf numFmtId="0" fontId="13" fillId="0" borderId="30" xfId="0" applyFont="1" applyBorder="1" applyAlignment="1">
      <alignment horizontal="left"/>
    </xf>
    <xf numFmtId="4" fontId="13" fillId="0" borderId="47" xfId="0" applyNumberFormat="1" applyFont="1" applyBorder="1"/>
    <xf numFmtId="2" fontId="13" fillId="0" borderId="48" xfId="0" applyNumberFormat="1" applyFont="1" applyBorder="1"/>
    <xf numFmtId="2" fontId="14" fillId="0" borderId="49" xfId="0" applyNumberFormat="1" applyFont="1" applyBorder="1"/>
    <xf numFmtId="4" fontId="13" fillId="0" borderId="26" xfId="0" applyNumberFormat="1" applyFont="1" applyBorder="1"/>
    <xf numFmtId="0" fontId="6" fillId="0" borderId="0" xfId="0" applyFont="1"/>
    <xf numFmtId="0" fontId="19" fillId="0" borderId="0" xfId="0" applyFont="1"/>
    <xf numFmtId="4" fontId="6" fillId="0" borderId="0" xfId="0" applyNumberFormat="1" applyFont="1"/>
    <xf numFmtId="0" fontId="6" fillId="2" borderId="0" xfId="0" applyFont="1" applyFill="1"/>
    <xf numFmtId="0" fontId="4" fillId="2" borderId="0" xfId="0" applyFont="1" applyFill="1"/>
    <xf numFmtId="0" fontId="0" fillId="2" borderId="0" xfId="0" applyFill="1"/>
    <xf numFmtId="4" fontId="0" fillId="2" borderId="0" xfId="0" applyNumberFormat="1" applyFill="1"/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7" fillId="2" borderId="0" xfId="0" applyFont="1" applyFill="1"/>
    <xf numFmtId="4" fontId="4" fillId="2" borderId="0" xfId="0" applyNumberFormat="1" applyFont="1" applyFill="1" applyAlignment="1">
      <alignment shrinkToFit="1"/>
    </xf>
    <xf numFmtId="4" fontId="14" fillId="2" borderId="0" xfId="0" applyNumberFormat="1" applyFont="1" applyFill="1"/>
    <xf numFmtId="0" fontId="18" fillId="0" borderId="0" xfId="0" applyFont="1"/>
    <xf numFmtId="4" fontId="7" fillId="2" borderId="0" xfId="0" applyNumberFormat="1" applyFont="1" applyFill="1" applyAlignment="1">
      <alignment shrinkToFit="1"/>
    </xf>
    <xf numFmtId="0" fontId="20" fillId="0" borderId="0" xfId="0" applyFont="1"/>
    <xf numFmtId="2" fontId="4" fillId="0" borderId="0" xfId="0" applyNumberFormat="1" applyFont="1"/>
    <xf numFmtId="0" fontId="17" fillId="0" borderId="0" xfId="0" applyFont="1"/>
    <xf numFmtId="0" fontId="0" fillId="0" borderId="0" xfId="0"/>
    <xf numFmtId="0" fontId="4" fillId="0" borderId="42" xfId="0" applyFont="1" applyBorder="1" applyAlignment="1">
      <alignment vertical="center" wrapText="1"/>
    </xf>
    <xf numFmtId="0" fontId="4" fillId="0" borderId="43" xfId="0" applyFont="1" applyBorder="1" applyAlignment="1">
      <alignment vertical="center"/>
    </xf>
    <xf numFmtId="4" fontId="14" fillId="0" borderId="16" xfId="0" applyNumberFormat="1" applyFont="1" applyBorder="1" applyAlignment="1">
      <alignment vertical="center"/>
    </xf>
    <xf numFmtId="4" fontId="14" fillId="0" borderId="38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vertical="center"/>
    </xf>
    <xf numFmtId="4" fontId="14" fillId="0" borderId="40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horizontal="right" vertical="center"/>
    </xf>
    <xf numFmtId="4" fontId="16" fillId="0" borderId="38" xfId="0" applyNumberFormat="1" applyFont="1" applyBorder="1" applyAlignment="1">
      <alignment horizontal="right" vertical="center"/>
    </xf>
    <xf numFmtId="0" fontId="4" fillId="0" borderId="50" xfId="0" applyFont="1" applyBorder="1" applyAlignment="1">
      <alignment horizontal="center" vertical="center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51" xfId="0" applyFont="1" applyBorder="1" applyAlignment="1">
      <alignment vertical="center"/>
    </xf>
    <xf numFmtId="4" fontId="14" fillId="0" borderId="13" xfId="0" applyNumberFormat="1" applyFont="1" applyBorder="1" applyAlignment="1">
      <alignment vertical="center"/>
    </xf>
    <xf numFmtId="4" fontId="14" fillId="0" borderId="14" xfId="0" applyNumberFormat="1" applyFont="1" applyBorder="1" applyAlignment="1">
      <alignment vertical="center"/>
    </xf>
    <xf numFmtId="4" fontId="14" fillId="0" borderId="15" xfId="0" applyNumberFormat="1" applyFont="1" applyBorder="1" applyAlignment="1">
      <alignment vertical="center"/>
    </xf>
    <xf numFmtId="4" fontId="14" fillId="0" borderId="9" xfId="0" applyNumberFormat="1" applyFont="1" applyBorder="1" applyAlignment="1">
      <alignment vertical="center"/>
    </xf>
    <xf numFmtId="4" fontId="14" fillId="0" borderId="15" xfId="0" applyNumberFormat="1" applyFont="1" applyBorder="1" applyAlignment="1">
      <alignment horizontal="right" vertical="center"/>
    </xf>
    <xf numFmtId="4" fontId="16" fillId="0" borderId="14" xfId="0" applyNumberFormat="1" applyFont="1" applyBorder="1" applyAlignment="1">
      <alignment horizontal="right" vertical="center"/>
    </xf>
    <xf numFmtId="0" fontId="12" fillId="0" borderId="8" xfId="0" applyFont="1" applyBorder="1"/>
    <xf numFmtId="0" fontId="21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2" fillId="0" borderId="0" xfId="1" applyFont="1"/>
    <xf numFmtId="0" fontId="11" fillId="0" borderId="0" xfId="1" applyFont="1"/>
    <xf numFmtId="0" fontId="23" fillId="0" borderId="0" xfId="1" applyFont="1"/>
    <xf numFmtId="2" fontId="4" fillId="0" borderId="0" xfId="1" applyNumberFormat="1" applyAlignment="1">
      <alignment horizontal="left" indent="10"/>
    </xf>
    <xf numFmtId="0" fontId="22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4" fillId="0" borderId="0" xfId="1" applyFont="1" applyAlignment="1">
      <alignment shrinkToFit="1"/>
    </xf>
    <xf numFmtId="0" fontId="9" fillId="0" borderId="0" xfId="1" applyFont="1"/>
    <xf numFmtId="0" fontId="25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6" fillId="0" borderId="0" xfId="1" applyFont="1"/>
    <xf numFmtId="0" fontId="24" fillId="0" borderId="0" xfId="1" applyFont="1"/>
    <xf numFmtId="0" fontId="27" fillId="0" borderId="0" xfId="1" applyFont="1"/>
    <xf numFmtId="0" fontId="6" fillId="0" borderId="0" xfId="1" applyFont="1"/>
    <xf numFmtId="0" fontId="28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9" fillId="0" borderId="0" xfId="1" applyFont="1" applyAlignment="1">
      <alignment horizontal="right"/>
    </xf>
    <xf numFmtId="0" fontId="30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1" fillId="0" borderId="0" xfId="2" applyFont="1"/>
    <xf numFmtId="0" fontId="24" fillId="0" borderId="0" xfId="2" applyFont="1"/>
    <xf numFmtId="4" fontId="24" fillId="0" borderId="0" xfId="2" applyNumberFormat="1" applyFont="1" applyAlignment="1">
      <alignment shrinkToFit="1"/>
    </xf>
    <xf numFmtId="0" fontId="4" fillId="0" borderId="0" xfId="2"/>
    <xf numFmtId="4" fontId="30" fillId="0" borderId="0" xfId="1" applyNumberFormat="1" applyFont="1" applyAlignment="1">
      <alignment shrinkToFit="1"/>
    </xf>
    <xf numFmtId="0" fontId="32" fillId="0" borderId="0" xfId="2" applyFont="1"/>
    <xf numFmtId="0" fontId="33" fillId="0" borderId="0" xfId="1" applyFont="1"/>
    <xf numFmtId="0" fontId="34" fillId="0" borderId="0" xfId="1" applyFont="1"/>
    <xf numFmtId="0" fontId="27" fillId="0" borderId="0" xfId="2" applyFont="1"/>
    <xf numFmtId="0" fontId="4" fillId="0" borderId="0" xfId="2" applyAlignment="1">
      <alignment horizontal="center"/>
    </xf>
    <xf numFmtId="0" fontId="26" fillId="0" borderId="0" xfId="2" applyFont="1"/>
    <xf numFmtId="0" fontId="35" fillId="0" borderId="0" xfId="2" applyFont="1"/>
    <xf numFmtId="0" fontId="36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7" fillId="0" borderId="0" xfId="2" applyFont="1"/>
    <xf numFmtId="0" fontId="12" fillId="0" borderId="0" xfId="2" applyFont="1"/>
    <xf numFmtId="4" fontId="39" fillId="0" borderId="0" xfId="1" applyNumberFormat="1" applyFont="1" applyAlignment="1">
      <alignment shrinkToFit="1"/>
    </xf>
    <xf numFmtId="0" fontId="4" fillId="0" borderId="0" xfId="1" applyAlignment="1">
      <alignment vertical="top" wrapText="1" shrinkToFit="1"/>
    </xf>
    <xf numFmtId="4" fontId="31" fillId="2" borderId="0" xfId="1" applyNumberFormat="1" applyFont="1" applyFill="1" applyAlignment="1">
      <alignment shrinkToFit="1"/>
    </xf>
    <xf numFmtId="0" fontId="25" fillId="0" borderId="0" xfId="1" applyFont="1"/>
    <xf numFmtId="4" fontId="40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6" fillId="0" borderId="0" xfId="1" applyFont="1"/>
    <xf numFmtId="4" fontId="4" fillId="0" borderId="0" xfId="1" applyNumberFormat="1"/>
    <xf numFmtId="10" fontId="4" fillId="0" borderId="0" xfId="1" applyNumberFormat="1" applyAlignment="1">
      <alignment horizontal="right" indent="4"/>
    </xf>
    <xf numFmtId="0" fontId="10" fillId="0" borderId="0" xfId="1" applyFont="1"/>
    <xf numFmtId="0" fontId="41" fillId="0" borderId="0" xfId="1" applyFont="1"/>
    <xf numFmtId="4" fontId="9" fillId="0" borderId="0" xfId="1" applyNumberFormat="1" applyFont="1"/>
    <xf numFmtId="0" fontId="30" fillId="0" borderId="5" xfId="1" applyFont="1" applyBorder="1"/>
    <xf numFmtId="0" fontId="4" fillId="0" borderId="8" xfId="1" applyBorder="1"/>
    <xf numFmtId="0" fontId="30" fillId="0" borderId="8" xfId="1" applyFont="1" applyBorder="1"/>
    <xf numFmtId="0" fontId="4" fillId="0" borderId="52" xfId="1" applyBorder="1" applyAlignment="1">
      <alignment horizontal="center"/>
    </xf>
    <xf numFmtId="0" fontId="4" fillId="0" borderId="53" xfId="1" applyBorder="1" applyAlignment="1">
      <alignment horizontal="center"/>
    </xf>
    <xf numFmtId="0" fontId="4" fillId="0" borderId="53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54" xfId="1" applyBorder="1"/>
    <xf numFmtId="0" fontId="4" fillId="0" borderId="55" xfId="1" applyBorder="1"/>
    <xf numFmtId="14" fontId="4" fillId="0" borderId="55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0" fontId="4" fillId="0" borderId="55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7" xfId="1" applyBorder="1"/>
    <xf numFmtId="0" fontId="4" fillId="0" borderId="56" xfId="1" applyBorder="1"/>
    <xf numFmtId="0" fontId="4" fillId="0" borderId="26" xfId="1" applyBorder="1"/>
    <xf numFmtId="0" fontId="4" fillId="0" borderId="34" xfId="1" applyBorder="1"/>
    <xf numFmtId="0" fontId="4" fillId="0" borderId="57" xfId="1" applyBorder="1"/>
    <xf numFmtId="4" fontId="4" fillId="0" borderId="58" xfId="1" applyNumberFormat="1" applyBorder="1" applyAlignment="1">
      <alignment horizontal="right"/>
    </xf>
    <xf numFmtId="4" fontId="4" fillId="0" borderId="59" xfId="1" applyNumberFormat="1" applyBorder="1" applyAlignment="1">
      <alignment horizontal="right"/>
    </xf>
    <xf numFmtId="4" fontId="4" fillId="0" borderId="36" xfId="1" applyNumberFormat="1" applyBorder="1"/>
    <xf numFmtId="4" fontId="4" fillId="0" borderId="60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61" xfId="1" applyNumberFormat="1" applyBorder="1"/>
    <xf numFmtId="4" fontId="4" fillId="0" borderId="22" xfId="1" applyNumberFormat="1" applyBorder="1" applyAlignment="1">
      <alignment horizontal="right"/>
    </xf>
    <xf numFmtId="4" fontId="4" fillId="0" borderId="62" xfId="1" applyNumberFormat="1" applyBorder="1"/>
    <xf numFmtId="4" fontId="4" fillId="0" borderId="63" xfId="1" applyNumberFormat="1" applyBorder="1" applyAlignment="1">
      <alignment horizontal="right" shrinkToFit="1"/>
    </xf>
    <xf numFmtId="0" fontId="30" fillId="0" borderId="27" xfId="1" applyFont="1" applyBorder="1"/>
    <xf numFmtId="0" fontId="10" fillId="0" borderId="47" xfId="1" applyFont="1" applyBorder="1"/>
    <xf numFmtId="4" fontId="10" fillId="0" borderId="64" xfId="1" applyNumberFormat="1" applyFont="1" applyBorder="1" applyAlignment="1">
      <alignment shrinkToFit="1"/>
    </xf>
    <xf numFmtId="4" fontId="10" fillId="0" borderId="65" xfId="1" applyNumberFormat="1" applyFont="1" applyBorder="1" applyAlignment="1">
      <alignment shrinkToFit="1"/>
    </xf>
    <xf numFmtId="4" fontId="10" fillId="0" borderId="66" xfId="1" applyNumberFormat="1" applyFont="1" applyBorder="1" applyAlignment="1">
      <alignment shrinkToFit="1"/>
    </xf>
    <xf numFmtId="4" fontId="10" fillId="0" borderId="67" xfId="1" applyNumberFormat="1" applyFont="1" applyBorder="1" applyAlignment="1">
      <alignment horizontal="right" shrinkToFit="1"/>
    </xf>
    <xf numFmtId="0" fontId="42" fillId="0" borderId="0" xfId="1" applyFont="1"/>
    <xf numFmtId="4" fontId="14" fillId="0" borderId="0" xfId="0" applyNumberFormat="1" applyFont="1" applyFill="1"/>
    <xf numFmtId="4" fontId="13" fillId="0" borderId="5" xfId="0" applyNumberFormat="1" applyFont="1" applyBorder="1" applyAlignment="1">
      <alignment shrinkToFit="1"/>
    </xf>
    <xf numFmtId="4" fontId="13" fillId="0" borderId="4" xfId="0" applyNumberFormat="1" applyFont="1" applyBorder="1" applyAlignment="1">
      <alignment shrinkToFit="1"/>
    </xf>
    <xf numFmtId="4" fontId="13" fillId="0" borderId="8" xfId="0" applyNumberFormat="1" applyFont="1" applyBorder="1" applyAlignment="1">
      <alignment shrinkToFit="1"/>
    </xf>
    <xf numFmtId="0" fontId="4" fillId="2" borderId="0" xfId="0" applyFont="1" applyFill="1" applyAlignment="1">
      <alignment vertical="top"/>
    </xf>
    <xf numFmtId="0" fontId="0" fillId="2" borderId="0" xfId="0" applyFill="1" applyAlignment="1">
      <alignment vertical="top"/>
    </xf>
    <xf numFmtId="0" fontId="7" fillId="0" borderId="0" xfId="0" applyFont="1" applyFill="1"/>
    <xf numFmtId="4" fontId="7" fillId="0" borderId="0" xfId="0" applyNumberFormat="1" applyFont="1" applyFill="1" applyAlignment="1">
      <alignment shrinkToFit="1"/>
    </xf>
    <xf numFmtId="0" fontId="0" fillId="0" borderId="0" xfId="0" applyFill="1"/>
    <xf numFmtId="4" fontId="4" fillId="0" borderId="0" xfId="0" applyNumberFormat="1" applyFont="1" applyFill="1" applyAlignment="1">
      <alignment shrinkToFit="1"/>
    </xf>
    <xf numFmtId="0" fontId="4" fillId="0" borderId="0" xfId="0" applyFont="1" applyFill="1"/>
    <xf numFmtId="4" fontId="7" fillId="2" borderId="0" xfId="0" applyNumberFormat="1" applyFont="1" applyFill="1"/>
    <xf numFmtId="0" fontId="1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/>
    <xf numFmtId="0" fontId="9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8" xfId="0" applyFont="1" applyBorder="1" applyAlignment="1">
      <alignment wrapText="1"/>
    </xf>
    <xf numFmtId="0" fontId="0" fillId="0" borderId="8" xfId="0" applyBorder="1" applyAlignment="1">
      <alignment wrapText="1"/>
    </xf>
    <xf numFmtId="0" fontId="4" fillId="0" borderId="0" xfId="1" applyAlignment="1">
      <alignment horizontal="right"/>
    </xf>
    <xf numFmtId="0" fontId="4" fillId="0" borderId="55" xfId="1" applyBorder="1" applyAlignment="1">
      <alignment vertical="justify"/>
    </xf>
    <xf numFmtId="0" fontId="18" fillId="0" borderId="8" xfId="1" applyFont="1" applyBorder="1" applyAlignment="1">
      <alignment shrinkToFit="1"/>
    </xf>
    <xf numFmtId="0" fontId="4" fillId="0" borderId="8" xfId="1" applyBorder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0" fontId="12" fillId="0" borderId="0" xfId="2" applyFont="1" applyAlignment="1">
      <alignment horizontal="left"/>
    </xf>
    <xf numFmtId="0" fontId="38" fillId="0" borderId="0" xfId="2" applyFont="1" applyAlignment="1">
      <alignment horizontal="left"/>
    </xf>
    <xf numFmtId="0" fontId="31" fillId="0" borderId="0" xfId="1" applyFont="1" applyAlignment="1">
      <alignment horizontal="left" shrinkToFit="1"/>
    </xf>
    <xf numFmtId="0" fontId="4" fillId="0" borderId="0" xfId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22" fillId="0" borderId="0" xfId="1" applyFont="1"/>
    <xf numFmtId="0" fontId="22" fillId="0" borderId="0" xfId="1" applyFont="1" applyAlignment="1">
      <alignment horizontal="left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1" applyFont="1" applyAlignment="1" applyProtection="1">
      <alignment horizontal="justify" vertical="top" wrapText="1" shrinkToFit="1"/>
      <protection locked="0"/>
    </xf>
    <xf numFmtId="0" fontId="7" fillId="0" borderId="0" xfId="1" applyFont="1" applyAlignment="1" applyProtection="1">
      <alignment horizontal="justify" vertical="top" wrapText="1" shrinkToFit="1"/>
      <protection locked="0"/>
    </xf>
    <xf numFmtId="0" fontId="14" fillId="0" borderId="0" xfId="1" applyFont="1" applyFill="1" applyAlignment="1">
      <alignment horizontal="justify" vertical="top" wrapText="1"/>
    </xf>
  </cellXfs>
  <cellStyles count="3">
    <cellStyle name="Normální" xfId="0" builtinId="0"/>
    <cellStyle name="Normální 2" xfId="1" xr:uid="{BF6B1713-8561-4534-A286-18CBB5147CF1}"/>
    <cellStyle name="Normální 2 2 2" xfId="2" xr:uid="{C97B3DED-EB67-4368-834B-0BEC708954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O648"/>
  <sheetViews>
    <sheetView showGridLines="0" zoomScaleNormal="100" zoomScaleSheetLayoutView="90" workbookViewId="0">
      <selection activeCell="B23" sqref="B23"/>
    </sheetView>
  </sheetViews>
  <sheetFormatPr defaultColWidth="9.140625" defaultRowHeight="12.75" x14ac:dyDescent="0.2"/>
  <cols>
    <col min="1" max="1" width="5.85546875" customWidth="1"/>
    <col min="2" max="2" width="36.5703125" style="4" customWidth="1"/>
    <col min="3" max="3" width="21.28515625" style="4" customWidth="1"/>
    <col min="4" max="4" width="30.5703125" style="4" customWidth="1"/>
    <col min="5" max="5" width="13.42578125" customWidth="1"/>
    <col min="6" max="6" width="11.140625" customWidth="1"/>
    <col min="7" max="7" width="13.7109375" customWidth="1"/>
    <col min="8" max="8" width="12.5703125" customWidth="1"/>
    <col min="9" max="12" width="10.7109375" customWidth="1"/>
    <col min="13" max="13" width="12.28515625" customWidth="1"/>
    <col min="15" max="15" width="10.140625" bestFit="1" customWidth="1"/>
  </cols>
  <sheetData>
    <row r="1" spans="1:13" ht="20.25" x14ac:dyDescent="0.3">
      <c r="A1" s="224" t="s">
        <v>0</v>
      </c>
      <c r="B1" s="225"/>
      <c r="C1" s="225"/>
      <c r="D1" s="225"/>
      <c r="E1" s="225"/>
      <c r="F1" s="225"/>
      <c r="G1" s="226"/>
      <c r="H1" s="226"/>
    </row>
    <row r="2" spans="1:13" ht="28.5" customHeight="1" x14ac:dyDescent="0.3">
      <c r="A2" s="243" t="s">
        <v>102</v>
      </c>
      <c r="B2" s="244"/>
      <c r="C2" s="244"/>
      <c r="D2" s="244"/>
      <c r="E2" s="223"/>
      <c r="F2" s="223"/>
      <c r="G2" s="223"/>
      <c r="H2" s="223"/>
      <c r="I2" s="223"/>
      <c r="J2" s="223"/>
      <c r="K2" s="223"/>
      <c r="L2" s="223"/>
      <c r="M2" s="2"/>
    </row>
    <row r="3" spans="1:13" ht="20.25" x14ac:dyDescent="0.3">
      <c r="A3" s="223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"/>
    </row>
    <row r="4" spans="1:13" ht="17.45" customHeight="1" x14ac:dyDescent="0.2">
      <c r="A4" s="3" t="s">
        <v>1</v>
      </c>
      <c r="B4"/>
      <c r="D4" s="5"/>
    </row>
    <row r="5" spans="1:13" ht="14.25" x14ac:dyDescent="0.2">
      <c r="A5" s="3"/>
      <c r="B5" s="6" t="s">
        <v>2</v>
      </c>
      <c r="D5" s="5"/>
    </row>
    <row r="6" spans="1:13" x14ac:dyDescent="0.2">
      <c r="B6"/>
    </row>
    <row r="7" spans="1:13" ht="15.75" x14ac:dyDescent="0.25">
      <c r="D7" s="7" t="s">
        <v>3</v>
      </c>
      <c r="E7" s="8">
        <v>2024</v>
      </c>
      <c r="H7" s="9"/>
    </row>
    <row r="8" spans="1:13" ht="13.5" thickBot="1" x14ac:dyDescent="0.25">
      <c r="J8" s="10"/>
      <c r="M8" s="10" t="s">
        <v>4</v>
      </c>
    </row>
    <row r="9" spans="1:13" ht="16.5" customHeight="1" thickTop="1" x14ac:dyDescent="0.25">
      <c r="A9" s="11" t="s">
        <v>5</v>
      </c>
      <c r="B9" s="12" t="s">
        <v>6</v>
      </c>
      <c r="C9" s="13" t="s">
        <v>7</v>
      </c>
      <c r="D9" s="14"/>
      <c r="E9" s="15" t="s">
        <v>8</v>
      </c>
      <c r="F9" s="16"/>
      <c r="G9" s="17" t="s">
        <v>9</v>
      </c>
      <c r="H9" s="227" t="s">
        <v>10</v>
      </c>
      <c r="I9" s="228"/>
      <c r="J9" s="228"/>
      <c r="K9" s="229" t="s">
        <v>11</v>
      </c>
      <c r="L9" s="230"/>
      <c r="M9" s="231"/>
    </row>
    <row r="10" spans="1:13" ht="16.5" customHeight="1" x14ac:dyDescent="0.25">
      <c r="A10" s="18"/>
      <c r="B10" s="19"/>
      <c r="C10" s="20"/>
      <c r="D10" s="21"/>
      <c r="E10" s="22" t="s">
        <v>12</v>
      </c>
      <c r="F10" s="23"/>
      <c r="G10" s="24" t="s">
        <v>12</v>
      </c>
      <c r="H10" s="25"/>
      <c r="I10" s="26"/>
      <c r="J10" s="26"/>
      <c r="K10" s="232"/>
      <c r="L10" s="233"/>
      <c r="M10" s="234"/>
    </row>
    <row r="11" spans="1:13" ht="33.75" customHeight="1" x14ac:dyDescent="0.25">
      <c r="A11" s="18"/>
      <c r="B11" s="19"/>
      <c r="C11" s="20"/>
      <c r="D11" s="21"/>
      <c r="E11" s="27"/>
      <c r="F11" s="28" t="s">
        <v>13</v>
      </c>
      <c r="G11" s="29"/>
      <c r="H11" s="235" t="s">
        <v>14</v>
      </c>
      <c r="I11" s="237" t="s">
        <v>15</v>
      </c>
      <c r="J11" s="238"/>
      <c r="K11" s="239" t="s">
        <v>16</v>
      </c>
      <c r="L11" s="240"/>
      <c r="M11" s="241" t="s">
        <v>17</v>
      </c>
    </row>
    <row r="12" spans="1:13" ht="16.5" thickBot="1" x14ac:dyDescent="0.3">
      <c r="A12" s="30"/>
      <c r="B12" s="31"/>
      <c r="C12" s="32" t="s">
        <v>18</v>
      </c>
      <c r="D12" s="33" t="s">
        <v>19</v>
      </c>
      <c r="E12" s="34"/>
      <c r="F12" s="35"/>
      <c r="G12" s="36"/>
      <c r="H12" s="236"/>
      <c r="I12" s="37" t="s">
        <v>20</v>
      </c>
      <c r="J12" s="37" t="s">
        <v>21</v>
      </c>
      <c r="K12" s="38" t="s">
        <v>22</v>
      </c>
      <c r="L12" s="39" t="s">
        <v>23</v>
      </c>
      <c r="M12" s="242"/>
    </row>
    <row r="13" spans="1:13" ht="28.5" customHeight="1" thickTop="1" x14ac:dyDescent="0.2">
      <c r="A13" s="40">
        <v>1631</v>
      </c>
      <c r="B13" s="41" t="s">
        <v>27</v>
      </c>
      <c r="C13" s="42" t="s">
        <v>28</v>
      </c>
      <c r="D13" s="43" t="s">
        <v>29</v>
      </c>
      <c r="E13" s="44">
        <f>'1631'!$G$16</f>
        <v>75479362.589999989</v>
      </c>
      <c r="F13" s="45">
        <f>'1631'!$G$17</f>
        <v>0</v>
      </c>
      <c r="G13" s="46">
        <f>'1631'!$G$18</f>
        <v>75479362.590000004</v>
      </c>
      <c r="H13" s="47">
        <f>ROUND('1631'!$G$21,2)</f>
        <v>0</v>
      </c>
      <c r="I13" s="48">
        <f>'1631'!$H$21</f>
        <v>1.4901161193847656E-8</v>
      </c>
      <c r="J13" s="45">
        <f>'1631'!$I$21</f>
        <v>0</v>
      </c>
      <c r="K13" s="47">
        <f>'1631'!$G$28</f>
        <v>0</v>
      </c>
      <c r="L13" s="46">
        <f>'1631'!$G$29</f>
        <v>0</v>
      </c>
      <c r="M13" s="49"/>
    </row>
    <row r="14" spans="1:13" s="1" customFormat="1" ht="28.5" customHeight="1" x14ac:dyDescent="0.2">
      <c r="A14" s="40">
        <v>1633</v>
      </c>
      <c r="B14" s="50" t="s">
        <v>30</v>
      </c>
      <c r="C14" s="88" t="s">
        <v>31</v>
      </c>
      <c r="D14" s="89" t="s">
        <v>32</v>
      </c>
      <c r="E14" s="90">
        <f>'1633'!$G$16</f>
        <v>55924214.379999995</v>
      </c>
      <c r="F14" s="91">
        <f>'1633'!$G$17</f>
        <v>0</v>
      </c>
      <c r="G14" s="92">
        <f>'1633'!$G$18</f>
        <v>55924214.380000003</v>
      </c>
      <c r="H14" s="93">
        <f>ROUND('1633'!$G$21,2)</f>
        <v>0</v>
      </c>
      <c r="I14" s="94">
        <f>'1633'!$H$21</f>
        <v>7.4505805969238281E-9</v>
      </c>
      <c r="J14" s="91">
        <f>'1633'!$I$21</f>
        <v>0</v>
      </c>
      <c r="K14" s="93">
        <f>'1633'!$G$28</f>
        <v>0</v>
      </c>
      <c r="L14" s="92">
        <f>'1633'!$G$29</f>
        <v>0</v>
      </c>
      <c r="M14" s="95"/>
    </row>
    <row r="15" spans="1:13" s="1" customFormat="1" ht="28.5" customHeight="1" x14ac:dyDescent="0.2">
      <c r="A15" s="40">
        <v>1635</v>
      </c>
      <c r="B15" s="50" t="s">
        <v>33</v>
      </c>
      <c r="C15" s="88" t="s">
        <v>34</v>
      </c>
      <c r="D15" s="89" t="s">
        <v>35</v>
      </c>
      <c r="E15" s="90">
        <f>'1635'!$G$16</f>
        <v>94200921.790000021</v>
      </c>
      <c r="F15" s="91">
        <f>'1635'!$G$17</f>
        <v>0</v>
      </c>
      <c r="G15" s="92">
        <f>'1635'!$G$18</f>
        <v>94200921.790000007</v>
      </c>
      <c r="H15" s="93">
        <f>ROUND('1635'!$G$21,2)</f>
        <v>0</v>
      </c>
      <c r="I15" s="94">
        <f>'1635'!$H$21</f>
        <v>-1.4901161193847656E-8</v>
      </c>
      <c r="J15" s="91">
        <f>'1635'!$I$21</f>
        <v>0</v>
      </c>
      <c r="K15" s="93">
        <f>'1635'!$G$28</f>
        <v>0</v>
      </c>
      <c r="L15" s="92">
        <f>'1635'!$G$29</f>
        <v>0</v>
      </c>
      <c r="M15" s="95"/>
    </row>
    <row r="16" spans="1:13" s="1" customFormat="1" ht="28.5" customHeight="1" x14ac:dyDescent="0.2">
      <c r="A16" s="40">
        <v>1636</v>
      </c>
      <c r="B16" s="50" t="s">
        <v>36</v>
      </c>
      <c r="C16" s="88" t="s">
        <v>37</v>
      </c>
      <c r="D16" s="89" t="s">
        <v>38</v>
      </c>
      <c r="E16" s="90">
        <f>'1636'!$G$16</f>
        <v>35901108.210000008</v>
      </c>
      <c r="F16" s="91">
        <f>'1636'!$G$17</f>
        <v>0</v>
      </c>
      <c r="G16" s="92">
        <f>'1636'!$G$18</f>
        <v>35901108.210000001</v>
      </c>
      <c r="H16" s="93">
        <f>ROUND('1636'!$G$21,2)</f>
        <v>0</v>
      </c>
      <c r="I16" s="94">
        <f>'1636'!$H$21</f>
        <v>-7.4505805969238281E-9</v>
      </c>
      <c r="J16" s="91">
        <f>'1636'!$I$21</f>
        <v>-3.3306690738754696E-16</v>
      </c>
      <c r="K16" s="93">
        <f>'1636'!$G$28</f>
        <v>0</v>
      </c>
      <c r="L16" s="92">
        <f>'1636'!$G$29</f>
        <v>0</v>
      </c>
      <c r="M16" s="95"/>
    </row>
    <row r="17" spans="1:13" s="1" customFormat="1" ht="28.5" customHeight="1" x14ac:dyDescent="0.2">
      <c r="A17" s="40">
        <v>1637</v>
      </c>
      <c r="B17" s="50" t="s">
        <v>39</v>
      </c>
      <c r="C17" s="88" t="s">
        <v>40</v>
      </c>
      <c r="D17" s="89" t="s">
        <v>41</v>
      </c>
      <c r="E17" s="90">
        <f>'1637'!$G$16</f>
        <v>53802152.649999991</v>
      </c>
      <c r="F17" s="91">
        <f>'1637'!$G$17</f>
        <v>0</v>
      </c>
      <c r="G17" s="92">
        <f>'1637'!$G$18</f>
        <v>53802152.649999999</v>
      </c>
      <c r="H17" s="93">
        <f>ROUND('1637'!$G$21,2)</f>
        <v>0</v>
      </c>
      <c r="I17" s="94">
        <f>'1637'!$H$21</f>
        <v>7.4505805969238281E-9</v>
      </c>
      <c r="J17" s="91">
        <f>'1637'!$I$21</f>
        <v>0</v>
      </c>
      <c r="K17" s="93">
        <f>'1637'!$G$28</f>
        <v>0</v>
      </c>
      <c r="L17" s="92">
        <f>'1637'!$G$29</f>
        <v>0</v>
      </c>
      <c r="M17" s="95"/>
    </row>
    <row r="18" spans="1:13" s="1" customFormat="1" ht="28.5" customHeight="1" x14ac:dyDescent="0.2">
      <c r="A18" s="40">
        <v>1638</v>
      </c>
      <c r="B18" s="50" t="s">
        <v>42</v>
      </c>
      <c r="C18" s="88" t="s">
        <v>43</v>
      </c>
      <c r="D18" s="89" t="s">
        <v>44</v>
      </c>
      <c r="E18" s="90">
        <f>'1638'!$G$16</f>
        <v>246605294.85999995</v>
      </c>
      <c r="F18" s="91">
        <f>'1638'!$G$17</f>
        <v>0</v>
      </c>
      <c r="G18" s="92">
        <f>'1638'!$G$18</f>
        <v>246696139.25999999</v>
      </c>
      <c r="H18" s="93">
        <f>ROUND('1638'!$G$21,2)</f>
        <v>90844.4</v>
      </c>
      <c r="I18" s="94">
        <f>'1638'!$H$21</f>
        <v>2.9802322387695313E-8</v>
      </c>
      <c r="J18" s="91">
        <f>'1638'!$I$21</f>
        <v>90844.399999999965</v>
      </c>
      <c r="K18" s="93">
        <f>'1638'!$G$28</f>
        <v>4700</v>
      </c>
      <c r="L18" s="92">
        <f>'1638'!$G$29</f>
        <v>86144.400000035763</v>
      </c>
      <c r="M18" s="95"/>
    </row>
    <row r="19" spans="1:13" s="1" customFormat="1" ht="28.5" customHeight="1" x14ac:dyDescent="0.2">
      <c r="A19" s="40">
        <v>1639</v>
      </c>
      <c r="B19" s="50" t="s">
        <v>45</v>
      </c>
      <c r="C19" s="88" t="s">
        <v>46</v>
      </c>
      <c r="D19" s="89" t="s">
        <v>47</v>
      </c>
      <c r="E19" s="90">
        <f>'1639'!$G$16</f>
        <v>104530697.55999999</v>
      </c>
      <c r="F19" s="91">
        <f>'1639'!$G$17</f>
        <v>193261.99000000005</v>
      </c>
      <c r="G19" s="92">
        <f>'1639'!$G$18</f>
        <v>104609626.12</v>
      </c>
      <c r="H19" s="93">
        <f>ROUND('1639'!$G$21,2)</f>
        <v>78928.56</v>
      </c>
      <c r="I19" s="94">
        <f>'1639'!$H$21</f>
        <v>1.4901161193847656E-8</v>
      </c>
      <c r="J19" s="91">
        <f>'1639'!$I$21</f>
        <v>78928.560000000056</v>
      </c>
      <c r="K19" s="93">
        <f>'1639'!$G$28</f>
        <v>15785.71</v>
      </c>
      <c r="L19" s="92">
        <f>'1639'!$G$29</f>
        <v>63142.850000017286</v>
      </c>
      <c r="M19" s="95"/>
    </row>
    <row r="20" spans="1:13" s="1" customFormat="1" ht="39" customHeight="1" x14ac:dyDescent="0.2">
      <c r="A20" s="40">
        <v>1640</v>
      </c>
      <c r="B20" s="50" t="s">
        <v>48</v>
      </c>
      <c r="C20" s="88" t="s">
        <v>49</v>
      </c>
      <c r="D20" s="89" t="s">
        <v>50</v>
      </c>
      <c r="E20" s="90">
        <f>'1640'!$G$16</f>
        <v>171229983.49000004</v>
      </c>
      <c r="F20" s="91">
        <f>'1640'!$G$17</f>
        <v>0</v>
      </c>
      <c r="G20" s="92">
        <f>'1640'!$G$18</f>
        <v>171229983.49000001</v>
      </c>
      <c r="H20" s="93">
        <f>ROUND('1640'!$G$21,2)</f>
        <v>0</v>
      </c>
      <c r="I20" s="94">
        <f>'1640'!$H$21</f>
        <v>-2.9802322387695313E-8</v>
      </c>
      <c r="J20" s="91">
        <f>'1640'!$I$21</f>
        <v>0</v>
      </c>
      <c r="K20" s="93">
        <f>'1640'!$G$28</f>
        <v>0</v>
      </c>
      <c r="L20" s="92">
        <f>'1640'!$G$29</f>
        <v>0</v>
      </c>
      <c r="M20" s="95"/>
    </row>
    <row r="21" spans="1:13" s="1" customFormat="1" ht="28.5" customHeight="1" x14ac:dyDescent="0.2">
      <c r="A21" s="40">
        <v>1641</v>
      </c>
      <c r="B21" s="50" t="s">
        <v>51</v>
      </c>
      <c r="C21" s="88" t="s">
        <v>52</v>
      </c>
      <c r="D21" s="89" t="s">
        <v>24</v>
      </c>
      <c r="E21" s="90">
        <f>'1641'!$G$16</f>
        <v>75387360.720000014</v>
      </c>
      <c r="F21" s="91">
        <f>'1641'!$G$17</f>
        <v>0</v>
      </c>
      <c r="G21" s="92">
        <f>'1641'!$G$18</f>
        <v>75502146.719999999</v>
      </c>
      <c r="H21" s="93">
        <f>ROUND('1641'!$G$21,2)</f>
        <v>114786</v>
      </c>
      <c r="I21" s="94">
        <f>'1641'!$H$21</f>
        <v>-1.4901161193847656E-8</v>
      </c>
      <c r="J21" s="91">
        <f>'1641'!$I$21</f>
        <v>114786</v>
      </c>
      <c r="K21" s="93">
        <f>'1641'!$G$28</f>
        <v>0</v>
      </c>
      <c r="L21" s="92">
        <f>'1641'!$G$29</f>
        <v>114786</v>
      </c>
      <c r="M21" s="95"/>
    </row>
    <row r="22" spans="1:13" s="1" customFormat="1" ht="28.5" customHeight="1" x14ac:dyDescent="0.2">
      <c r="A22" s="40">
        <v>1642</v>
      </c>
      <c r="B22" s="50" t="s">
        <v>53</v>
      </c>
      <c r="C22" s="88" t="s">
        <v>54</v>
      </c>
      <c r="D22" s="89" t="s">
        <v>35</v>
      </c>
      <c r="E22" s="90">
        <f>'1642'!$G$16</f>
        <v>160509810.79999998</v>
      </c>
      <c r="F22" s="91">
        <f>'1642'!$G$17</f>
        <v>0</v>
      </c>
      <c r="G22" s="92">
        <f>'1642'!$G$18</f>
        <v>160538208.36000001</v>
      </c>
      <c r="H22" s="93">
        <f>ROUND('1642'!$G$21,2)</f>
        <v>28397.56</v>
      </c>
      <c r="I22" s="94">
        <f>'1642'!$H$21</f>
        <v>2.9802322387695313E-8</v>
      </c>
      <c r="J22" s="91">
        <f>'1642'!$I$21</f>
        <v>28397.559999999998</v>
      </c>
      <c r="K22" s="93">
        <f>'1642'!$G$28</f>
        <v>5679.51</v>
      </c>
      <c r="L22" s="92">
        <f>'1642'!$G$29</f>
        <v>22718.05</v>
      </c>
      <c r="M22" s="95"/>
    </row>
    <row r="23" spans="1:13" s="1" customFormat="1" ht="28.5" customHeight="1" x14ac:dyDescent="0.2">
      <c r="A23" s="40">
        <v>1644</v>
      </c>
      <c r="B23" s="50" t="s">
        <v>55</v>
      </c>
      <c r="C23" s="88" t="s">
        <v>56</v>
      </c>
      <c r="D23" s="89" t="s">
        <v>24</v>
      </c>
      <c r="E23" s="90">
        <f>'1644'!$G$16</f>
        <v>39085967.029999994</v>
      </c>
      <c r="F23" s="91">
        <f>'1644'!$G$17</f>
        <v>0</v>
      </c>
      <c r="G23" s="92">
        <f>'1644'!$G$18</f>
        <v>39085967.030000001</v>
      </c>
      <c r="H23" s="93">
        <f>ROUND('1644'!$G$21,2)</f>
        <v>0</v>
      </c>
      <c r="I23" s="94">
        <f>'1644'!$H$21</f>
        <v>7.4505805969238281E-9</v>
      </c>
      <c r="J23" s="91">
        <f>'1644'!$I$21</f>
        <v>0</v>
      </c>
      <c r="K23" s="93">
        <f>'1644'!$G$28</f>
        <v>0</v>
      </c>
      <c r="L23" s="92">
        <f>'1644'!$G$29</f>
        <v>0</v>
      </c>
      <c r="M23" s="95"/>
    </row>
    <row r="24" spans="1:13" s="1" customFormat="1" ht="28.5" customHeight="1" x14ac:dyDescent="0.2">
      <c r="A24" s="40">
        <v>1645</v>
      </c>
      <c r="B24" s="50" t="s">
        <v>57</v>
      </c>
      <c r="C24" s="88" t="s">
        <v>58</v>
      </c>
      <c r="D24" s="89" t="s">
        <v>59</v>
      </c>
      <c r="E24" s="90">
        <f>'1645'!$G$16</f>
        <v>161237828.46999994</v>
      </c>
      <c r="F24" s="91">
        <f>'1645'!$G$17</f>
        <v>0</v>
      </c>
      <c r="G24" s="92">
        <f>'1645'!$G$18</f>
        <v>161271151.47</v>
      </c>
      <c r="H24" s="93">
        <f>ROUND('1645'!$G$21,2)</f>
        <v>33323</v>
      </c>
      <c r="I24" s="94">
        <f>'1645'!$H$21</f>
        <v>5.9604644775390625E-8</v>
      </c>
      <c r="J24" s="91">
        <f>'1645'!$I$21</f>
        <v>33323</v>
      </c>
      <c r="K24" s="93">
        <f>'1645'!$G$28</f>
        <v>4700</v>
      </c>
      <c r="L24" s="92">
        <f>'1645'!$G$29</f>
        <v>28623.000000059605</v>
      </c>
      <c r="M24" s="95"/>
    </row>
    <row r="25" spans="1:13" s="1" customFormat="1" ht="28.5" customHeight="1" x14ac:dyDescent="0.2">
      <c r="A25" s="40">
        <v>1646</v>
      </c>
      <c r="B25" s="50" t="s">
        <v>60</v>
      </c>
      <c r="C25" s="88" t="s">
        <v>61</v>
      </c>
      <c r="D25" s="89" t="s">
        <v>62</v>
      </c>
      <c r="E25" s="90">
        <f>'1646'!$G$16</f>
        <v>46661288.25</v>
      </c>
      <c r="F25" s="91">
        <f>'1646'!$G$17</f>
        <v>0</v>
      </c>
      <c r="G25" s="92">
        <f>'1646'!$G$18</f>
        <v>46661288.25</v>
      </c>
      <c r="H25" s="93">
        <f>ROUND('1646'!$G$21,2)</f>
        <v>0</v>
      </c>
      <c r="I25" s="94">
        <f>'1646'!$H$21</f>
        <v>0</v>
      </c>
      <c r="J25" s="91">
        <f>'1646'!$I$21</f>
        <v>0</v>
      </c>
      <c r="K25" s="93">
        <f>'1646'!$G$28</f>
        <v>0</v>
      </c>
      <c r="L25" s="92">
        <f>'1646'!$G$29</f>
        <v>0</v>
      </c>
      <c r="M25" s="95"/>
    </row>
    <row r="26" spans="1:13" s="1" customFormat="1" ht="28.5" customHeight="1" x14ac:dyDescent="0.2">
      <c r="A26" s="40">
        <v>1647</v>
      </c>
      <c r="B26" s="50" t="s">
        <v>63</v>
      </c>
      <c r="C26" s="88" t="s">
        <v>64</v>
      </c>
      <c r="D26" s="89" t="s">
        <v>65</v>
      </c>
      <c r="E26" s="90">
        <f>'1647'!$G$16</f>
        <v>72850780.87000002</v>
      </c>
      <c r="F26" s="91">
        <f>'1647'!$G$17</f>
        <v>0</v>
      </c>
      <c r="G26" s="92">
        <f>'1647'!$G$18</f>
        <v>72886831.739999995</v>
      </c>
      <c r="H26" s="93">
        <f>ROUND('1647'!$G$21,2)</f>
        <v>36050.870000000003</v>
      </c>
      <c r="I26" s="94">
        <f>'1647'!$H$21</f>
        <v>-1.4901161193847656E-8</v>
      </c>
      <c r="J26" s="91">
        <f>'1647'!$I$21</f>
        <v>36050.869999999879</v>
      </c>
      <c r="K26" s="93">
        <f>'1647'!$G$28</f>
        <v>7210</v>
      </c>
      <c r="L26" s="92">
        <f>'1647'!$G$29</f>
        <v>28840.87</v>
      </c>
      <c r="M26" s="95"/>
    </row>
    <row r="27" spans="1:13" s="1" customFormat="1" ht="43.5" customHeight="1" x14ac:dyDescent="0.2">
      <c r="A27" s="40">
        <v>1649</v>
      </c>
      <c r="B27" s="50" t="s">
        <v>203</v>
      </c>
      <c r="C27" s="88" t="s">
        <v>66</v>
      </c>
      <c r="D27" s="89" t="s">
        <v>67</v>
      </c>
      <c r="E27" s="90">
        <f>'1649'!$G$16</f>
        <v>13313348.35</v>
      </c>
      <c r="F27" s="91">
        <f>'1649'!$G$17</f>
        <v>0</v>
      </c>
      <c r="G27" s="92">
        <f>'1649'!$G$18</f>
        <v>13322698.35</v>
      </c>
      <c r="H27" s="93">
        <f>ROUND('1649'!$G$21,2)</f>
        <v>9350</v>
      </c>
      <c r="I27" s="94">
        <f>'1649'!$H$21</f>
        <v>0</v>
      </c>
      <c r="J27" s="91">
        <f>'1649'!$I$21</f>
        <v>9350</v>
      </c>
      <c r="K27" s="93">
        <f>'1649'!$G$28</f>
        <v>1400</v>
      </c>
      <c r="L27" s="92">
        <f>'1649'!$G$29</f>
        <v>7950</v>
      </c>
      <c r="M27" s="95"/>
    </row>
    <row r="28" spans="1:13" s="1" customFormat="1" ht="28.5" customHeight="1" x14ac:dyDescent="0.2">
      <c r="A28" s="40">
        <v>1650</v>
      </c>
      <c r="B28" s="50" t="s">
        <v>68</v>
      </c>
      <c r="C28" s="88" t="s">
        <v>69</v>
      </c>
      <c r="D28" s="89" t="s">
        <v>70</v>
      </c>
      <c r="E28" s="90">
        <f>'1650'!$G$16</f>
        <v>44544693.740000002</v>
      </c>
      <c r="F28" s="91">
        <f>'1650'!$G$17</f>
        <v>0</v>
      </c>
      <c r="G28" s="92">
        <f>'1650'!$G$18</f>
        <v>44544693.739999995</v>
      </c>
      <c r="H28" s="93">
        <f>ROUND('1650'!$G$21,2)</f>
        <v>0</v>
      </c>
      <c r="I28" s="94">
        <f>'1650'!$H$21</f>
        <v>-7.4505805969238281E-9</v>
      </c>
      <c r="J28" s="91">
        <f>'1650'!$I$21</f>
        <v>0</v>
      </c>
      <c r="K28" s="93">
        <f>'1650'!$G$28</f>
        <v>0</v>
      </c>
      <c r="L28" s="92">
        <f>'1650'!$G$29</f>
        <v>0</v>
      </c>
      <c r="M28" s="95"/>
    </row>
    <row r="29" spans="1:13" s="1" customFormat="1" ht="28.5" customHeight="1" x14ac:dyDescent="0.2">
      <c r="A29" s="40">
        <v>1652</v>
      </c>
      <c r="B29" s="50" t="s">
        <v>71</v>
      </c>
      <c r="C29" s="88" t="s">
        <v>72</v>
      </c>
      <c r="D29" s="89" t="s">
        <v>73</v>
      </c>
      <c r="E29" s="90">
        <f>'1652'!$G$16</f>
        <v>120714274.77000001</v>
      </c>
      <c r="F29" s="91">
        <f>'1652'!$G$17</f>
        <v>0</v>
      </c>
      <c r="G29" s="92">
        <f>'1652'!$G$18</f>
        <v>120808919.77</v>
      </c>
      <c r="H29" s="93">
        <f>ROUND('1652'!$G$21,2)</f>
        <v>94645</v>
      </c>
      <c r="I29" s="94">
        <f>'1652'!$H$21</f>
        <v>-1.4901161193847656E-8</v>
      </c>
      <c r="J29" s="91">
        <f>'1652'!$I$21</f>
        <v>94645</v>
      </c>
      <c r="K29" s="93">
        <f>'1652'!$G$28</f>
        <v>0</v>
      </c>
      <c r="L29" s="92">
        <f>'1652'!$G$29</f>
        <v>94645</v>
      </c>
      <c r="M29" s="95"/>
    </row>
    <row r="30" spans="1:13" s="1" customFormat="1" ht="28.5" customHeight="1" x14ac:dyDescent="0.2">
      <c r="A30" s="40">
        <v>1653</v>
      </c>
      <c r="B30" s="50" t="s">
        <v>74</v>
      </c>
      <c r="C30" s="88" t="s">
        <v>75</v>
      </c>
      <c r="D30" s="89" t="s">
        <v>76</v>
      </c>
      <c r="E30" s="90">
        <f>'1653'!$G$16</f>
        <v>40549774.380000003</v>
      </c>
      <c r="F30" s="91">
        <f>'1653'!$G$17</f>
        <v>0</v>
      </c>
      <c r="G30" s="92">
        <f>'1653'!$G$18</f>
        <v>40549774.380000003</v>
      </c>
      <c r="H30" s="93">
        <f>ROUND('1653'!$G$21,2)</f>
        <v>0</v>
      </c>
      <c r="I30" s="94">
        <f>'1653'!$H$21</f>
        <v>0</v>
      </c>
      <c r="J30" s="91">
        <f>'1653'!$I$21</f>
        <v>0</v>
      </c>
      <c r="K30" s="93">
        <f>'1653'!$G$28</f>
        <v>0</v>
      </c>
      <c r="L30" s="92">
        <f>'1653'!$G$29</f>
        <v>0</v>
      </c>
      <c r="M30" s="95"/>
    </row>
    <row r="31" spans="1:13" s="1" customFormat="1" ht="28.5" customHeight="1" x14ac:dyDescent="0.2">
      <c r="A31" s="40">
        <v>1654</v>
      </c>
      <c r="B31" s="50" t="s">
        <v>77</v>
      </c>
      <c r="C31" s="88" t="s">
        <v>78</v>
      </c>
      <c r="D31" s="89" t="s">
        <v>79</v>
      </c>
      <c r="E31" s="90">
        <f>'1654'!$G$16</f>
        <v>69775928.820000008</v>
      </c>
      <c r="F31" s="91">
        <f>'1654'!$G$17</f>
        <v>0</v>
      </c>
      <c r="G31" s="92">
        <f>'1654'!$G$18</f>
        <v>69775928.819999993</v>
      </c>
      <c r="H31" s="93">
        <f>ROUND('1654'!$G$21,2)</f>
        <v>0</v>
      </c>
      <c r="I31" s="94">
        <f>'1654'!$H$21</f>
        <v>-1.4901161193847656E-8</v>
      </c>
      <c r="J31" s="91">
        <f>'1654'!$I$21</f>
        <v>0</v>
      </c>
      <c r="K31" s="93">
        <f>'1654'!$G$28</f>
        <v>0</v>
      </c>
      <c r="L31" s="92">
        <f>'1654'!$G$29</f>
        <v>0</v>
      </c>
      <c r="M31" s="95"/>
    </row>
    <row r="32" spans="1:13" s="1" customFormat="1" ht="28.5" customHeight="1" x14ac:dyDescent="0.2">
      <c r="A32" s="40">
        <v>1656</v>
      </c>
      <c r="B32" s="50" t="s">
        <v>80</v>
      </c>
      <c r="C32" s="88" t="s">
        <v>81</v>
      </c>
      <c r="D32" s="89" t="s">
        <v>73</v>
      </c>
      <c r="E32" s="90">
        <f>'1656'!$G$16</f>
        <v>197592873.74000001</v>
      </c>
      <c r="F32" s="91">
        <f>'1656'!$G$17</f>
        <v>0</v>
      </c>
      <c r="G32" s="92">
        <f>'1656'!$G$18</f>
        <v>197395178.11000001</v>
      </c>
      <c r="H32" s="93">
        <f>ROUND('1656'!$G$21,2)</f>
        <v>-197695.63</v>
      </c>
      <c r="I32" s="94">
        <f>'1656'!$H$21</f>
        <v>0</v>
      </c>
      <c r="J32" s="91">
        <f>'1656'!$I$21</f>
        <v>-197695.62999999995</v>
      </c>
      <c r="K32" s="93">
        <f>'1656'!$G$28</f>
        <v>0</v>
      </c>
      <c r="L32" s="92">
        <f>'1656'!$G$29</f>
        <v>0</v>
      </c>
      <c r="M32" s="95"/>
    </row>
    <row r="33" spans="1:15" s="1" customFormat="1" ht="28.5" customHeight="1" x14ac:dyDescent="0.2">
      <c r="A33" s="40">
        <v>1657</v>
      </c>
      <c r="B33" s="50" t="s">
        <v>82</v>
      </c>
      <c r="C33" s="88" t="s">
        <v>83</v>
      </c>
      <c r="D33" s="89" t="s">
        <v>84</v>
      </c>
      <c r="E33" s="90">
        <f>'1657'!$G$16</f>
        <v>153770495.25</v>
      </c>
      <c r="F33" s="91">
        <f>'1657'!$G$17</f>
        <v>0</v>
      </c>
      <c r="G33" s="92">
        <f>'1657'!$G$18</f>
        <v>153797399.97999999</v>
      </c>
      <c r="H33" s="93">
        <f>ROUND('1657'!$G$21,2)</f>
        <v>26904.73</v>
      </c>
      <c r="I33" s="94">
        <f>'1657'!$H$21</f>
        <v>0</v>
      </c>
      <c r="J33" s="91">
        <f>'1657'!$I$21</f>
        <v>26904.73000000001</v>
      </c>
      <c r="K33" s="93">
        <f>'1657'!$G$28</f>
        <v>4500</v>
      </c>
      <c r="L33" s="92">
        <f>'1657'!$G$29</f>
        <v>22404.729999989271</v>
      </c>
      <c r="M33" s="95"/>
    </row>
    <row r="34" spans="1:15" s="1" customFormat="1" ht="28.5" customHeight="1" x14ac:dyDescent="0.2">
      <c r="A34" s="40">
        <v>1658</v>
      </c>
      <c r="B34" s="50" t="s">
        <v>85</v>
      </c>
      <c r="C34" s="88" t="s">
        <v>86</v>
      </c>
      <c r="D34" s="89" t="s">
        <v>87</v>
      </c>
      <c r="E34" s="90">
        <f>'1658'!$G$16</f>
        <v>70468200.669999987</v>
      </c>
      <c r="F34" s="91">
        <f>'1658'!$G$17</f>
        <v>0</v>
      </c>
      <c r="G34" s="92">
        <f>'1658'!$G$18</f>
        <v>70511065.61999999</v>
      </c>
      <c r="H34" s="93">
        <f>ROUND('1658'!$G$21,2)</f>
        <v>42864.95</v>
      </c>
      <c r="I34" s="94">
        <f>'1658'!$H$21</f>
        <v>0</v>
      </c>
      <c r="J34" s="91">
        <f>'1658'!$I$21</f>
        <v>42864.950000000012</v>
      </c>
      <c r="K34" s="93">
        <f>'1658'!$G$28</f>
        <v>8572.99</v>
      </c>
      <c r="L34" s="92">
        <f>'1658'!$G$29</f>
        <v>34291.96</v>
      </c>
      <c r="M34" s="95"/>
    </row>
    <row r="35" spans="1:15" s="1" customFormat="1" ht="28.5" customHeight="1" x14ac:dyDescent="0.2">
      <c r="A35" s="40">
        <v>1659</v>
      </c>
      <c r="B35" s="50" t="s">
        <v>88</v>
      </c>
      <c r="C35" s="88" t="s">
        <v>89</v>
      </c>
      <c r="D35" s="89" t="s">
        <v>90</v>
      </c>
      <c r="E35" s="90">
        <f>'1659'!$G$16</f>
        <v>108978941.30000003</v>
      </c>
      <c r="F35" s="91">
        <f>'1659'!$G$17</f>
        <v>0</v>
      </c>
      <c r="G35" s="92">
        <f>'1659'!$G$18</f>
        <v>109090307.17999999</v>
      </c>
      <c r="H35" s="93">
        <f>ROUND('1659'!$G$21,2)</f>
        <v>111365.88</v>
      </c>
      <c r="I35" s="94">
        <f>'1659'!$H$21</f>
        <v>-2.9802322387695313E-8</v>
      </c>
      <c r="J35" s="91">
        <f>'1659'!$I$21</f>
        <v>111365.88</v>
      </c>
      <c r="K35" s="93">
        <f>'1659'!$G$28</f>
        <v>10000</v>
      </c>
      <c r="L35" s="92">
        <f>'1659'!$G$29</f>
        <v>101365.88</v>
      </c>
      <c r="M35" s="95"/>
    </row>
    <row r="36" spans="1:15" s="1" customFormat="1" ht="28.5" customHeight="1" x14ac:dyDescent="0.2">
      <c r="A36" s="40">
        <v>1660</v>
      </c>
      <c r="B36" s="50" t="s">
        <v>91</v>
      </c>
      <c r="C36" s="88" t="s">
        <v>92</v>
      </c>
      <c r="D36" s="89" t="s">
        <v>93</v>
      </c>
      <c r="E36" s="90">
        <f>'1660'!$G$16</f>
        <v>54471775.43</v>
      </c>
      <c r="F36" s="91">
        <f>'1660'!$G$17</f>
        <v>0</v>
      </c>
      <c r="G36" s="92">
        <f>'1660'!$G$18</f>
        <v>54471775.430000007</v>
      </c>
      <c r="H36" s="93">
        <f>ROUND('1660'!$G$21,2)</f>
        <v>0</v>
      </c>
      <c r="I36" s="94">
        <f>'1660'!$H$21</f>
        <v>7.4505805969238281E-9</v>
      </c>
      <c r="J36" s="91">
        <f>'1660'!$I$21</f>
        <v>0</v>
      </c>
      <c r="K36" s="93">
        <f>'1660'!$G$28</f>
        <v>0</v>
      </c>
      <c r="L36" s="92">
        <f>'1660'!$G$29</f>
        <v>0</v>
      </c>
      <c r="M36" s="95"/>
    </row>
    <row r="37" spans="1:15" s="1" customFormat="1" ht="28.5" customHeight="1" x14ac:dyDescent="0.2">
      <c r="A37" s="40">
        <v>1661</v>
      </c>
      <c r="B37" s="50" t="s">
        <v>94</v>
      </c>
      <c r="C37" s="88" t="s">
        <v>95</v>
      </c>
      <c r="D37" s="89" t="s">
        <v>96</v>
      </c>
      <c r="E37" s="90">
        <f>'1661'!$G$16</f>
        <v>116942155.63000001</v>
      </c>
      <c r="F37" s="91">
        <f>'1661'!$G$17</f>
        <v>0</v>
      </c>
      <c r="G37" s="92">
        <f>'1661'!$G$18</f>
        <v>116942155.63</v>
      </c>
      <c r="H37" s="93">
        <f>ROUND('1661'!$G$21,2)</f>
        <v>0</v>
      </c>
      <c r="I37" s="94">
        <f>'1661'!$H$21</f>
        <v>-1.4901161193847656E-8</v>
      </c>
      <c r="J37" s="91">
        <f>'1661'!$I$21</f>
        <v>0</v>
      </c>
      <c r="K37" s="93">
        <f>'1661'!$G$28</f>
        <v>0</v>
      </c>
      <c r="L37" s="92">
        <f>'1661'!$G$29</f>
        <v>0</v>
      </c>
      <c r="M37" s="95"/>
    </row>
    <row r="38" spans="1:15" s="87" customFormat="1" ht="28.5" customHeight="1" x14ac:dyDescent="0.2">
      <c r="A38" s="40">
        <v>1663</v>
      </c>
      <c r="B38" s="50" t="s">
        <v>97</v>
      </c>
      <c r="C38" s="88" t="s">
        <v>98</v>
      </c>
      <c r="D38" s="89" t="s">
        <v>99</v>
      </c>
      <c r="E38" s="90">
        <f>'1663'!$G$16</f>
        <v>86265994.030000016</v>
      </c>
      <c r="F38" s="91">
        <f>'1663'!$G$17</f>
        <v>0</v>
      </c>
      <c r="G38" s="92">
        <f>'1663'!$G$18</f>
        <v>86270442.629999995</v>
      </c>
      <c r="H38" s="93">
        <f>ROUND('1663'!$G$21,2)</f>
        <v>4448.6000000000004</v>
      </c>
      <c r="I38" s="94">
        <f>'1663'!$H$21</f>
        <v>-1.4901161193847656E-8</v>
      </c>
      <c r="J38" s="91">
        <f>'1663'!$I$21</f>
        <v>4448.6000000000349</v>
      </c>
      <c r="K38" s="93">
        <f>'1663'!$G$28</f>
        <v>889</v>
      </c>
      <c r="L38" s="92">
        <f>'1663'!$G$29</f>
        <v>3559.6</v>
      </c>
      <c r="M38" s="95"/>
    </row>
    <row r="39" spans="1:15" s="1" customFormat="1" ht="28.5" customHeight="1" thickBot="1" x14ac:dyDescent="0.25">
      <c r="A39" s="96">
        <v>1702</v>
      </c>
      <c r="B39" s="97" t="s">
        <v>194</v>
      </c>
      <c r="C39" s="98" t="s">
        <v>100</v>
      </c>
      <c r="D39" s="99" t="s">
        <v>101</v>
      </c>
      <c r="E39" s="100">
        <f>'1702'!$G$16</f>
        <v>57979745.68</v>
      </c>
      <c r="F39" s="101">
        <f>'1702'!$G$17</f>
        <v>0</v>
      </c>
      <c r="G39" s="102">
        <f>'1702'!$G$18</f>
        <v>57981013.019999996</v>
      </c>
      <c r="H39" s="93">
        <f>ROUND('1702'!$G$21,2)</f>
        <v>1267.3399999999999</v>
      </c>
      <c r="I39" s="104">
        <f>'1702'!$H$21</f>
        <v>-7.4505805969238281E-9</v>
      </c>
      <c r="J39" s="101">
        <f>'1702'!$I$21</f>
        <v>1267.3399999999892</v>
      </c>
      <c r="K39" s="103">
        <f>'1702'!$G$28</f>
        <v>0</v>
      </c>
      <c r="L39" s="102">
        <f>'1702'!$G$29</f>
        <v>1267.3399999999999</v>
      </c>
      <c r="M39" s="105"/>
    </row>
    <row r="40" spans="1:15" ht="15.75" thickTop="1" x14ac:dyDescent="0.25">
      <c r="A40" s="52" t="s">
        <v>25</v>
      </c>
      <c r="B40" s="53"/>
      <c r="C40" s="106"/>
      <c r="D40" s="106"/>
      <c r="E40" s="209">
        <f t="shared" ref="E40:M40" si="0">SUM(E13:E39)</f>
        <v>2528774973.46</v>
      </c>
      <c r="F40" s="210">
        <f t="shared" si="0"/>
        <v>193261.99000000005</v>
      </c>
      <c r="G40" s="211">
        <f t="shared" si="0"/>
        <v>2529250454.7199998</v>
      </c>
      <c r="H40" s="54">
        <f t="shared" si="0"/>
        <v>475481.25999999995</v>
      </c>
      <c r="I40" s="56">
        <f t="shared" si="0"/>
        <v>-7.4505805969238281E-9</v>
      </c>
      <c r="J40" s="55">
        <f t="shared" si="0"/>
        <v>475481.26</v>
      </c>
      <c r="K40" s="54">
        <f t="shared" si="0"/>
        <v>63437.21</v>
      </c>
      <c r="L40" s="57">
        <f t="shared" si="0"/>
        <v>609739.68000010191</v>
      </c>
      <c r="M40" s="58">
        <f t="shared" si="0"/>
        <v>0</v>
      </c>
    </row>
    <row r="41" spans="1:15" ht="15.75" customHeight="1" thickBot="1" x14ac:dyDescent="0.25">
      <c r="A41" s="59"/>
      <c r="B41" s="60"/>
      <c r="C41" s="61"/>
      <c r="D41" s="61"/>
      <c r="E41" s="51"/>
      <c r="F41" s="62"/>
      <c r="G41" s="63"/>
      <c r="H41" s="64"/>
      <c r="I41" s="65"/>
      <c r="J41" s="66"/>
      <c r="K41" s="67" t="s">
        <v>26</v>
      </c>
      <c r="L41" s="68"/>
      <c r="M41" s="69">
        <f>K40+L40+M40</f>
        <v>673176.89000010188</v>
      </c>
    </row>
    <row r="42" spans="1:15" ht="13.5" thickTop="1" x14ac:dyDescent="0.2">
      <c r="A42" s="6" t="s">
        <v>202</v>
      </c>
      <c r="B42" s="245" t="s">
        <v>209</v>
      </c>
      <c r="C42" s="246"/>
      <c r="D42" s="246"/>
      <c r="E42" s="246"/>
      <c r="F42" s="246"/>
      <c r="G42" s="246"/>
      <c r="H42" s="246"/>
      <c r="I42" s="246"/>
      <c r="J42" s="246"/>
      <c r="K42" s="246"/>
      <c r="L42" s="246"/>
      <c r="M42" s="246"/>
    </row>
    <row r="43" spans="1:15" s="71" customFormat="1" ht="12" x14ac:dyDescent="0.2"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</row>
    <row r="44" spans="1:15" ht="31.5" customHeight="1" x14ac:dyDescent="0.2">
      <c r="A44" s="70" t="s">
        <v>200</v>
      </c>
      <c r="B44" s="70"/>
      <c r="C44" s="70"/>
      <c r="D44" s="70"/>
      <c r="E44" s="72"/>
      <c r="F44" s="72"/>
      <c r="G44" s="70"/>
      <c r="H44" s="70"/>
      <c r="I44" s="73"/>
      <c r="J44" s="74"/>
      <c r="K44" s="74"/>
      <c r="L44" s="75"/>
      <c r="M44" s="76"/>
      <c r="O44" s="9"/>
    </row>
    <row r="45" spans="1:15" ht="14.25" customHeight="1" x14ac:dyDescent="0.2">
      <c r="A45" s="70"/>
      <c r="B45" s="77"/>
      <c r="C45" s="77" t="s">
        <v>197</v>
      </c>
      <c r="D45" s="77"/>
      <c r="E45" s="77"/>
      <c r="F45" s="77"/>
      <c r="G45" s="77"/>
      <c r="H45" s="78">
        <f>SUMIF(H13:H39,"&gt;0")</f>
        <v>673176.8899999999</v>
      </c>
      <c r="I45" s="219"/>
      <c r="J45" s="214"/>
      <c r="K45" s="215"/>
      <c r="L45" s="208"/>
      <c r="M45" s="216"/>
    </row>
    <row r="46" spans="1:15" ht="14.25" customHeight="1" x14ac:dyDescent="0.2">
      <c r="A46" s="70"/>
      <c r="B46" s="77"/>
      <c r="C46" s="6" t="s">
        <v>199</v>
      </c>
      <c r="D46" s="82"/>
      <c r="E46" s="82"/>
      <c r="F46" s="82"/>
      <c r="G46" s="82"/>
      <c r="H46" s="78">
        <f>SUMIF(H13:H39,"&lt;0")</f>
        <v>-197695.63</v>
      </c>
      <c r="I46" s="79"/>
      <c r="J46" s="214"/>
      <c r="K46" s="217"/>
      <c r="L46" s="218"/>
      <c r="M46" s="216"/>
    </row>
    <row r="47" spans="1:15" ht="14.25" customHeight="1" x14ac:dyDescent="0.2">
      <c r="A47" s="70"/>
      <c r="B47" s="77"/>
      <c r="C47" s="6" t="s">
        <v>198</v>
      </c>
      <c r="D47" s="82"/>
      <c r="E47" s="82"/>
      <c r="F47" s="82"/>
      <c r="G47" s="82"/>
      <c r="H47" s="77"/>
      <c r="I47" s="79"/>
      <c r="J47" s="214"/>
      <c r="K47" s="217"/>
      <c r="L47" s="218"/>
      <c r="M47" s="216"/>
    </row>
    <row r="48" spans="1:15" ht="14.25" x14ac:dyDescent="0.2">
      <c r="A48" s="70"/>
      <c r="B48" s="77"/>
      <c r="C48" s="77"/>
      <c r="D48" s="77"/>
      <c r="E48" s="77"/>
      <c r="F48" s="77"/>
      <c r="G48" s="77"/>
      <c r="H48" s="77"/>
      <c r="I48" s="79"/>
      <c r="J48" s="212"/>
      <c r="K48" s="212"/>
      <c r="L48" s="213"/>
      <c r="M48" s="212"/>
    </row>
    <row r="49" spans="1:13" ht="14.25" x14ac:dyDescent="0.2">
      <c r="A49" s="70"/>
      <c r="B49" s="77"/>
      <c r="C49" s="77"/>
      <c r="D49" s="77"/>
      <c r="E49" s="77"/>
      <c r="F49" s="77"/>
      <c r="G49" s="77"/>
      <c r="H49" s="77"/>
      <c r="I49" s="79"/>
      <c r="J49" s="74"/>
      <c r="K49" s="74"/>
      <c r="L49" s="75"/>
      <c r="M49" s="74"/>
    </row>
    <row r="50" spans="1:13" ht="14.25" x14ac:dyDescent="0.2">
      <c r="A50" s="70"/>
      <c r="B50" s="70"/>
      <c r="C50" s="6"/>
      <c r="D50" s="84"/>
      <c r="E50" s="70"/>
      <c r="F50" s="70"/>
      <c r="G50" s="70"/>
      <c r="H50" s="78"/>
      <c r="I50" s="79"/>
      <c r="J50" s="80"/>
      <c r="K50" s="81"/>
      <c r="L50" s="75"/>
      <c r="M50" s="74"/>
    </row>
    <row r="51" spans="1:13" ht="14.25" x14ac:dyDescent="0.2">
      <c r="A51" s="70"/>
      <c r="B51" s="70"/>
      <c r="C51" s="6"/>
      <c r="D51" s="6"/>
      <c r="E51" s="6"/>
      <c r="F51" s="6"/>
      <c r="G51" s="6"/>
      <c r="H51" s="78"/>
      <c r="I51" s="79"/>
      <c r="J51" s="83"/>
      <c r="K51" s="75"/>
      <c r="L51" s="75"/>
      <c r="M51" s="74"/>
    </row>
    <row r="52" spans="1:13" x14ac:dyDescent="0.2">
      <c r="C52" s="6"/>
      <c r="D52" s="85"/>
      <c r="E52" s="6"/>
      <c r="F52" s="6"/>
      <c r="G52" s="6"/>
      <c r="I52" s="79"/>
      <c r="J52" s="80"/>
      <c r="K52" s="75"/>
      <c r="L52" s="75"/>
      <c r="M52" s="74"/>
    </row>
    <row r="53" spans="1:13" ht="15" x14ac:dyDescent="0.2">
      <c r="A53" s="86"/>
      <c r="B53" s="86"/>
    </row>
    <row r="54" spans="1:13" ht="15.75" x14ac:dyDescent="0.25">
      <c r="A54" s="220"/>
      <c r="B54" s="221"/>
    </row>
    <row r="55" spans="1:13" ht="35.25" customHeight="1" x14ac:dyDescent="0.2">
      <c r="A55" s="222"/>
      <c r="B55" s="223"/>
      <c r="C55" s="223"/>
      <c r="D55" s="223"/>
      <c r="E55" s="223"/>
      <c r="F55" s="223"/>
      <c r="G55" s="223"/>
      <c r="H55" s="223"/>
      <c r="I55" s="223"/>
      <c r="J55" s="223"/>
      <c r="K55" s="223"/>
      <c r="L55" s="223"/>
      <c r="M55" s="223"/>
    </row>
    <row r="56" spans="1:13" ht="27" customHeight="1" x14ac:dyDescent="0.2">
      <c r="A56" s="223"/>
      <c r="B56" s="223"/>
      <c r="C56" s="223"/>
      <c r="D56" s="223"/>
      <c r="E56" s="223"/>
      <c r="F56" s="223"/>
      <c r="G56" s="223"/>
      <c r="H56" s="223"/>
      <c r="I56" s="223"/>
      <c r="J56" s="223"/>
      <c r="K56" s="223"/>
      <c r="L56" s="223"/>
      <c r="M56" s="223"/>
    </row>
    <row r="57" spans="1:13" s="4" customFormat="1" ht="15" x14ac:dyDescent="0.2">
      <c r="A57" s="86"/>
      <c r="B57" s="86"/>
      <c r="E57"/>
      <c r="F57"/>
      <c r="G57"/>
      <c r="H57"/>
      <c r="I57"/>
      <c r="J57"/>
      <c r="K57"/>
      <c r="L57"/>
      <c r="M57"/>
    </row>
    <row r="58" spans="1:13" s="4" customFormat="1" ht="15" x14ac:dyDescent="0.2">
      <c r="A58" s="86"/>
      <c r="B58" s="86"/>
      <c r="E58"/>
      <c r="F58"/>
      <c r="G58"/>
      <c r="H58"/>
      <c r="I58"/>
      <c r="J58"/>
      <c r="K58"/>
      <c r="L58"/>
      <c r="M58"/>
    </row>
    <row r="59" spans="1:13" s="4" customFormat="1" ht="15" x14ac:dyDescent="0.2">
      <c r="A59" s="86"/>
      <c r="B59" s="86"/>
      <c r="E59"/>
      <c r="F59"/>
      <c r="G59"/>
      <c r="H59"/>
      <c r="I59"/>
      <c r="J59"/>
      <c r="K59"/>
      <c r="L59"/>
      <c r="M59"/>
    </row>
    <row r="60" spans="1:13" s="4" customFormat="1" ht="15" x14ac:dyDescent="0.2">
      <c r="A60" s="86"/>
      <c r="B60" s="86"/>
      <c r="E60"/>
      <c r="F60"/>
      <c r="G60"/>
      <c r="H60"/>
      <c r="I60"/>
      <c r="J60"/>
      <c r="K60"/>
      <c r="L60"/>
      <c r="M60"/>
    </row>
    <row r="61" spans="1:13" s="4" customFormat="1" ht="15" x14ac:dyDescent="0.2">
      <c r="A61" s="86"/>
      <c r="B61" s="86"/>
      <c r="E61"/>
      <c r="F61"/>
      <c r="G61"/>
      <c r="H61"/>
      <c r="I61"/>
      <c r="J61"/>
      <c r="K61"/>
      <c r="L61"/>
      <c r="M61"/>
    </row>
    <row r="62" spans="1:13" s="4" customFormat="1" ht="15" x14ac:dyDescent="0.2">
      <c r="A62" s="86"/>
      <c r="B62" s="86"/>
      <c r="E62"/>
      <c r="F62"/>
      <c r="G62"/>
      <c r="H62"/>
      <c r="I62"/>
      <c r="J62"/>
      <c r="K62"/>
      <c r="L62"/>
      <c r="M62"/>
    </row>
    <row r="63" spans="1:13" s="4" customFormat="1" ht="15" x14ac:dyDescent="0.2">
      <c r="A63" s="86"/>
      <c r="B63" s="86"/>
      <c r="E63"/>
      <c r="F63"/>
      <c r="G63"/>
      <c r="H63"/>
      <c r="I63"/>
      <c r="J63"/>
      <c r="K63"/>
      <c r="L63"/>
      <c r="M63"/>
    </row>
    <row r="64" spans="1:13" s="4" customFormat="1" ht="15" x14ac:dyDescent="0.2">
      <c r="A64" s="86"/>
      <c r="B64" s="86"/>
      <c r="E64"/>
      <c r="F64"/>
      <c r="G64"/>
      <c r="H64"/>
      <c r="I64"/>
      <c r="J64"/>
      <c r="K64"/>
      <c r="L64"/>
      <c r="M64"/>
    </row>
    <row r="65" spans="1:13" s="4" customFormat="1" ht="15" x14ac:dyDescent="0.2">
      <c r="A65" s="86"/>
      <c r="B65" s="86"/>
      <c r="E65"/>
      <c r="F65"/>
      <c r="G65"/>
      <c r="H65"/>
      <c r="I65"/>
      <c r="J65"/>
      <c r="K65"/>
      <c r="L65"/>
      <c r="M65"/>
    </row>
    <row r="66" spans="1:13" s="4" customFormat="1" ht="15" x14ac:dyDescent="0.2">
      <c r="A66" s="86"/>
      <c r="B66" s="86"/>
      <c r="E66"/>
      <c r="F66"/>
      <c r="G66"/>
      <c r="H66"/>
      <c r="I66"/>
      <c r="J66"/>
      <c r="K66"/>
      <c r="L66"/>
      <c r="M66"/>
    </row>
    <row r="67" spans="1:13" s="4" customFormat="1" ht="15" x14ac:dyDescent="0.2">
      <c r="A67" s="86"/>
      <c r="B67" s="86"/>
      <c r="E67"/>
      <c r="F67"/>
      <c r="G67"/>
      <c r="H67"/>
      <c r="I67"/>
      <c r="J67"/>
      <c r="K67"/>
      <c r="L67"/>
      <c r="M67"/>
    </row>
    <row r="68" spans="1:13" s="4" customFormat="1" ht="15" x14ac:dyDescent="0.2">
      <c r="A68" s="86"/>
      <c r="B68" s="86"/>
      <c r="E68"/>
      <c r="F68"/>
      <c r="G68"/>
      <c r="H68"/>
      <c r="I68"/>
      <c r="J68"/>
      <c r="K68"/>
      <c r="L68"/>
      <c r="M68"/>
    </row>
    <row r="69" spans="1:13" s="4" customFormat="1" ht="15" x14ac:dyDescent="0.2">
      <c r="A69" s="86"/>
      <c r="B69" s="86"/>
      <c r="E69"/>
      <c r="F69"/>
      <c r="G69"/>
      <c r="H69"/>
      <c r="I69"/>
      <c r="J69"/>
      <c r="K69"/>
      <c r="L69"/>
      <c r="M69"/>
    </row>
    <row r="70" spans="1:13" s="4" customFormat="1" ht="15" x14ac:dyDescent="0.2">
      <c r="A70" s="86"/>
      <c r="B70" s="86"/>
      <c r="E70"/>
      <c r="F70"/>
      <c r="G70"/>
      <c r="H70"/>
      <c r="I70"/>
      <c r="J70"/>
      <c r="K70"/>
      <c r="L70"/>
      <c r="M70"/>
    </row>
    <row r="71" spans="1:13" s="4" customFormat="1" ht="15" x14ac:dyDescent="0.2">
      <c r="A71" s="86"/>
      <c r="B71" s="86"/>
      <c r="E71"/>
      <c r="F71"/>
      <c r="G71"/>
      <c r="H71"/>
      <c r="I71"/>
      <c r="J71"/>
      <c r="K71"/>
      <c r="L71"/>
      <c r="M71"/>
    </row>
    <row r="72" spans="1:13" s="4" customFormat="1" ht="15" x14ac:dyDescent="0.2">
      <c r="A72" s="86"/>
      <c r="B72" s="86"/>
      <c r="E72"/>
      <c r="F72"/>
      <c r="G72"/>
      <c r="H72"/>
      <c r="I72"/>
      <c r="J72"/>
      <c r="K72"/>
      <c r="L72"/>
      <c r="M72"/>
    </row>
    <row r="73" spans="1:13" s="4" customFormat="1" ht="15" x14ac:dyDescent="0.2">
      <c r="A73" s="86"/>
      <c r="B73" s="86"/>
      <c r="E73"/>
      <c r="F73"/>
      <c r="G73"/>
      <c r="H73"/>
      <c r="I73"/>
      <c r="J73"/>
      <c r="K73"/>
      <c r="L73"/>
      <c r="M73"/>
    </row>
    <row r="74" spans="1:13" s="4" customFormat="1" ht="15" x14ac:dyDescent="0.2">
      <c r="A74" s="86"/>
      <c r="B74" s="86"/>
      <c r="E74"/>
      <c r="F74"/>
      <c r="G74"/>
      <c r="H74"/>
      <c r="I74"/>
      <c r="J74"/>
      <c r="K74"/>
      <c r="L74"/>
      <c r="M74"/>
    </row>
    <row r="75" spans="1:13" s="4" customFormat="1" ht="15" x14ac:dyDescent="0.2">
      <c r="A75" s="86"/>
      <c r="B75" s="86"/>
      <c r="E75"/>
      <c r="F75"/>
      <c r="G75"/>
      <c r="H75"/>
      <c r="I75"/>
      <c r="J75"/>
      <c r="K75"/>
      <c r="L75"/>
      <c r="M75"/>
    </row>
    <row r="76" spans="1:13" s="4" customFormat="1" ht="15" x14ac:dyDescent="0.2">
      <c r="A76" s="86"/>
      <c r="B76" s="86"/>
      <c r="E76"/>
      <c r="F76"/>
      <c r="G76"/>
      <c r="H76"/>
      <c r="I76"/>
      <c r="J76"/>
      <c r="K76"/>
      <c r="L76"/>
      <c r="M76"/>
    </row>
    <row r="77" spans="1:13" s="4" customFormat="1" ht="15" x14ac:dyDescent="0.2">
      <c r="A77" s="86"/>
      <c r="B77" s="86"/>
      <c r="E77"/>
      <c r="F77"/>
      <c r="G77"/>
      <c r="H77"/>
      <c r="I77"/>
      <c r="J77"/>
      <c r="K77"/>
      <c r="L77"/>
      <c r="M77"/>
    </row>
    <row r="78" spans="1:13" s="4" customFormat="1" ht="15" x14ac:dyDescent="0.2">
      <c r="A78" s="86"/>
      <c r="B78" s="86"/>
      <c r="E78"/>
      <c r="F78"/>
      <c r="G78"/>
      <c r="H78"/>
      <c r="I78"/>
      <c r="J78"/>
      <c r="K78"/>
      <c r="L78"/>
      <c r="M78"/>
    </row>
    <row r="79" spans="1:13" s="4" customFormat="1" ht="15" x14ac:dyDescent="0.2">
      <c r="A79" s="86"/>
      <c r="B79" s="86"/>
      <c r="E79"/>
      <c r="F79"/>
      <c r="G79"/>
      <c r="H79"/>
      <c r="I79"/>
      <c r="J79"/>
      <c r="K79"/>
      <c r="L79"/>
      <c r="M79"/>
    </row>
    <row r="80" spans="1:13" s="4" customFormat="1" ht="15" x14ac:dyDescent="0.2">
      <c r="A80" s="86"/>
      <c r="B80" s="86"/>
      <c r="E80"/>
      <c r="F80"/>
      <c r="G80"/>
      <c r="H80"/>
      <c r="I80"/>
      <c r="J80"/>
      <c r="K80"/>
      <c r="L80"/>
      <c r="M80"/>
    </row>
    <row r="81" spans="1:13" s="4" customFormat="1" ht="15" x14ac:dyDescent="0.2">
      <c r="A81" s="86"/>
      <c r="B81" s="86"/>
      <c r="E81"/>
      <c r="F81"/>
      <c r="G81"/>
      <c r="H81"/>
      <c r="I81"/>
      <c r="J81"/>
      <c r="K81"/>
      <c r="L81"/>
      <c r="M81"/>
    </row>
    <row r="82" spans="1:13" s="4" customFormat="1" ht="15" x14ac:dyDescent="0.2">
      <c r="A82" s="86"/>
      <c r="B82" s="86"/>
      <c r="E82"/>
      <c r="F82"/>
      <c r="G82"/>
      <c r="H82"/>
      <c r="I82"/>
      <c r="J82"/>
      <c r="K82"/>
      <c r="L82"/>
      <c r="M82"/>
    </row>
    <row r="83" spans="1:13" s="4" customFormat="1" ht="15" x14ac:dyDescent="0.2">
      <c r="A83" s="86"/>
      <c r="B83" s="86"/>
      <c r="E83"/>
      <c r="F83"/>
      <c r="G83"/>
      <c r="H83"/>
      <c r="I83"/>
      <c r="J83"/>
      <c r="K83"/>
      <c r="L83"/>
      <c r="M83"/>
    </row>
    <row r="84" spans="1:13" s="4" customFormat="1" ht="15" x14ac:dyDescent="0.2">
      <c r="A84" s="86"/>
      <c r="B84" s="86"/>
      <c r="E84"/>
      <c r="F84"/>
      <c r="G84"/>
      <c r="H84"/>
      <c r="I84"/>
      <c r="J84"/>
      <c r="K84"/>
      <c r="L84"/>
      <c r="M84"/>
    </row>
    <row r="85" spans="1:13" s="4" customFormat="1" ht="15" x14ac:dyDescent="0.2">
      <c r="A85" s="86"/>
      <c r="B85" s="86"/>
      <c r="E85"/>
      <c r="F85"/>
      <c r="G85"/>
      <c r="H85"/>
      <c r="I85"/>
      <c r="J85"/>
      <c r="K85"/>
      <c r="L85"/>
      <c r="M85"/>
    </row>
    <row r="86" spans="1:13" s="4" customFormat="1" ht="15" x14ac:dyDescent="0.2">
      <c r="A86" s="86"/>
      <c r="B86" s="86"/>
      <c r="E86"/>
      <c r="F86"/>
      <c r="G86"/>
      <c r="H86"/>
      <c r="I86"/>
      <c r="J86"/>
      <c r="K86"/>
      <c r="L86"/>
      <c r="M86"/>
    </row>
    <row r="87" spans="1:13" s="4" customFormat="1" ht="15" x14ac:dyDescent="0.2">
      <c r="A87" s="86"/>
      <c r="B87" s="86"/>
      <c r="E87"/>
      <c r="F87"/>
      <c r="G87"/>
      <c r="H87"/>
      <c r="I87"/>
      <c r="J87"/>
      <c r="K87"/>
      <c r="L87"/>
      <c r="M87"/>
    </row>
    <row r="88" spans="1:13" s="4" customFormat="1" ht="15" x14ac:dyDescent="0.2">
      <c r="A88" s="86"/>
      <c r="B88" s="86"/>
      <c r="E88"/>
      <c r="F88"/>
      <c r="G88"/>
      <c r="H88"/>
      <c r="I88"/>
      <c r="J88"/>
      <c r="K88"/>
      <c r="L88"/>
      <c r="M88"/>
    </row>
    <row r="89" spans="1:13" s="4" customFormat="1" ht="15" x14ac:dyDescent="0.2">
      <c r="A89" s="86"/>
      <c r="B89" s="86"/>
      <c r="E89"/>
      <c r="F89"/>
      <c r="G89"/>
      <c r="H89"/>
      <c r="I89"/>
      <c r="J89"/>
      <c r="K89"/>
      <c r="L89"/>
      <c r="M89"/>
    </row>
    <row r="90" spans="1:13" s="4" customFormat="1" ht="15" x14ac:dyDescent="0.2">
      <c r="A90" s="86"/>
      <c r="B90" s="86"/>
      <c r="E90"/>
      <c r="F90"/>
      <c r="G90"/>
      <c r="H90"/>
      <c r="I90"/>
      <c r="J90"/>
      <c r="K90"/>
      <c r="L90"/>
      <c r="M90"/>
    </row>
    <row r="91" spans="1:13" s="4" customFormat="1" ht="15" x14ac:dyDescent="0.2">
      <c r="A91" s="86"/>
      <c r="B91" s="86"/>
      <c r="E91"/>
      <c r="F91"/>
      <c r="G91"/>
      <c r="H91"/>
      <c r="I91"/>
      <c r="J91"/>
      <c r="K91"/>
      <c r="L91"/>
      <c r="M91"/>
    </row>
    <row r="92" spans="1:13" s="4" customFormat="1" ht="15" x14ac:dyDescent="0.2">
      <c r="A92" s="86"/>
      <c r="B92" s="86"/>
      <c r="E92"/>
      <c r="F92"/>
      <c r="G92"/>
      <c r="H92"/>
      <c r="I92"/>
      <c r="J92"/>
      <c r="K92"/>
      <c r="L92"/>
      <c r="M92"/>
    </row>
    <row r="93" spans="1:13" s="4" customFormat="1" ht="15" x14ac:dyDescent="0.2">
      <c r="A93" s="86"/>
      <c r="B93" s="86"/>
      <c r="E93"/>
      <c r="F93"/>
      <c r="G93"/>
      <c r="H93"/>
      <c r="I93"/>
      <c r="J93"/>
      <c r="K93"/>
      <c r="L93"/>
      <c r="M93"/>
    </row>
    <row r="94" spans="1:13" s="4" customFormat="1" ht="15" x14ac:dyDescent="0.2">
      <c r="A94" s="86"/>
      <c r="B94" s="86"/>
      <c r="E94"/>
      <c r="F94"/>
      <c r="G94"/>
      <c r="H94"/>
      <c r="I94"/>
      <c r="J94"/>
      <c r="K94"/>
      <c r="L94"/>
      <c r="M94"/>
    </row>
    <row r="95" spans="1:13" s="4" customFormat="1" ht="15" x14ac:dyDescent="0.2">
      <c r="A95" s="86"/>
      <c r="B95" s="86"/>
      <c r="E95"/>
      <c r="F95"/>
      <c r="G95"/>
      <c r="H95"/>
      <c r="I95"/>
      <c r="J95"/>
      <c r="K95"/>
      <c r="L95"/>
      <c r="M95"/>
    </row>
    <row r="96" spans="1:13" s="4" customFormat="1" ht="15" x14ac:dyDescent="0.2">
      <c r="A96" s="86"/>
      <c r="B96" s="86"/>
      <c r="E96"/>
      <c r="F96"/>
      <c r="G96"/>
      <c r="H96"/>
      <c r="I96"/>
      <c r="J96"/>
      <c r="K96"/>
      <c r="L96"/>
      <c r="M96"/>
    </row>
    <row r="97" spans="1:13" s="4" customFormat="1" ht="15" x14ac:dyDescent="0.2">
      <c r="A97" s="86"/>
      <c r="B97" s="86"/>
      <c r="E97"/>
      <c r="F97"/>
      <c r="G97"/>
      <c r="H97"/>
      <c r="I97"/>
      <c r="J97"/>
      <c r="K97"/>
      <c r="L97"/>
      <c r="M97"/>
    </row>
    <row r="98" spans="1:13" s="4" customFormat="1" ht="15" x14ac:dyDescent="0.2">
      <c r="A98" s="86"/>
      <c r="B98" s="86"/>
      <c r="E98"/>
      <c r="F98"/>
      <c r="G98"/>
      <c r="H98"/>
      <c r="I98"/>
      <c r="J98"/>
      <c r="K98"/>
      <c r="L98"/>
      <c r="M98"/>
    </row>
    <row r="99" spans="1:13" s="4" customFormat="1" ht="15" x14ac:dyDescent="0.2">
      <c r="A99" s="86"/>
      <c r="B99" s="86"/>
      <c r="E99"/>
      <c r="F99"/>
      <c r="G99"/>
      <c r="H99"/>
      <c r="I99"/>
      <c r="J99"/>
      <c r="K99"/>
      <c r="L99"/>
      <c r="M99"/>
    </row>
    <row r="100" spans="1:13" s="4" customFormat="1" ht="15" x14ac:dyDescent="0.2">
      <c r="A100" s="86"/>
      <c r="B100" s="86"/>
      <c r="E100"/>
      <c r="F100"/>
      <c r="G100"/>
      <c r="H100"/>
      <c r="I100"/>
      <c r="J100"/>
      <c r="K100"/>
      <c r="L100"/>
      <c r="M100"/>
    </row>
    <row r="101" spans="1:13" s="4" customFormat="1" ht="15" x14ac:dyDescent="0.2">
      <c r="A101" s="86"/>
      <c r="B101" s="86"/>
      <c r="E101"/>
      <c r="F101"/>
      <c r="G101"/>
      <c r="H101"/>
      <c r="I101"/>
      <c r="J101"/>
      <c r="K101"/>
      <c r="L101"/>
      <c r="M101"/>
    </row>
    <row r="102" spans="1:13" s="4" customFormat="1" ht="15" x14ac:dyDescent="0.2">
      <c r="A102" s="86"/>
      <c r="B102" s="86"/>
      <c r="E102"/>
      <c r="F102"/>
      <c r="G102"/>
      <c r="H102"/>
      <c r="I102"/>
      <c r="J102"/>
      <c r="K102"/>
      <c r="L102"/>
      <c r="M102"/>
    </row>
    <row r="103" spans="1:13" s="4" customFormat="1" ht="15" x14ac:dyDescent="0.2">
      <c r="A103" s="86"/>
      <c r="B103" s="86"/>
      <c r="E103"/>
      <c r="F103"/>
      <c r="G103"/>
      <c r="H103"/>
      <c r="I103"/>
      <c r="J103"/>
      <c r="K103"/>
      <c r="L103"/>
      <c r="M103"/>
    </row>
    <row r="104" spans="1:13" s="4" customFormat="1" ht="15" x14ac:dyDescent="0.2">
      <c r="A104" s="86"/>
      <c r="B104" s="86"/>
      <c r="E104"/>
      <c r="F104"/>
      <c r="G104"/>
      <c r="H104"/>
      <c r="I104"/>
      <c r="J104"/>
      <c r="K104"/>
      <c r="L104"/>
      <c r="M104"/>
    </row>
    <row r="105" spans="1:13" s="4" customFormat="1" ht="15" x14ac:dyDescent="0.2">
      <c r="A105" s="86"/>
      <c r="B105" s="86"/>
      <c r="E105"/>
      <c r="F105"/>
      <c r="G105"/>
      <c r="H105"/>
      <c r="I105"/>
      <c r="J105"/>
      <c r="K105"/>
      <c r="L105"/>
      <c r="M105"/>
    </row>
    <row r="106" spans="1:13" s="4" customFormat="1" ht="15" x14ac:dyDescent="0.2">
      <c r="A106" s="86"/>
      <c r="B106" s="86"/>
      <c r="E106"/>
      <c r="F106"/>
      <c r="G106"/>
      <c r="H106"/>
      <c r="I106"/>
      <c r="J106"/>
      <c r="K106"/>
      <c r="L106"/>
      <c r="M106"/>
    </row>
    <row r="107" spans="1:13" s="4" customFormat="1" ht="15" x14ac:dyDescent="0.2">
      <c r="A107" s="86"/>
      <c r="B107" s="86"/>
      <c r="E107"/>
      <c r="F107"/>
      <c r="G107"/>
      <c r="H107"/>
      <c r="I107"/>
      <c r="J107"/>
      <c r="K107"/>
      <c r="L107"/>
      <c r="M107"/>
    </row>
    <row r="108" spans="1:13" s="4" customFormat="1" ht="15" x14ac:dyDescent="0.2">
      <c r="A108" s="86"/>
      <c r="B108" s="86"/>
      <c r="E108"/>
      <c r="F108"/>
      <c r="G108"/>
      <c r="H108"/>
      <c r="I108"/>
      <c r="J108"/>
      <c r="K108"/>
      <c r="L108"/>
      <c r="M108"/>
    </row>
    <row r="109" spans="1:13" s="4" customFormat="1" ht="15" x14ac:dyDescent="0.2">
      <c r="A109" s="86"/>
      <c r="B109" s="86"/>
      <c r="E109"/>
      <c r="F109"/>
      <c r="G109"/>
      <c r="H109"/>
      <c r="I109"/>
      <c r="J109"/>
      <c r="K109"/>
      <c r="L109"/>
      <c r="M109"/>
    </row>
    <row r="110" spans="1:13" s="4" customFormat="1" ht="15" x14ac:dyDescent="0.2">
      <c r="A110" s="86"/>
      <c r="B110" s="86"/>
      <c r="E110"/>
      <c r="F110"/>
      <c r="G110"/>
      <c r="H110"/>
      <c r="I110"/>
      <c r="J110"/>
      <c r="K110"/>
      <c r="L110"/>
      <c r="M110"/>
    </row>
    <row r="111" spans="1:13" s="4" customFormat="1" ht="15" x14ac:dyDescent="0.2">
      <c r="A111" s="86"/>
      <c r="B111" s="86"/>
      <c r="E111"/>
      <c r="F111"/>
      <c r="G111"/>
      <c r="H111"/>
      <c r="I111"/>
      <c r="J111"/>
      <c r="K111"/>
      <c r="L111"/>
      <c r="M111"/>
    </row>
    <row r="112" spans="1:13" s="4" customFormat="1" ht="15" x14ac:dyDescent="0.2">
      <c r="A112" s="86"/>
      <c r="B112" s="86"/>
      <c r="E112"/>
      <c r="F112"/>
      <c r="G112"/>
      <c r="H112"/>
      <c r="I112"/>
      <c r="J112"/>
      <c r="K112"/>
      <c r="L112"/>
      <c r="M112"/>
    </row>
    <row r="113" spans="1:13" s="4" customFormat="1" ht="15" x14ac:dyDescent="0.2">
      <c r="A113" s="86"/>
      <c r="B113" s="86"/>
      <c r="E113"/>
      <c r="F113"/>
      <c r="G113"/>
      <c r="H113"/>
      <c r="I113"/>
      <c r="J113"/>
      <c r="K113"/>
      <c r="L113"/>
      <c r="M113"/>
    </row>
    <row r="114" spans="1:13" s="4" customFormat="1" ht="15" x14ac:dyDescent="0.2">
      <c r="A114" s="86"/>
      <c r="B114" s="86"/>
      <c r="E114"/>
      <c r="F114"/>
      <c r="G114"/>
      <c r="H114"/>
      <c r="I114"/>
      <c r="J114"/>
      <c r="K114"/>
      <c r="L114"/>
      <c r="M114"/>
    </row>
    <row r="115" spans="1:13" s="4" customFormat="1" ht="15" x14ac:dyDescent="0.2">
      <c r="A115" s="86"/>
      <c r="B115" s="86"/>
      <c r="E115"/>
      <c r="F115"/>
      <c r="G115"/>
      <c r="H115"/>
      <c r="I115"/>
      <c r="J115"/>
      <c r="K115"/>
      <c r="L115"/>
      <c r="M115"/>
    </row>
    <row r="116" spans="1:13" s="4" customFormat="1" ht="15" x14ac:dyDescent="0.2">
      <c r="A116" s="86"/>
      <c r="B116" s="86"/>
      <c r="E116"/>
      <c r="F116"/>
      <c r="G116"/>
      <c r="H116"/>
      <c r="I116"/>
      <c r="J116"/>
      <c r="K116"/>
      <c r="L116"/>
      <c r="M116"/>
    </row>
    <row r="117" spans="1:13" s="4" customFormat="1" ht="15" x14ac:dyDescent="0.2">
      <c r="A117" s="86"/>
      <c r="B117" s="86"/>
      <c r="E117"/>
      <c r="F117"/>
      <c r="G117"/>
      <c r="H117"/>
      <c r="I117"/>
      <c r="J117"/>
      <c r="K117"/>
      <c r="L117"/>
      <c r="M117"/>
    </row>
    <row r="118" spans="1:13" s="4" customFormat="1" ht="15" x14ac:dyDescent="0.2">
      <c r="A118" s="86"/>
      <c r="B118" s="86"/>
      <c r="E118"/>
      <c r="F118"/>
      <c r="G118"/>
      <c r="H118"/>
      <c r="I118"/>
      <c r="J118"/>
      <c r="K118"/>
      <c r="L118"/>
      <c r="M118"/>
    </row>
    <row r="119" spans="1:13" s="4" customFormat="1" ht="15" x14ac:dyDescent="0.2">
      <c r="A119" s="86"/>
      <c r="B119" s="86"/>
      <c r="E119"/>
      <c r="F119"/>
      <c r="G119"/>
      <c r="H119"/>
      <c r="I119"/>
      <c r="J119"/>
      <c r="K119"/>
      <c r="L119"/>
      <c r="M119"/>
    </row>
    <row r="120" spans="1:13" s="4" customFormat="1" ht="15" x14ac:dyDescent="0.2">
      <c r="A120" s="86"/>
      <c r="B120" s="86"/>
      <c r="E120"/>
      <c r="F120"/>
      <c r="G120"/>
      <c r="H120"/>
      <c r="I120"/>
      <c r="J120"/>
      <c r="K120"/>
      <c r="L120"/>
      <c r="M120"/>
    </row>
    <row r="121" spans="1:13" s="4" customFormat="1" ht="15" x14ac:dyDescent="0.2">
      <c r="A121" s="86"/>
      <c r="B121" s="86"/>
      <c r="E121"/>
      <c r="F121"/>
      <c r="G121"/>
      <c r="H121"/>
      <c r="I121"/>
      <c r="J121"/>
      <c r="K121"/>
      <c r="L121"/>
      <c r="M121"/>
    </row>
    <row r="122" spans="1:13" s="4" customFormat="1" ht="15" x14ac:dyDescent="0.2">
      <c r="A122" s="86"/>
      <c r="B122" s="86"/>
      <c r="E122"/>
      <c r="F122"/>
      <c r="G122"/>
      <c r="H122"/>
      <c r="I122"/>
      <c r="J122"/>
      <c r="K122"/>
      <c r="L122"/>
      <c r="M122"/>
    </row>
    <row r="123" spans="1:13" s="4" customFormat="1" ht="15" x14ac:dyDescent="0.2">
      <c r="A123" s="86"/>
      <c r="B123" s="86"/>
      <c r="E123"/>
      <c r="F123"/>
      <c r="G123"/>
      <c r="H123"/>
      <c r="I123"/>
      <c r="J123"/>
      <c r="K123"/>
      <c r="L123"/>
      <c r="M123"/>
    </row>
    <row r="124" spans="1:13" s="4" customFormat="1" ht="15" x14ac:dyDescent="0.2">
      <c r="A124" s="86"/>
      <c r="B124" s="86"/>
      <c r="E124"/>
      <c r="F124"/>
      <c r="G124"/>
      <c r="H124"/>
      <c r="I124"/>
      <c r="J124"/>
      <c r="K124"/>
      <c r="L124"/>
      <c r="M124"/>
    </row>
    <row r="125" spans="1:13" s="4" customFormat="1" ht="15" x14ac:dyDescent="0.2">
      <c r="A125" s="86"/>
      <c r="B125" s="86"/>
      <c r="E125"/>
      <c r="F125"/>
      <c r="G125"/>
      <c r="H125"/>
      <c r="I125"/>
      <c r="J125"/>
      <c r="K125"/>
      <c r="L125"/>
      <c r="M125"/>
    </row>
    <row r="126" spans="1:13" s="4" customFormat="1" ht="15" x14ac:dyDescent="0.2">
      <c r="A126" s="86"/>
      <c r="B126" s="86"/>
      <c r="E126"/>
      <c r="F126"/>
      <c r="G126"/>
      <c r="H126"/>
      <c r="I126"/>
      <c r="J126"/>
      <c r="K126"/>
      <c r="L126"/>
      <c r="M126"/>
    </row>
    <row r="127" spans="1:13" s="4" customFormat="1" ht="15" x14ac:dyDescent="0.2">
      <c r="A127" s="86"/>
      <c r="B127" s="86"/>
      <c r="E127"/>
      <c r="F127"/>
      <c r="G127"/>
      <c r="H127"/>
      <c r="I127"/>
      <c r="J127"/>
      <c r="K127"/>
      <c r="L127"/>
      <c r="M127"/>
    </row>
    <row r="128" spans="1:13" s="4" customFormat="1" ht="15" x14ac:dyDescent="0.2">
      <c r="A128" s="86"/>
      <c r="B128" s="86"/>
      <c r="E128"/>
      <c r="F128"/>
      <c r="G128"/>
      <c r="H128"/>
      <c r="I128"/>
      <c r="J128"/>
      <c r="K128"/>
      <c r="L128"/>
      <c r="M128"/>
    </row>
    <row r="129" spans="1:13" s="4" customFormat="1" ht="15" x14ac:dyDescent="0.2">
      <c r="A129" s="86"/>
      <c r="B129" s="86"/>
      <c r="E129"/>
      <c r="F129"/>
      <c r="G129"/>
      <c r="H129"/>
      <c r="I129"/>
      <c r="J129"/>
      <c r="K129"/>
      <c r="L129"/>
      <c r="M129"/>
    </row>
    <row r="130" spans="1:13" s="4" customFormat="1" ht="15" x14ac:dyDescent="0.2">
      <c r="A130" s="86"/>
      <c r="B130" s="86"/>
      <c r="E130"/>
      <c r="F130"/>
      <c r="G130"/>
      <c r="H130"/>
      <c r="I130"/>
      <c r="J130"/>
      <c r="K130"/>
      <c r="L130"/>
      <c r="M130"/>
    </row>
    <row r="131" spans="1:13" s="4" customFormat="1" ht="15" x14ac:dyDescent="0.2">
      <c r="A131" s="86"/>
      <c r="B131" s="86"/>
      <c r="E131"/>
      <c r="F131"/>
      <c r="G131"/>
      <c r="H131"/>
      <c r="I131"/>
      <c r="J131"/>
      <c r="K131"/>
      <c r="L131"/>
      <c r="M131"/>
    </row>
    <row r="132" spans="1:13" s="4" customFormat="1" ht="15" x14ac:dyDescent="0.2">
      <c r="A132" s="86"/>
      <c r="B132" s="86"/>
      <c r="E132"/>
      <c r="F132"/>
      <c r="G132"/>
      <c r="H132"/>
      <c r="I132"/>
      <c r="J132"/>
      <c r="K132"/>
      <c r="L132"/>
      <c r="M132"/>
    </row>
    <row r="133" spans="1:13" s="4" customFormat="1" ht="15" x14ac:dyDescent="0.2">
      <c r="A133" s="86"/>
      <c r="B133" s="86"/>
      <c r="E133"/>
      <c r="F133"/>
      <c r="G133"/>
      <c r="H133"/>
      <c r="I133"/>
      <c r="J133"/>
      <c r="K133"/>
      <c r="L133"/>
      <c r="M133"/>
    </row>
    <row r="134" spans="1:13" s="4" customFormat="1" ht="15" x14ac:dyDescent="0.2">
      <c r="A134" s="86"/>
      <c r="B134" s="86"/>
      <c r="E134"/>
      <c r="F134"/>
      <c r="G134"/>
      <c r="H134"/>
      <c r="I134"/>
      <c r="J134"/>
      <c r="K134"/>
      <c r="L134"/>
      <c r="M134"/>
    </row>
    <row r="135" spans="1:13" s="4" customFormat="1" ht="15" x14ac:dyDescent="0.2">
      <c r="A135" s="86"/>
      <c r="B135" s="86"/>
      <c r="E135"/>
      <c r="F135"/>
      <c r="G135"/>
      <c r="H135"/>
      <c r="I135"/>
      <c r="J135"/>
      <c r="K135"/>
      <c r="L135"/>
      <c r="M135"/>
    </row>
    <row r="136" spans="1:13" s="4" customFormat="1" ht="15" x14ac:dyDescent="0.2">
      <c r="A136" s="86"/>
      <c r="B136" s="86"/>
      <c r="E136"/>
      <c r="F136"/>
      <c r="G136"/>
      <c r="H136"/>
      <c r="I136"/>
      <c r="J136"/>
      <c r="K136"/>
      <c r="L136"/>
      <c r="M136"/>
    </row>
    <row r="137" spans="1:13" s="4" customFormat="1" ht="15" x14ac:dyDescent="0.2">
      <c r="A137" s="86"/>
      <c r="B137" s="86"/>
      <c r="E137"/>
      <c r="F137"/>
      <c r="G137"/>
      <c r="H137"/>
      <c r="I137"/>
      <c r="J137"/>
      <c r="K137"/>
      <c r="L137"/>
      <c r="M137"/>
    </row>
    <row r="138" spans="1:13" s="4" customFormat="1" ht="15" x14ac:dyDescent="0.2">
      <c r="A138" s="86"/>
      <c r="B138" s="86"/>
      <c r="E138"/>
      <c r="F138"/>
      <c r="G138"/>
      <c r="H138"/>
      <c r="I138"/>
      <c r="J138"/>
      <c r="K138"/>
      <c r="L138"/>
      <c r="M138"/>
    </row>
    <row r="139" spans="1:13" s="4" customFormat="1" ht="15" x14ac:dyDescent="0.2">
      <c r="A139" s="86"/>
      <c r="B139" s="86"/>
      <c r="E139"/>
      <c r="F139"/>
      <c r="G139"/>
      <c r="H139"/>
      <c r="I139"/>
      <c r="J139"/>
      <c r="K139"/>
      <c r="L139"/>
      <c r="M139"/>
    </row>
    <row r="140" spans="1:13" s="4" customFormat="1" ht="15" x14ac:dyDescent="0.2">
      <c r="A140" s="86"/>
      <c r="B140" s="86"/>
      <c r="E140"/>
      <c r="F140"/>
      <c r="G140"/>
      <c r="H140"/>
      <c r="I140"/>
      <c r="J140"/>
      <c r="K140"/>
      <c r="L140"/>
      <c r="M140"/>
    </row>
    <row r="141" spans="1:13" s="4" customFormat="1" ht="15" x14ac:dyDescent="0.2">
      <c r="A141" s="86"/>
      <c r="B141" s="86"/>
      <c r="E141"/>
      <c r="F141"/>
      <c r="G141"/>
      <c r="H141"/>
      <c r="I141"/>
      <c r="J141"/>
      <c r="K141"/>
      <c r="L141"/>
      <c r="M141"/>
    </row>
    <row r="142" spans="1:13" s="4" customFormat="1" ht="15" x14ac:dyDescent="0.2">
      <c r="A142" s="86"/>
      <c r="B142" s="86"/>
      <c r="E142"/>
      <c r="F142"/>
      <c r="G142"/>
      <c r="H142"/>
      <c r="I142"/>
      <c r="J142"/>
      <c r="K142"/>
      <c r="L142"/>
      <c r="M142"/>
    </row>
    <row r="143" spans="1:13" s="4" customFormat="1" ht="15" x14ac:dyDescent="0.2">
      <c r="A143" s="86"/>
      <c r="B143" s="86"/>
      <c r="E143"/>
      <c r="F143"/>
      <c r="G143"/>
      <c r="H143"/>
      <c r="I143"/>
      <c r="J143"/>
      <c r="K143"/>
      <c r="L143"/>
      <c r="M143"/>
    </row>
    <row r="144" spans="1:13" s="4" customFormat="1" ht="15" x14ac:dyDescent="0.2">
      <c r="A144" s="86"/>
      <c r="B144" s="86"/>
      <c r="E144"/>
      <c r="F144"/>
      <c r="G144"/>
      <c r="H144"/>
      <c r="I144"/>
      <c r="J144"/>
      <c r="K144"/>
      <c r="L144"/>
      <c r="M144"/>
    </row>
    <row r="145" spans="1:13" s="4" customFormat="1" ht="15" x14ac:dyDescent="0.2">
      <c r="A145" s="86"/>
      <c r="B145" s="86"/>
      <c r="E145"/>
      <c r="F145"/>
      <c r="G145"/>
      <c r="H145"/>
      <c r="I145"/>
      <c r="J145"/>
      <c r="K145"/>
      <c r="L145"/>
      <c r="M145"/>
    </row>
    <row r="146" spans="1:13" s="4" customFormat="1" ht="15" x14ac:dyDescent="0.2">
      <c r="A146" s="86"/>
      <c r="B146" s="86"/>
      <c r="E146"/>
      <c r="F146"/>
      <c r="G146"/>
      <c r="H146"/>
      <c r="I146"/>
      <c r="J146"/>
      <c r="K146"/>
      <c r="L146"/>
      <c r="M146"/>
    </row>
    <row r="147" spans="1:13" s="4" customFormat="1" ht="15" x14ac:dyDescent="0.2">
      <c r="A147" s="86"/>
      <c r="B147" s="86"/>
      <c r="E147"/>
      <c r="F147"/>
      <c r="G147"/>
      <c r="H147"/>
      <c r="I147"/>
      <c r="J147"/>
      <c r="K147"/>
      <c r="L147"/>
      <c r="M147"/>
    </row>
    <row r="148" spans="1:13" s="4" customFormat="1" ht="15" x14ac:dyDescent="0.2">
      <c r="A148" s="86"/>
      <c r="B148" s="86"/>
      <c r="E148"/>
      <c r="F148"/>
      <c r="G148"/>
      <c r="H148"/>
      <c r="I148"/>
      <c r="J148"/>
      <c r="K148"/>
      <c r="L148"/>
      <c r="M148"/>
    </row>
    <row r="149" spans="1:13" s="4" customFormat="1" ht="15" x14ac:dyDescent="0.2">
      <c r="A149" s="86"/>
      <c r="B149" s="86"/>
      <c r="E149"/>
      <c r="F149"/>
      <c r="G149"/>
      <c r="H149"/>
      <c r="I149"/>
      <c r="J149"/>
      <c r="K149"/>
      <c r="L149"/>
      <c r="M149"/>
    </row>
    <row r="150" spans="1:13" s="4" customFormat="1" ht="15" x14ac:dyDescent="0.2">
      <c r="A150" s="86"/>
      <c r="B150" s="86"/>
      <c r="E150"/>
      <c r="F150"/>
      <c r="G150"/>
      <c r="H150"/>
      <c r="I150"/>
      <c r="J150"/>
      <c r="K150"/>
      <c r="L150"/>
      <c r="M150"/>
    </row>
    <row r="151" spans="1:13" s="4" customFormat="1" ht="15" x14ac:dyDescent="0.2">
      <c r="A151" s="86"/>
      <c r="B151" s="86"/>
      <c r="E151"/>
      <c r="F151"/>
      <c r="G151"/>
      <c r="H151"/>
      <c r="I151"/>
      <c r="J151"/>
      <c r="K151"/>
      <c r="L151"/>
      <c r="M151"/>
    </row>
    <row r="152" spans="1:13" s="4" customFormat="1" ht="15" x14ac:dyDescent="0.2">
      <c r="A152" s="86"/>
      <c r="B152" s="86"/>
      <c r="E152"/>
      <c r="F152"/>
      <c r="G152"/>
      <c r="H152"/>
      <c r="I152"/>
      <c r="J152"/>
      <c r="K152"/>
      <c r="L152"/>
      <c r="M152"/>
    </row>
    <row r="153" spans="1:13" s="4" customFormat="1" ht="15" x14ac:dyDescent="0.2">
      <c r="A153" s="86"/>
      <c r="B153" s="86"/>
      <c r="E153"/>
      <c r="F153"/>
      <c r="G153"/>
      <c r="H153"/>
      <c r="I153"/>
      <c r="J153"/>
      <c r="K153"/>
      <c r="L153"/>
      <c r="M153"/>
    </row>
    <row r="154" spans="1:13" s="4" customFormat="1" ht="15" x14ac:dyDescent="0.2">
      <c r="A154" s="86"/>
      <c r="B154" s="86"/>
      <c r="E154"/>
      <c r="F154"/>
      <c r="G154"/>
      <c r="H154"/>
      <c r="I154"/>
      <c r="J154"/>
      <c r="K154"/>
      <c r="L154"/>
      <c r="M154"/>
    </row>
    <row r="155" spans="1:13" s="4" customFormat="1" ht="15" x14ac:dyDescent="0.2">
      <c r="A155" s="86"/>
      <c r="B155" s="86"/>
      <c r="E155"/>
      <c r="F155"/>
      <c r="G155"/>
      <c r="H155"/>
      <c r="I155"/>
      <c r="J155"/>
      <c r="K155"/>
      <c r="L155"/>
      <c r="M155"/>
    </row>
    <row r="156" spans="1:13" s="4" customFormat="1" ht="15" x14ac:dyDescent="0.2">
      <c r="A156" s="86"/>
      <c r="B156" s="86"/>
      <c r="E156"/>
      <c r="F156"/>
      <c r="G156"/>
      <c r="H156"/>
      <c r="I156"/>
      <c r="J156"/>
      <c r="K156"/>
      <c r="L156"/>
      <c r="M156"/>
    </row>
    <row r="157" spans="1:13" s="4" customFormat="1" ht="15" x14ac:dyDescent="0.2">
      <c r="A157" s="86"/>
      <c r="B157" s="86"/>
      <c r="E157"/>
      <c r="F157"/>
      <c r="G157"/>
      <c r="H157"/>
      <c r="I157"/>
      <c r="J157"/>
      <c r="K157"/>
      <c r="L157"/>
      <c r="M157"/>
    </row>
    <row r="158" spans="1:13" s="4" customFormat="1" ht="15" x14ac:dyDescent="0.2">
      <c r="A158" s="86"/>
      <c r="B158" s="86"/>
      <c r="E158"/>
      <c r="F158"/>
      <c r="G158"/>
      <c r="H158"/>
      <c r="I158"/>
      <c r="J158"/>
      <c r="K158"/>
      <c r="L158"/>
      <c r="M158"/>
    </row>
    <row r="159" spans="1:13" s="4" customFormat="1" ht="15" x14ac:dyDescent="0.2">
      <c r="A159" s="86"/>
      <c r="B159" s="86"/>
      <c r="E159"/>
      <c r="F159"/>
      <c r="G159"/>
      <c r="H159"/>
      <c r="I159"/>
      <c r="J159"/>
      <c r="K159"/>
      <c r="L159"/>
      <c r="M159"/>
    </row>
    <row r="160" spans="1:13" s="4" customFormat="1" ht="15" x14ac:dyDescent="0.2">
      <c r="A160" s="86"/>
      <c r="B160" s="86"/>
      <c r="E160"/>
      <c r="F160"/>
      <c r="G160"/>
      <c r="H160"/>
      <c r="I160"/>
      <c r="J160"/>
      <c r="K160"/>
      <c r="L160"/>
      <c r="M160"/>
    </row>
    <row r="161" spans="1:13" s="4" customFormat="1" ht="15" x14ac:dyDescent="0.2">
      <c r="A161" s="86"/>
      <c r="B161" s="86"/>
      <c r="E161"/>
      <c r="F161"/>
      <c r="G161"/>
      <c r="H161"/>
      <c r="I161"/>
      <c r="J161"/>
      <c r="K161"/>
      <c r="L161"/>
      <c r="M161"/>
    </row>
    <row r="162" spans="1:13" s="4" customFormat="1" ht="15" x14ac:dyDescent="0.2">
      <c r="A162" s="86"/>
      <c r="B162" s="86"/>
      <c r="E162"/>
      <c r="F162"/>
      <c r="G162"/>
      <c r="H162"/>
      <c r="I162"/>
      <c r="J162"/>
      <c r="K162"/>
      <c r="L162"/>
      <c r="M162"/>
    </row>
    <row r="163" spans="1:13" s="4" customFormat="1" ht="15" x14ac:dyDescent="0.2">
      <c r="A163" s="86"/>
      <c r="B163" s="86"/>
      <c r="E163"/>
      <c r="F163"/>
      <c r="G163"/>
      <c r="H163"/>
      <c r="I163"/>
      <c r="J163"/>
      <c r="K163"/>
      <c r="L163"/>
      <c r="M163"/>
    </row>
    <row r="164" spans="1:13" s="4" customFormat="1" ht="15" x14ac:dyDescent="0.2">
      <c r="A164" s="86"/>
      <c r="B164" s="86"/>
      <c r="E164"/>
      <c r="F164"/>
      <c r="G164"/>
      <c r="H164"/>
      <c r="I164"/>
      <c r="J164"/>
      <c r="K164"/>
      <c r="L164"/>
      <c r="M164"/>
    </row>
    <row r="165" spans="1:13" s="4" customFormat="1" ht="15" x14ac:dyDescent="0.2">
      <c r="A165" s="86"/>
      <c r="B165" s="86"/>
      <c r="E165"/>
      <c r="F165"/>
      <c r="G165"/>
      <c r="H165"/>
      <c r="I165"/>
      <c r="J165"/>
      <c r="K165"/>
      <c r="L165"/>
      <c r="M165"/>
    </row>
    <row r="166" spans="1:13" s="4" customFormat="1" ht="15" x14ac:dyDescent="0.2">
      <c r="A166" s="86"/>
      <c r="B166" s="86"/>
      <c r="E166"/>
      <c r="F166"/>
      <c r="G166"/>
      <c r="H166"/>
      <c r="I166"/>
      <c r="J166"/>
      <c r="K166"/>
      <c r="L166"/>
      <c r="M166"/>
    </row>
    <row r="167" spans="1:13" s="4" customFormat="1" ht="15" x14ac:dyDescent="0.2">
      <c r="A167" s="86"/>
      <c r="B167" s="86"/>
      <c r="E167"/>
      <c r="F167"/>
      <c r="G167"/>
      <c r="H167"/>
      <c r="I167"/>
      <c r="J167"/>
      <c r="K167"/>
      <c r="L167"/>
      <c r="M167"/>
    </row>
    <row r="168" spans="1:13" s="4" customFormat="1" ht="15" x14ac:dyDescent="0.2">
      <c r="A168" s="86"/>
      <c r="B168" s="86"/>
      <c r="E168"/>
      <c r="F168"/>
      <c r="G168"/>
      <c r="H168"/>
      <c r="I168"/>
      <c r="J168"/>
      <c r="K168"/>
      <c r="L168"/>
      <c r="M168"/>
    </row>
    <row r="169" spans="1:13" s="4" customFormat="1" ht="15" x14ac:dyDescent="0.2">
      <c r="A169" s="86"/>
      <c r="B169" s="86"/>
      <c r="E169"/>
      <c r="F169"/>
      <c r="G169"/>
      <c r="H169"/>
      <c r="I169"/>
      <c r="J169"/>
      <c r="K169"/>
      <c r="L169"/>
      <c r="M169"/>
    </row>
    <row r="170" spans="1:13" s="4" customFormat="1" ht="15" x14ac:dyDescent="0.2">
      <c r="A170" s="86"/>
      <c r="B170" s="86"/>
      <c r="E170"/>
      <c r="F170"/>
      <c r="G170"/>
      <c r="H170"/>
      <c r="I170"/>
      <c r="J170"/>
      <c r="K170"/>
      <c r="L170"/>
      <c r="M170"/>
    </row>
    <row r="171" spans="1:13" s="4" customFormat="1" ht="15" x14ac:dyDescent="0.2">
      <c r="A171" s="86"/>
      <c r="B171" s="86"/>
      <c r="E171"/>
      <c r="F171"/>
      <c r="G171"/>
      <c r="H171"/>
      <c r="I171"/>
      <c r="J171"/>
      <c r="K171"/>
      <c r="L171"/>
      <c r="M171"/>
    </row>
    <row r="172" spans="1:13" s="4" customFormat="1" ht="15" x14ac:dyDescent="0.2">
      <c r="A172" s="86"/>
      <c r="B172" s="86"/>
      <c r="E172"/>
      <c r="F172"/>
      <c r="G172"/>
      <c r="H172"/>
      <c r="I172"/>
      <c r="J172"/>
      <c r="K172"/>
      <c r="L172"/>
      <c r="M172"/>
    </row>
    <row r="173" spans="1:13" s="4" customFormat="1" ht="15" x14ac:dyDescent="0.2">
      <c r="A173" s="86"/>
      <c r="B173" s="86"/>
      <c r="E173"/>
      <c r="F173"/>
      <c r="G173"/>
      <c r="H173"/>
      <c r="I173"/>
      <c r="J173"/>
      <c r="K173"/>
      <c r="L173"/>
      <c r="M173"/>
    </row>
    <row r="174" spans="1:13" s="4" customFormat="1" ht="15" x14ac:dyDescent="0.2">
      <c r="A174" s="86"/>
      <c r="B174" s="86"/>
      <c r="E174"/>
      <c r="F174"/>
      <c r="G174"/>
      <c r="H174"/>
      <c r="I174"/>
      <c r="J174"/>
      <c r="K174"/>
      <c r="L174"/>
      <c r="M174"/>
    </row>
    <row r="175" spans="1:13" s="4" customFormat="1" ht="15" x14ac:dyDescent="0.2">
      <c r="A175" s="86"/>
      <c r="B175" s="86"/>
      <c r="E175"/>
      <c r="F175"/>
      <c r="G175"/>
      <c r="H175"/>
      <c r="I175"/>
      <c r="J175"/>
      <c r="K175"/>
      <c r="L175"/>
      <c r="M175"/>
    </row>
    <row r="176" spans="1:13" s="4" customFormat="1" ht="15" x14ac:dyDescent="0.2">
      <c r="A176" s="86"/>
      <c r="B176" s="86"/>
      <c r="E176"/>
      <c r="F176"/>
      <c r="G176"/>
      <c r="H176"/>
      <c r="I176"/>
      <c r="J176"/>
      <c r="K176"/>
      <c r="L176"/>
      <c r="M176"/>
    </row>
    <row r="177" spans="1:13" s="4" customFormat="1" ht="15" x14ac:dyDescent="0.2">
      <c r="A177" s="86"/>
      <c r="B177" s="86"/>
      <c r="E177"/>
      <c r="F177"/>
      <c r="G177"/>
      <c r="H177"/>
      <c r="I177"/>
      <c r="J177"/>
      <c r="K177"/>
      <c r="L177"/>
      <c r="M177"/>
    </row>
    <row r="178" spans="1:13" s="4" customFormat="1" ht="15" x14ac:dyDescent="0.2">
      <c r="A178" s="86"/>
      <c r="B178" s="86"/>
      <c r="E178"/>
      <c r="F178"/>
      <c r="G178"/>
      <c r="H178"/>
      <c r="I178"/>
      <c r="J178"/>
      <c r="K178"/>
      <c r="L178"/>
      <c r="M178"/>
    </row>
    <row r="179" spans="1:13" s="4" customFormat="1" ht="15" x14ac:dyDescent="0.2">
      <c r="A179" s="86"/>
      <c r="B179" s="86"/>
      <c r="E179"/>
      <c r="F179"/>
      <c r="G179"/>
      <c r="H179"/>
      <c r="I179"/>
      <c r="J179"/>
      <c r="K179"/>
      <c r="L179"/>
      <c r="M179"/>
    </row>
    <row r="180" spans="1:13" s="4" customFormat="1" ht="15" x14ac:dyDescent="0.2">
      <c r="A180" s="86"/>
      <c r="B180" s="86"/>
      <c r="E180"/>
      <c r="F180"/>
      <c r="G180"/>
      <c r="H180"/>
      <c r="I180"/>
      <c r="J180"/>
      <c r="K180"/>
      <c r="L180"/>
      <c r="M180"/>
    </row>
    <row r="181" spans="1:13" s="4" customFormat="1" ht="15" x14ac:dyDescent="0.2">
      <c r="A181" s="86"/>
      <c r="B181" s="86"/>
      <c r="E181"/>
      <c r="F181"/>
      <c r="G181"/>
      <c r="H181"/>
      <c r="I181"/>
      <c r="J181"/>
      <c r="K181"/>
      <c r="L181"/>
      <c r="M181"/>
    </row>
    <row r="182" spans="1:13" s="4" customFormat="1" ht="15" x14ac:dyDescent="0.2">
      <c r="A182" s="86"/>
      <c r="B182" s="86"/>
      <c r="E182"/>
      <c r="F182"/>
      <c r="G182"/>
      <c r="H182"/>
      <c r="I182"/>
      <c r="J182"/>
      <c r="K182"/>
      <c r="L182"/>
      <c r="M182"/>
    </row>
    <row r="183" spans="1:13" s="4" customFormat="1" ht="15" x14ac:dyDescent="0.2">
      <c r="A183" s="86"/>
      <c r="B183" s="86"/>
      <c r="E183"/>
      <c r="F183"/>
      <c r="G183"/>
      <c r="H183"/>
      <c r="I183"/>
      <c r="J183"/>
      <c r="K183"/>
      <c r="L183"/>
      <c r="M183"/>
    </row>
    <row r="184" spans="1:13" s="4" customFormat="1" ht="15" x14ac:dyDescent="0.2">
      <c r="A184" s="86"/>
      <c r="B184" s="86"/>
      <c r="E184"/>
      <c r="F184"/>
      <c r="G184"/>
      <c r="H184"/>
      <c r="I184"/>
      <c r="J184"/>
      <c r="K184"/>
      <c r="L184"/>
      <c r="M184"/>
    </row>
    <row r="185" spans="1:13" s="4" customFormat="1" ht="15" x14ac:dyDescent="0.2">
      <c r="A185" s="86"/>
      <c r="B185" s="86"/>
      <c r="E185"/>
      <c r="F185"/>
      <c r="G185"/>
      <c r="H185"/>
      <c r="I185"/>
      <c r="J185"/>
      <c r="K185"/>
      <c r="L185"/>
      <c r="M185"/>
    </row>
    <row r="186" spans="1:13" s="4" customFormat="1" ht="15" x14ac:dyDescent="0.2">
      <c r="A186" s="86"/>
      <c r="B186" s="86"/>
      <c r="E186"/>
      <c r="F186"/>
      <c r="G186"/>
      <c r="H186"/>
      <c r="I186"/>
      <c r="J186"/>
      <c r="K186"/>
      <c r="L186"/>
      <c r="M186"/>
    </row>
    <row r="187" spans="1:13" s="4" customFormat="1" ht="15" x14ac:dyDescent="0.2">
      <c r="A187" s="86"/>
      <c r="B187" s="86"/>
      <c r="E187"/>
      <c r="F187"/>
      <c r="G187"/>
      <c r="H187"/>
      <c r="I187"/>
      <c r="J187"/>
      <c r="K187"/>
      <c r="L187"/>
      <c r="M187"/>
    </row>
    <row r="188" spans="1:13" s="4" customFormat="1" ht="15" x14ac:dyDescent="0.2">
      <c r="A188" s="86"/>
      <c r="B188" s="86"/>
      <c r="E188"/>
      <c r="F188"/>
      <c r="G188"/>
      <c r="H188"/>
      <c r="I188"/>
      <c r="J188"/>
      <c r="K188"/>
      <c r="L188"/>
      <c r="M188"/>
    </row>
    <row r="189" spans="1:13" s="4" customFormat="1" ht="15" x14ac:dyDescent="0.2">
      <c r="A189" s="86"/>
      <c r="B189" s="86"/>
      <c r="E189"/>
      <c r="F189"/>
      <c r="G189"/>
      <c r="H189"/>
      <c r="I189"/>
      <c r="J189"/>
      <c r="K189"/>
      <c r="L189"/>
      <c r="M189"/>
    </row>
    <row r="190" spans="1:13" s="4" customFormat="1" ht="15" x14ac:dyDescent="0.2">
      <c r="A190" s="86"/>
      <c r="B190" s="86"/>
      <c r="E190"/>
      <c r="F190"/>
      <c r="G190"/>
      <c r="H190"/>
      <c r="I190"/>
      <c r="J190"/>
      <c r="K190"/>
      <c r="L190"/>
      <c r="M190"/>
    </row>
    <row r="191" spans="1:13" s="4" customFormat="1" ht="15" x14ac:dyDescent="0.2">
      <c r="A191" s="86"/>
      <c r="B191" s="86"/>
      <c r="E191"/>
      <c r="F191"/>
      <c r="G191"/>
      <c r="H191"/>
      <c r="I191"/>
      <c r="J191"/>
      <c r="K191"/>
      <c r="L191"/>
      <c r="M191"/>
    </row>
    <row r="192" spans="1:13" s="4" customFormat="1" ht="15" x14ac:dyDescent="0.2">
      <c r="A192" s="86"/>
      <c r="B192" s="86"/>
      <c r="E192"/>
      <c r="F192"/>
      <c r="G192"/>
      <c r="H192"/>
      <c r="I192"/>
      <c r="J192"/>
      <c r="K192"/>
      <c r="L192"/>
      <c r="M192"/>
    </row>
    <row r="193" spans="1:13" s="4" customFormat="1" ht="15" x14ac:dyDescent="0.2">
      <c r="A193" s="86"/>
      <c r="B193" s="86"/>
      <c r="E193"/>
      <c r="F193"/>
      <c r="G193"/>
      <c r="H193"/>
      <c r="I193"/>
      <c r="J193"/>
      <c r="K193"/>
      <c r="L193"/>
      <c r="M193"/>
    </row>
    <row r="194" spans="1:13" s="4" customFormat="1" ht="15" x14ac:dyDescent="0.2">
      <c r="A194" s="86"/>
      <c r="B194" s="86"/>
      <c r="E194"/>
      <c r="F194"/>
      <c r="G194"/>
      <c r="H194"/>
      <c r="I194"/>
      <c r="J194"/>
      <c r="K194"/>
      <c r="L194"/>
      <c r="M194"/>
    </row>
    <row r="195" spans="1:13" s="4" customFormat="1" ht="15" x14ac:dyDescent="0.2">
      <c r="A195" s="86"/>
      <c r="B195" s="86"/>
      <c r="E195"/>
      <c r="F195"/>
      <c r="G195"/>
      <c r="H195"/>
      <c r="I195"/>
      <c r="J195"/>
      <c r="K195"/>
      <c r="L195"/>
      <c r="M195"/>
    </row>
    <row r="196" spans="1:13" s="4" customFormat="1" ht="15" x14ac:dyDescent="0.2">
      <c r="A196" s="86"/>
      <c r="B196" s="86"/>
      <c r="E196"/>
      <c r="F196"/>
      <c r="G196"/>
      <c r="H196"/>
      <c r="I196"/>
      <c r="J196"/>
      <c r="K196"/>
      <c r="L196"/>
      <c r="M196"/>
    </row>
    <row r="197" spans="1:13" s="4" customFormat="1" ht="15" x14ac:dyDescent="0.2">
      <c r="A197" s="86"/>
      <c r="B197" s="86"/>
      <c r="E197"/>
      <c r="F197"/>
      <c r="G197"/>
      <c r="H197"/>
      <c r="I197"/>
      <c r="J197"/>
      <c r="K197"/>
      <c r="L197"/>
      <c r="M197"/>
    </row>
    <row r="198" spans="1:13" s="4" customFormat="1" ht="15" x14ac:dyDescent="0.2">
      <c r="A198" s="86"/>
      <c r="B198" s="86"/>
      <c r="E198"/>
      <c r="F198"/>
      <c r="G198"/>
      <c r="H198"/>
      <c r="I198"/>
      <c r="J198"/>
      <c r="K198"/>
      <c r="L198"/>
      <c r="M198"/>
    </row>
    <row r="199" spans="1:13" s="4" customFormat="1" ht="15" x14ac:dyDescent="0.2">
      <c r="A199" s="86"/>
      <c r="B199" s="86"/>
      <c r="E199"/>
      <c r="F199"/>
      <c r="G199"/>
      <c r="H199"/>
      <c r="I199"/>
      <c r="J199"/>
      <c r="K199"/>
      <c r="L199"/>
      <c r="M199"/>
    </row>
    <row r="200" spans="1:13" s="4" customFormat="1" ht="15" x14ac:dyDescent="0.2">
      <c r="A200" s="86"/>
      <c r="B200" s="86"/>
      <c r="E200"/>
      <c r="F200"/>
      <c r="G200"/>
      <c r="H200"/>
      <c r="I200"/>
      <c r="J200"/>
      <c r="K200"/>
      <c r="L200"/>
      <c r="M200"/>
    </row>
    <row r="201" spans="1:13" s="4" customFormat="1" ht="15" x14ac:dyDescent="0.2">
      <c r="A201" s="86"/>
      <c r="B201" s="86"/>
      <c r="E201"/>
      <c r="F201"/>
      <c r="G201"/>
      <c r="H201"/>
      <c r="I201"/>
      <c r="J201"/>
      <c r="K201"/>
      <c r="L201"/>
      <c r="M201"/>
    </row>
    <row r="202" spans="1:13" s="4" customFormat="1" ht="15" x14ac:dyDescent="0.2">
      <c r="A202" s="86"/>
      <c r="B202" s="86"/>
      <c r="E202"/>
      <c r="F202"/>
      <c r="G202"/>
      <c r="H202"/>
      <c r="I202"/>
      <c r="J202"/>
      <c r="K202"/>
      <c r="L202"/>
      <c r="M202"/>
    </row>
    <row r="203" spans="1:13" s="4" customFormat="1" ht="15" x14ac:dyDescent="0.2">
      <c r="A203" s="86"/>
      <c r="B203" s="86"/>
      <c r="E203"/>
      <c r="F203"/>
      <c r="G203"/>
      <c r="H203"/>
      <c r="I203"/>
      <c r="J203"/>
      <c r="K203"/>
      <c r="L203"/>
      <c r="M203"/>
    </row>
    <row r="204" spans="1:13" s="4" customFormat="1" ht="15" x14ac:dyDescent="0.2">
      <c r="A204" s="86"/>
      <c r="B204" s="86"/>
      <c r="E204"/>
      <c r="F204"/>
      <c r="G204"/>
      <c r="H204"/>
      <c r="I204"/>
      <c r="J204"/>
      <c r="K204"/>
      <c r="L204"/>
      <c r="M204"/>
    </row>
    <row r="205" spans="1:13" s="4" customFormat="1" ht="15" x14ac:dyDescent="0.2">
      <c r="A205" s="86"/>
      <c r="B205" s="86"/>
      <c r="E205"/>
      <c r="F205"/>
      <c r="G205"/>
      <c r="H205"/>
      <c r="I205"/>
      <c r="J205"/>
      <c r="K205"/>
      <c r="L205"/>
      <c r="M205"/>
    </row>
    <row r="206" spans="1:13" s="4" customFormat="1" ht="15" x14ac:dyDescent="0.2">
      <c r="A206" s="86"/>
      <c r="B206" s="86"/>
      <c r="E206"/>
      <c r="F206"/>
      <c r="G206"/>
      <c r="H206"/>
      <c r="I206"/>
      <c r="J206"/>
      <c r="K206"/>
      <c r="L206"/>
      <c r="M206"/>
    </row>
    <row r="207" spans="1:13" s="4" customFormat="1" ht="15" x14ac:dyDescent="0.2">
      <c r="A207" s="86"/>
      <c r="B207" s="86"/>
      <c r="E207"/>
      <c r="F207"/>
      <c r="G207"/>
      <c r="H207"/>
      <c r="I207"/>
      <c r="J207"/>
      <c r="K207"/>
      <c r="L207"/>
      <c r="M207"/>
    </row>
    <row r="208" spans="1:13" s="4" customFormat="1" ht="15" x14ac:dyDescent="0.2">
      <c r="A208" s="86"/>
      <c r="B208" s="86"/>
      <c r="E208"/>
      <c r="F208"/>
      <c r="G208"/>
      <c r="H208"/>
      <c r="I208"/>
      <c r="J208"/>
      <c r="K208"/>
      <c r="L208"/>
      <c r="M208"/>
    </row>
    <row r="209" spans="1:13" s="4" customFormat="1" ht="15" x14ac:dyDescent="0.2">
      <c r="A209" s="86"/>
      <c r="B209" s="86"/>
      <c r="E209"/>
      <c r="F209"/>
      <c r="G209"/>
      <c r="H209"/>
      <c r="I209"/>
      <c r="J209"/>
      <c r="K209"/>
      <c r="L209"/>
      <c r="M209"/>
    </row>
    <row r="210" spans="1:13" s="4" customFormat="1" ht="15" x14ac:dyDescent="0.2">
      <c r="A210" s="86"/>
      <c r="B210" s="86"/>
      <c r="E210"/>
      <c r="F210"/>
      <c r="G210"/>
      <c r="H210"/>
      <c r="I210"/>
      <c r="J210"/>
      <c r="K210"/>
      <c r="L210"/>
      <c r="M210"/>
    </row>
    <row r="211" spans="1:13" s="4" customFormat="1" ht="15" x14ac:dyDescent="0.2">
      <c r="A211" s="86"/>
      <c r="B211" s="86"/>
      <c r="E211"/>
      <c r="F211"/>
      <c r="G211"/>
      <c r="H211"/>
      <c r="I211"/>
      <c r="J211"/>
      <c r="K211"/>
      <c r="L211"/>
      <c r="M211"/>
    </row>
    <row r="212" spans="1:13" s="4" customFormat="1" ht="15" x14ac:dyDescent="0.2">
      <c r="A212" s="86"/>
      <c r="B212" s="86"/>
      <c r="E212"/>
      <c r="F212"/>
      <c r="G212"/>
      <c r="H212"/>
      <c r="I212"/>
      <c r="J212"/>
      <c r="K212"/>
      <c r="L212"/>
      <c r="M212"/>
    </row>
    <row r="213" spans="1:13" s="4" customFormat="1" ht="15" x14ac:dyDescent="0.2">
      <c r="A213" s="86"/>
      <c r="B213" s="86"/>
      <c r="E213"/>
      <c r="F213"/>
      <c r="G213"/>
      <c r="H213"/>
      <c r="I213"/>
      <c r="J213"/>
      <c r="K213"/>
      <c r="L213"/>
      <c r="M213"/>
    </row>
    <row r="214" spans="1:13" s="4" customFormat="1" ht="15" x14ac:dyDescent="0.2">
      <c r="A214" s="86"/>
      <c r="B214" s="86"/>
      <c r="E214"/>
      <c r="F214"/>
      <c r="G214"/>
      <c r="H214"/>
      <c r="I214"/>
      <c r="J214"/>
      <c r="K214"/>
      <c r="L214"/>
      <c r="M214"/>
    </row>
    <row r="215" spans="1:13" s="4" customFormat="1" ht="15" x14ac:dyDescent="0.2">
      <c r="A215" s="86"/>
      <c r="B215" s="86"/>
      <c r="E215"/>
      <c r="F215"/>
      <c r="G215"/>
      <c r="H215"/>
      <c r="I215"/>
      <c r="J215"/>
      <c r="K215"/>
      <c r="L215"/>
      <c r="M215"/>
    </row>
    <row r="216" spans="1:13" s="4" customFormat="1" ht="15" x14ac:dyDescent="0.2">
      <c r="A216" s="86"/>
      <c r="B216" s="86"/>
      <c r="E216"/>
      <c r="F216"/>
      <c r="G216"/>
      <c r="H216"/>
      <c r="I216"/>
      <c r="J216"/>
      <c r="K216"/>
      <c r="L216"/>
      <c r="M216"/>
    </row>
    <row r="217" spans="1:13" s="4" customFormat="1" ht="15" x14ac:dyDescent="0.2">
      <c r="A217" s="86"/>
      <c r="B217" s="86"/>
      <c r="E217"/>
      <c r="F217"/>
      <c r="G217"/>
      <c r="H217"/>
      <c r="I217"/>
      <c r="J217"/>
      <c r="K217"/>
      <c r="L217"/>
      <c r="M217"/>
    </row>
    <row r="218" spans="1:13" s="4" customFormat="1" ht="15" x14ac:dyDescent="0.2">
      <c r="A218" s="86"/>
      <c r="B218" s="86"/>
      <c r="E218"/>
      <c r="F218"/>
      <c r="G218"/>
      <c r="H218"/>
      <c r="I218"/>
      <c r="J218"/>
      <c r="K218"/>
      <c r="L218"/>
      <c r="M218"/>
    </row>
    <row r="219" spans="1:13" s="4" customFormat="1" ht="15" x14ac:dyDescent="0.2">
      <c r="A219" s="86"/>
      <c r="B219" s="86"/>
      <c r="E219"/>
      <c r="F219"/>
      <c r="G219"/>
      <c r="H219"/>
      <c r="I219"/>
      <c r="J219"/>
      <c r="K219"/>
      <c r="L219"/>
      <c r="M219"/>
    </row>
    <row r="220" spans="1:13" s="4" customFormat="1" ht="15" x14ac:dyDescent="0.2">
      <c r="A220" s="86"/>
      <c r="B220" s="86"/>
      <c r="E220"/>
      <c r="F220"/>
      <c r="G220"/>
      <c r="H220"/>
      <c r="I220"/>
      <c r="J220"/>
      <c r="K220"/>
      <c r="L220"/>
      <c r="M220"/>
    </row>
    <row r="221" spans="1:13" s="4" customFormat="1" ht="15" x14ac:dyDescent="0.2">
      <c r="A221" s="86"/>
      <c r="B221" s="86"/>
      <c r="E221"/>
      <c r="F221"/>
      <c r="G221"/>
      <c r="H221"/>
      <c r="I221"/>
      <c r="J221"/>
      <c r="K221"/>
      <c r="L221"/>
      <c r="M221"/>
    </row>
    <row r="222" spans="1:13" s="4" customFormat="1" ht="15" x14ac:dyDescent="0.2">
      <c r="A222" s="86"/>
      <c r="B222" s="86"/>
      <c r="E222"/>
      <c r="F222"/>
      <c r="G222"/>
      <c r="H222"/>
      <c r="I222"/>
      <c r="J222"/>
      <c r="K222"/>
      <c r="L222"/>
      <c r="M222"/>
    </row>
    <row r="223" spans="1:13" s="4" customFormat="1" ht="15" x14ac:dyDescent="0.2">
      <c r="A223" s="86"/>
      <c r="B223" s="86"/>
      <c r="E223"/>
      <c r="F223"/>
      <c r="G223"/>
      <c r="H223"/>
      <c r="I223"/>
      <c r="J223"/>
      <c r="K223"/>
      <c r="L223"/>
      <c r="M223"/>
    </row>
    <row r="224" spans="1:13" s="4" customFormat="1" ht="15" x14ac:dyDescent="0.2">
      <c r="A224" s="86"/>
      <c r="B224" s="86"/>
      <c r="E224"/>
      <c r="F224"/>
      <c r="G224"/>
      <c r="H224"/>
      <c r="I224"/>
      <c r="J224"/>
      <c r="K224"/>
      <c r="L224"/>
      <c r="M224"/>
    </row>
    <row r="225" spans="1:13" s="4" customFormat="1" ht="15" x14ac:dyDescent="0.2">
      <c r="A225" s="86"/>
      <c r="B225" s="86"/>
      <c r="E225"/>
      <c r="F225"/>
      <c r="G225"/>
      <c r="H225"/>
      <c r="I225"/>
      <c r="J225"/>
      <c r="K225"/>
      <c r="L225"/>
      <c r="M225"/>
    </row>
    <row r="226" spans="1:13" s="4" customFormat="1" ht="15" x14ac:dyDescent="0.2">
      <c r="A226" s="86"/>
      <c r="B226" s="86"/>
      <c r="E226"/>
      <c r="F226"/>
      <c r="G226"/>
      <c r="H226"/>
      <c r="I226"/>
      <c r="J226"/>
      <c r="K226"/>
      <c r="L226"/>
      <c r="M226"/>
    </row>
    <row r="227" spans="1:13" s="4" customFormat="1" ht="15" x14ac:dyDescent="0.2">
      <c r="A227" s="86"/>
      <c r="B227" s="86"/>
      <c r="E227"/>
      <c r="F227"/>
      <c r="G227"/>
      <c r="H227"/>
      <c r="I227"/>
      <c r="J227"/>
      <c r="K227"/>
      <c r="L227"/>
      <c r="M227"/>
    </row>
    <row r="228" spans="1:13" s="4" customFormat="1" ht="15" x14ac:dyDescent="0.2">
      <c r="A228" s="86"/>
      <c r="B228" s="86"/>
      <c r="E228"/>
      <c r="F228"/>
      <c r="G228"/>
      <c r="H228"/>
      <c r="I228"/>
      <c r="J228"/>
      <c r="K228"/>
      <c r="L228"/>
      <c r="M228"/>
    </row>
    <row r="229" spans="1:13" s="4" customFormat="1" ht="15" x14ac:dyDescent="0.2">
      <c r="A229" s="86"/>
      <c r="B229" s="86"/>
      <c r="E229"/>
      <c r="F229"/>
      <c r="G229"/>
      <c r="H229"/>
      <c r="I229"/>
      <c r="J229"/>
      <c r="K229"/>
      <c r="L229"/>
      <c r="M229"/>
    </row>
    <row r="230" spans="1:13" s="4" customFormat="1" ht="15" x14ac:dyDescent="0.2">
      <c r="A230" s="86"/>
      <c r="B230" s="86"/>
      <c r="E230"/>
      <c r="F230"/>
      <c r="G230"/>
      <c r="H230"/>
      <c r="I230"/>
      <c r="J230"/>
      <c r="K230"/>
      <c r="L230"/>
      <c r="M230"/>
    </row>
    <row r="231" spans="1:13" s="4" customFormat="1" ht="15" x14ac:dyDescent="0.2">
      <c r="A231" s="86"/>
      <c r="B231" s="86"/>
      <c r="E231"/>
      <c r="F231"/>
      <c r="G231"/>
      <c r="H231"/>
      <c r="I231"/>
      <c r="J231"/>
      <c r="K231"/>
      <c r="L231"/>
      <c r="M231"/>
    </row>
    <row r="232" spans="1:13" s="4" customFormat="1" ht="15" x14ac:dyDescent="0.2">
      <c r="A232" s="86"/>
      <c r="B232" s="86"/>
      <c r="E232"/>
      <c r="F232"/>
      <c r="G232"/>
      <c r="H232"/>
      <c r="I232"/>
      <c r="J232"/>
      <c r="K232"/>
      <c r="L232"/>
      <c r="M232"/>
    </row>
    <row r="233" spans="1:13" s="4" customFormat="1" ht="15" x14ac:dyDescent="0.2">
      <c r="A233" s="86"/>
      <c r="B233" s="86"/>
      <c r="E233"/>
      <c r="F233"/>
      <c r="G233"/>
      <c r="H233"/>
      <c r="I233"/>
      <c r="J233"/>
      <c r="K233"/>
      <c r="L233"/>
      <c r="M233"/>
    </row>
    <row r="234" spans="1:13" s="4" customFormat="1" ht="15" x14ac:dyDescent="0.2">
      <c r="A234" s="86"/>
      <c r="B234" s="86"/>
      <c r="E234"/>
      <c r="F234"/>
      <c r="G234"/>
      <c r="H234"/>
      <c r="I234"/>
      <c r="J234"/>
      <c r="K234"/>
      <c r="L234"/>
      <c r="M234"/>
    </row>
    <row r="235" spans="1:13" s="4" customFormat="1" ht="15" x14ac:dyDescent="0.2">
      <c r="A235" s="86"/>
      <c r="B235" s="86"/>
      <c r="E235"/>
      <c r="F235"/>
      <c r="G235"/>
      <c r="H235"/>
      <c r="I235"/>
      <c r="J235"/>
      <c r="K235"/>
      <c r="L235"/>
      <c r="M235"/>
    </row>
    <row r="236" spans="1:13" s="4" customFormat="1" ht="15" x14ac:dyDescent="0.2">
      <c r="A236" s="86"/>
      <c r="B236" s="86"/>
      <c r="E236"/>
      <c r="F236"/>
      <c r="G236"/>
      <c r="H236"/>
      <c r="I236"/>
      <c r="J236"/>
      <c r="K236"/>
      <c r="L236"/>
      <c r="M236"/>
    </row>
    <row r="237" spans="1:13" s="4" customFormat="1" ht="15" x14ac:dyDescent="0.2">
      <c r="A237" s="86"/>
      <c r="B237" s="86"/>
      <c r="E237"/>
      <c r="F237"/>
      <c r="G237"/>
      <c r="H237"/>
      <c r="I237"/>
      <c r="J237"/>
      <c r="K237"/>
      <c r="L237"/>
      <c r="M237"/>
    </row>
    <row r="238" spans="1:13" s="4" customFormat="1" ht="15" x14ac:dyDescent="0.2">
      <c r="A238" s="86"/>
      <c r="B238" s="86"/>
      <c r="E238"/>
      <c r="F238"/>
      <c r="G238"/>
      <c r="H238"/>
      <c r="I238"/>
      <c r="J238"/>
      <c r="K238"/>
      <c r="L238"/>
      <c r="M238"/>
    </row>
    <row r="239" spans="1:13" s="4" customFormat="1" ht="15" x14ac:dyDescent="0.2">
      <c r="A239" s="86"/>
      <c r="B239" s="86"/>
      <c r="E239"/>
      <c r="F239"/>
      <c r="G239"/>
      <c r="H239"/>
      <c r="I239"/>
      <c r="J239"/>
      <c r="K239"/>
      <c r="L239"/>
      <c r="M239"/>
    </row>
    <row r="240" spans="1:13" s="4" customFormat="1" ht="15" x14ac:dyDescent="0.2">
      <c r="A240" s="86"/>
      <c r="B240" s="86"/>
      <c r="E240"/>
      <c r="F240"/>
      <c r="G240"/>
      <c r="H240"/>
      <c r="I240"/>
      <c r="J240"/>
      <c r="K240"/>
      <c r="L240"/>
      <c r="M240"/>
    </row>
    <row r="241" spans="1:13" s="4" customFormat="1" ht="15" x14ac:dyDescent="0.2">
      <c r="A241" s="86"/>
      <c r="B241" s="86"/>
      <c r="E241"/>
      <c r="F241"/>
      <c r="G241"/>
      <c r="H241"/>
      <c r="I241"/>
      <c r="J241"/>
      <c r="K241"/>
      <c r="L241"/>
      <c r="M241"/>
    </row>
    <row r="242" spans="1:13" s="4" customFormat="1" ht="15" x14ac:dyDescent="0.2">
      <c r="A242" s="86"/>
      <c r="B242" s="86"/>
      <c r="E242"/>
      <c r="F242"/>
      <c r="G242"/>
      <c r="H242"/>
      <c r="I242"/>
      <c r="J242"/>
      <c r="K242"/>
      <c r="L242"/>
      <c r="M242"/>
    </row>
    <row r="243" spans="1:13" s="4" customFormat="1" ht="15" x14ac:dyDescent="0.2">
      <c r="A243" s="86"/>
      <c r="B243" s="86"/>
      <c r="E243"/>
      <c r="F243"/>
      <c r="G243"/>
      <c r="H243"/>
      <c r="I243"/>
      <c r="J243"/>
      <c r="K243"/>
      <c r="L243"/>
      <c r="M243"/>
    </row>
    <row r="244" spans="1:13" s="4" customFormat="1" ht="15" x14ac:dyDescent="0.2">
      <c r="A244" s="86"/>
      <c r="B244" s="86"/>
      <c r="E244"/>
      <c r="F244"/>
      <c r="G244"/>
      <c r="H244"/>
      <c r="I244"/>
      <c r="J244"/>
      <c r="K244"/>
      <c r="L244"/>
      <c r="M244"/>
    </row>
    <row r="245" spans="1:13" s="4" customFormat="1" ht="15" x14ac:dyDescent="0.2">
      <c r="A245" s="86"/>
      <c r="B245" s="86"/>
      <c r="E245"/>
      <c r="F245"/>
      <c r="G245"/>
      <c r="H245"/>
      <c r="I245"/>
      <c r="J245"/>
      <c r="K245"/>
      <c r="L245"/>
      <c r="M245"/>
    </row>
    <row r="246" spans="1:13" s="4" customFormat="1" ht="15" x14ac:dyDescent="0.2">
      <c r="A246" s="86"/>
      <c r="B246" s="86"/>
      <c r="E246"/>
      <c r="F246"/>
      <c r="G246"/>
      <c r="H246"/>
      <c r="I246"/>
      <c r="J246"/>
      <c r="K246"/>
      <c r="L246"/>
      <c r="M246"/>
    </row>
    <row r="247" spans="1:13" s="4" customFormat="1" ht="15" x14ac:dyDescent="0.2">
      <c r="A247" s="86"/>
      <c r="B247" s="86"/>
      <c r="E247"/>
      <c r="F247"/>
      <c r="G247"/>
      <c r="H247"/>
      <c r="I247"/>
      <c r="J247"/>
      <c r="K247"/>
      <c r="L247"/>
      <c r="M247"/>
    </row>
    <row r="248" spans="1:13" s="4" customFormat="1" ht="15" x14ac:dyDescent="0.2">
      <c r="A248" s="86"/>
      <c r="B248" s="86"/>
      <c r="E248"/>
      <c r="F248"/>
      <c r="G248"/>
      <c r="H248"/>
      <c r="I248"/>
      <c r="J248"/>
      <c r="K248"/>
      <c r="L248"/>
      <c r="M248"/>
    </row>
    <row r="249" spans="1:13" s="4" customFormat="1" ht="15" x14ac:dyDescent="0.2">
      <c r="A249" s="86"/>
      <c r="B249" s="86"/>
      <c r="E249"/>
      <c r="F249"/>
      <c r="G249"/>
      <c r="H249"/>
      <c r="I249"/>
      <c r="J249"/>
      <c r="K249"/>
      <c r="L249"/>
      <c r="M249"/>
    </row>
    <row r="250" spans="1:13" s="4" customFormat="1" ht="15" x14ac:dyDescent="0.2">
      <c r="A250" s="86"/>
      <c r="B250" s="86"/>
      <c r="E250"/>
      <c r="F250"/>
      <c r="G250"/>
      <c r="H250"/>
      <c r="I250"/>
      <c r="J250"/>
      <c r="K250"/>
      <c r="L250"/>
      <c r="M250"/>
    </row>
    <row r="251" spans="1:13" s="4" customFormat="1" ht="15" x14ac:dyDescent="0.2">
      <c r="A251" s="86"/>
      <c r="B251" s="86"/>
      <c r="E251"/>
      <c r="F251"/>
      <c r="G251"/>
      <c r="H251"/>
      <c r="I251"/>
      <c r="J251"/>
      <c r="K251"/>
      <c r="L251"/>
      <c r="M251"/>
    </row>
    <row r="252" spans="1:13" s="4" customFormat="1" ht="15" x14ac:dyDescent="0.2">
      <c r="A252" s="86"/>
      <c r="B252" s="86"/>
      <c r="E252"/>
      <c r="F252"/>
      <c r="G252"/>
      <c r="H252"/>
      <c r="I252"/>
      <c r="J252"/>
      <c r="K252"/>
      <c r="L252"/>
      <c r="M252"/>
    </row>
    <row r="253" spans="1:13" s="4" customFormat="1" ht="15" x14ac:dyDescent="0.2">
      <c r="A253" s="86"/>
      <c r="B253" s="86"/>
      <c r="E253"/>
      <c r="F253"/>
      <c r="G253"/>
      <c r="H253"/>
      <c r="I253"/>
      <c r="J253"/>
      <c r="K253"/>
      <c r="L253"/>
      <c r="M253"/>
    </row>
    <row r="254" spans="1:13" s="4" customFormat="1" ht="15" x14ac:dyDescent="0.2">
      <c r="A254" s="86"/>
      <c r="B254" s="86"/>
      <c r="E254"/>
      <c r="F254"/>
      <c r="G254"/>
      <c r="H254"/>
      <c r="I254"/>
      <c r="J254"/>
      <c r="K254"/>
      <c r="L254"/>
      <c r="M254"/>
    </row>
    <row r="255" spans="1:13" s="4" customFormat="1" ht="15" x14ac:dyDescent="0.2">
      <c r="A255" s="86"/>
      <c r="B255" s="86"/>
      <c r="E255"/>
      <c r="F255"/>
      <c r="G255"/>
      <c r="H255"/>
      <c r="I255"/>
      <c r="J255"/>
      <c r="K255"/>
      <c r="L255"/>
      <c r="M255"/>
    </row>
    <row r="256" spans="1:13" s="4" customFormat="1" ht="15" x14ac:dyDescent="0.2">
      <c r="A256" s="86"/>
      <c r="B256" s="86"/>
      <c r="E256"/>
      <c r="F256"/>
      <c r="G256"/>
      <c r="H256"/>
      <c r="I256"/>
      <c r="J256"/>
      <c r="K256"/>
      <c r="L256"/>
      <c r="M256"/>
    </row>
    <row r="257" spans="1:13" s="4" customFormat="1" ht="15" x14ac:dyDescent="0.2">
      <c r="A257" s="86"/>
      <c r="B257" s="86"/>
      <c r="E257"/>
      <c r="F257"/>
      <c r="G257"/>
      <c r="H257"/>
      <c r="I257"/>
      <c r="J257"/>
      <c r="K257"/>
      <c r="L257"/>
      <c r="M257"/>
    </row>
    <row r="258" spans="1:13" s="4" customFormat="1" ht="15" x14ac:dyDescent="0.2">
      <c r="A258" s="86"/>
      <c r="B258" s="86"/>
      <c r="E258"/>
      <c r="F258"/>
      <c r="G258"/>
      <c r="H258"/>
      <c r="I258"/>
      <c r="J258"/>
      <c r="K258"/>
      <c r="L258"/>
      <c r="M258"/>
    </row>
    <row r="259" spans="1:13" s="4" customFormat="1" ht="15" x14ac:dyDescent="0.2">
      <c r="A259" s="86"/>
      <c r="B259" s="86"/>
      <c r="E259"/>
      <c r="F259"/>
      <c r="G259"/>
      <c r="H259"/>
      <c r="I259"/>
      <c r="J259"/>
      <c r="K259"/>
      <c r="L259"/>
      <c r="M259"/>
    </row>
    <row r="260" spans="1:13" s="4" customFormat="1" ht="15" x14ac:dyDescent="0.2">
      <c r="A260" s="86"/>
      <c r="B260" s="86"/>
      <c r="E260"/>
      <c r="F260"/>
      <c r="G260"/>
      <c r="H260"/>
      <c r="I260"/>
      <c r="J260"/>
      <c r="K260"/>
      <c r="L260"/>
      <c r="M260"/>
    </row>
    <row r="261" spans="1:13" s="4" customFormat="1" ht="15" x14ac:dyDescent="0.2">
      <c r="A261" s="86"/>
      <c r="B261" s="86"/>
      <c r="E261"/>
      <c r="F261"/>
      <c r="G261"/>
      <c r="H261"/>
      <c r="I261"/>
      <c r="J261"/>
      <c r="K261"/>
      <c r="L261"/>
      <c r="M261"/>
    </row>
    <row r="262" spans="1:13" s="4" customFormat="1" ht="15" x14ac:dyDescent="0.2">
      <c r="A262" s="86"/>
      <c r="B262" s="86"/>
      <c r="E262"/>
      <c r="F262"/>
      <c r="G262"/>
      <c r="H262"/>
      <c r="I262"/>
      <c r="J262"/>
      <c r="K262"/>
      <c r="L262"/>
      <c r="M262"/>
    </row>
    <row r="263" spans="1:13" s="4" customFormat="1" ht="15" x14ac:dyDescent="0.2">
      <c r="A263" s="86"/>
      <c r="B263" s="86"/>
      <c r="E263"/>
      <c r="F263"/>
      <c r="G263"/>
      <c r="H263"/>
      <c r="I263"/>
      <c r="J263"/>
      <c r="K263"/>
      <c r="L263"/>
      <c r="M263"/>
    </row>
    <row r="264" spans="1:13" s="4" customFormat="1" ht="15" x14ac:dyDescent="0.2">
      <c r="A264" s="86"/>
      <c r="B264" s="86"/>
      <c r="E264"/>
      <c r="F264"/>
      <c r="G264"/>
      <c r="H264"/>
      <c r="I264"/>
      <c r="J264"/>
      <c r="K264"/>
      <c r="L264"/>
      <c r="M264"/>
    </row>
    <row r="265" spans="1:13" s="4" customFormat="1" ht="15" x14ac:dyDescent="0.2">
      <c r="A265" s="86"/>
      <c r="B265" s="86"/>
      <c r="E265"/>
      <c r="F265"/>
      <c r="G265"/>
      <c r="H265"/>
      <c r="I265"/>
      <c r="J265"/>
      <c r="K265"/>
      <c r="L265"/>
      <c r="M265"/>
    </row>
    <row r="266" spans="1:13" s="4" customFormat="1" ht="15" x14ac:dyDescent="0.2">
      <c r="A266" s="86"/>
      <c r="B266" s="86"/>
      <c r="E266"/>
      <c r="F266"/>
      <c r="G266"/>
      <c r="H266"/>
      <c r="I266"/>
      <c r="J266"/>
      <c r="K266"/>
      <c r="L266"/>
      <c r="M266"/>
    </row>
    <row r="267" spans="1:13" s="4" customFormat="1" ht="15" x14ac:dyDescent="0.2">
      <c r="A267" s="86"/>
      <c r="B267" s="86"/>
      <c r="E267"/>
      <c r="F267"/>
      <c r="G267"/>
      <c r="H267"/>
      <c r="I267"/>
      <c r="J267"/>
      <c r="K267"/>
      <c r="L267"/>
      <c r="M267"/>
    </row>
    <row r="268" spans="1:13" s="4" customFormat="1" ht="15" x14ac:dyDescent="0.2">
      <c r="A268" s="86"/>
      <c r="B268" s="86"/>
      <c r="E268"/>
      <c r="F268"/>
      <c r="G268"/>
      <c r="H268"/>
      <c r="I268"/>
      <c r="J268"/>
      <c r="K268"/>
      <c r="L268"/>
      <c r="M268"/>
    </row>
    <row r="269" spans="1:13" s="4" customFormat="1" ht="15" x14ac:dyDescent="0.2">
      <c r="A269" s="86"/>
      <c r="B269" s="86"/>
      <c r="E269"/>
      <c r="F269"/>
      <c r="G269"/>
      <c r="H269"/>
      <c r="I269"/>
      <c r="J269"/>
      <c r="K269"/>
      <c r="L269"/>
      <c r="M269"/>
    </row>
    <row r="270" spans="1:13" s="4" customFormat="1" ht="15" x14ac:dyDescent="0.2">
      <c r="A270" s="86"/>
      <c r="B270" s="86"/>
      <c r="E270"/>
      <c r="F270"/>
      <c r="G270"/>
      <c r="H270"/>
      <c r="I270"/>
      <c r="J270"/>
      <c r="K270"/>
      <c r="L270"/>
      <c r="M270"/>
    </row>
    <row r="271" spans="1:13" s="4" customFormat="1" ht="15" x14ac:dyDescent="0.2">
      <c r="A271" s="86"/>
      <c r="B271" s="86"/>
      <c r="E271"/>
      <c r="F271"/>
      <c r="G271"/>
      <c r="H271"/>
      <c r="I271"/>
      <c r="J271"/>
      <c r="K271"/>
      <c r="L271"/>
      <c r="M271"/>
    </row>
    <row r="272" spans="1:13" s="4" customFormat="1" ht="15" x14ac:dyDescent="0.2">
      <c r="A272" s="86"/>
      <c r="B272" s="86"/>
      <c r="E272"/>
      <c r="F272"/>
      <c r="G272"/>
      <c r="H272"/>
      <c r="I272"/>
      <c r="J272"/>
      <c r="K272"/>
      <c r="L272"/>
      <c r="M272"/>
    </row>
    <row r="273" spans="1:13" s="4" customFormat="1" ht="15" x14ac:dyDescent="0.2">
      <c r="A273" s="86"/>
      <c r="B273" s="86"/>
      <c r="E273"/>
      <c r="F273"/>
      <c r="G273"/>
      <c r="H273"/>
      <c r="I273"/>
      <c r="J273"/>
      <c r="K273"/>
      <c r="L273"/>
      <c r="M273"/>
    </row>
    <row r="274" spans="1:13" s="4" customFormat="1" ht="15" x14ac:dyDescent="0.2">
      <c r="A274" s="86"/>
      <c r="B274" s="86"/>
      <c r="E274"/>
      <c r="F274"/>
      <c r="G274"/>
      <c r="H274"/>
      <c r="I274"/>
      <c r="J274"/>
      <c r="K274"/>
      <c r="L274"/>
      <c r="M274"/>
    </row>
    <row r="275" spans="1:13" s="4" customFormat="1" ht="15" x14ac:dyDescent="0.2">
      <c r="A275" s="86"/>
      <c r="B275" s="86"/>
      <c r="E275"/>
      <c r="F275"/>
      <c r="G275"/>
      <c r="H275"/>
      <c r="I275"/>
      <c r="J275"/>
      <c r="K275"/>
      <c r="L275"/>
      <c r="M275"/>
    </row>
    <row r="276" spans="1:13" s="4" customFormat="1" ht="15" x14ac:dyDescent="0.2">
      <c r="A276" s="86"/>
      <c r="B276" s="86"/>
      <c r="E276"/>
      <c r="F276"/>
      <c r="G276"/>
      <c r="H276"/>
      <c r="I276"/>
      <c r="J276"/>
      <c r="K276"/>
      <c r="L276"/>
      <c r="M276"/>
    </row>
    <row r="277" spans="1:13" s="4" customFormat="1" ht="15" x14ac:dyDescent="0.2">
      <c r="A277" s="86"/>
      <c r="B277" s="86"/>
      <c r="E277"/>
      <c r="F277"/>
      <c r="G277"/>
      <c r="H277"/>
      <c r="I277"/>
      <c r="J277"/>
      <c r="K277"/>
      <c r="L277"/>
      <c r="M277"/>
    </row>
    <row r="278" spans="1:13" s="4" customFormat="1" ht="15" x14ac:dyDescent="0.2">
      <c r="A278" s="86"/>
      <c r="B278" s="86"/>
      <c r="E278"/>
      <c r="F278"/>
      <c r="G278"/>
      <c r="H278"/>
      <c r="I278"/>
      <c r="J278"/>
      <c r="K278"/>
      <c r="L278"/>
      <c r="M278"/>
    </row>
    <row r="279" spans="1:13" s="4" customFormat="1" ht="15" x14ac:dyDescent="0.2">
      <c r="A279" s="86"/>
      <c r="B279" s="86"/>
      <c r="E279"/>
      <c r="F279"/>
      <c r="G279"/>
      <c r="H279"/>
      <c r="I279"/>
      <c r="J279"/>
      <c r="K279"/>
      <c r="L279"/>
      <c r="M279"/>
    </row>
    <row r="280" spans="1:13" s="4" customFormat="1" ht="15" x14ac:dyDescent="0.2">
      <c r="A280" s="86"/>
      <c r="B280" s="86"/>
      <c r="E280"/>
      <c r="F280"/>
      <c r="G280"/>
      <c r="H280"/>
      <c r="I280"/>
      <c r="J280"/>
      <c r="K280"/>
      <c r="L280"/>
      <c r="M280"/>
    </row>
    <row r="281" spans="1:13" s="4" customFormat="1" ht="15" x14ac:dyDescent="0.2">
      <c r="A281" s="86"/>
      <c r="B281" s="86"/>
      <c r="E281"/>
      <c r="F281"/>
      <c r="G281"/>
      <c r="H281"/>
      <c r="I281"/>
      <c r="J281"/>
      <c r="K281"/>
      <c r="L281"/>
      <c r="M281"/>
    </row>
    <row r="282" spans="1:13" s="4" customFormat="1" ht="15" x14ac:dyDescent="0.2">
      <c r="A282" s="86"/>
      <c r="B282" s="86"/>
      <c r="E282"/>
      <c r="F282"/>
      <c r="G282"/>
      <c r="H282"/>
      <c r="I282"/>
      <c r="J282"/>
      <c r="K282"/>
      <c r="L282"/>
      <c r="M282"/>
    </row>
    <row r="283" spans="1:13" s="4" customFormat="1" ht="15" x14ac:dyDescent="0.2">
      <c r="A283" s="86"/>
      <c r="B283" s="86"/>
      <c r="E283"/>
      <c r="F283"/>
      <c r="G283"/>
      <c r="H283"/>
      <c r="I283"/>
      <c r="J283"/>
      <c r="K283"/>
      <c r="L283"/>
      <c r="M283"/>
    </row>
    <row r="284" spans="1:13" s="4" customFormat="1" ht="15" x14ac:dyDescent="0.2">
      <c r="A284" s="86"/>
      <c r="B284" s="86"/>
      <c r="E284"/>
      <c r="F284"/>
      <c r="G284"/>
      <c r="H284"/>
      <c r="I284"/>
      <c r="J284"/>
      <c r="K284"/>
      <c r="L284"/>
      <c r="M284"/>
    </row>
    <row r="285" spans="1:13" s="4" customFormat="1" ht="15" x14ac:dyDescent="0.2">
      <c r="A285" s="86"/>
      <c r="B285" s="86"/>
      <c r="E285"/>
      <c r="F285"/>
      <c r="G285"/>
      <c r="H285"/>
      <c r="I285"/>
      <c r="J285"/>
      <c r="K285"/>
      <c r="L285"/>
      <c r="M285"/>
    </row>
    <row r="286" spans="1:13" s="4" customFormat="1" ht="15" x14ac:dyDescent="0.2">
      <c r="A286" s="86"/>
      <c r="B286" s="86"/>
      <c r="E286"/>
      <c r="F286"/>
      <c r="G286"/>
      <c r="H286"/>
      <c r="I286"/>
      <c r="J286"/>
      <c r="K286"/>
      <c r="L286"/>
      <c r="M286"/>
    </row>
    <row r="287" spans="1:13" s="4" customFormat="1" ht="15" x14ac:dyDescent="0.2">
      <c r="A287" s="86"/>
      <c r="B287" s="86"/>
      <c r="E287"/>
      <c r="F287"/>
      <c r="G287"/>
      <c r="H287"/>
      <c r="I287"/>
      <c r="J287"/>
      <c r="K287"/>
      <c r="L287"/>
      <c r="M287"/>
    </row>
    <row r="288" spans="1:13" s="4" customFormat="1" ht="15" x14ac:dyDescent="0.2">
      <c r="A288" s="86"/>
      <c r="B288" s="86"/>
      <c r="E288"/>
      <c r="F288"/>
      <c r="G288"/>
      <c r="H288"/>
      <c r="I288"/>
      <c r="J288"/>
      <c r="K288"/>
      <c r="L288"/>
      <c r="M288"/>
    </row>
    <row r="289" spans="1:13" s="4" customFormat="1" ht="15" x14ac:dyDescent="0.2">
      <c r="A289" s="86"/>
      <c r="B289" s="86"/>
      <c r="E289"/>
      <c r="F289"/>
      <c r="G289"/>
      <c r="H289"/>
      <c r="I289"/>
      <c r="J289"/>
      <c r="K289"/>
      <c r="L289"/>
      <c r="M289"/>
    </row>
    <row r="290" spans="1:13" s="4" customFormat="1" ht="15" x14ac:dyDescent="0.2">
      <c r="A290" s="86"/>
      <c r="B290" s="86"/>
      <c r="E290"/>
      <c r="F290"/>
      <c r="G290"/>
      <c r="H290"/>
      <c r="I290"/>
      <c r="J290"/>
      <c r="K290"/>
      <c r="L290"/>
      <c r="M290"/>
    </row>
    <row r="291" spans="1:13" s="4" customFormat="1" ht="15" x14ac:dyDescent="0.2">
      <c r="A291" s="86"/>
      <c r="B291" s="86"/>
      <c r="E291"/>
      <c r="F291"/>
      <c r="G291"/>
      <c r="H291"/>
      <c r="I291"/>
      <c r="J291"/>
      <c r="K291"/>
      <c r="L291"/>
      <c r="M291"/>
    </row>
    <row r="292" spans="1:13" s="4" customFormat="1" ht="15" x14ac:dyDescent="0.2">
      <c r="A292" s="86"/>
      <c r="B292" s="86"/>
      <c r="E292"/>
      <c r="F292"/>
      <c r="G292"/>
      <c r="H292"/>
      <c r="I292"/>
      <c r="J292"/>
      <c r="K292"/>
      <c r="L292"/>
      <c r="M292"/>
    </row>
    <row r="293" spans="1:13" s="4" customFormat="1" ht="15" x14ac:dyDescent="0.2">
      <c r="A293" s="86"/>
      <c r="B293" s="86"/>
      <c r="E293"/>
      <c r="F293"/>
      <c r="G293"/>
      <c r="H293"/>
      <c r="I293"/>
      <c r="J293"/>
      <c r="K293"/>
      <c r="L293"/>
      <c r="M293"/>
    </row>
    <row r="294" spans="1:13" s="4" customFormat="1" ht="15" x14ac:dyDescent="0.2">
      <c r="A294" s="86"/>
      <c r="B294" s="86"/>
      <c r="E294"/>
      <c r="F294"/>
      <c r="G294"/>
      <c r="H294"/>
      <c r="I294"/>
      <c r="J294"/>
      <c r="K294"/>
      <c r="L294"/>
      <c r="M294"/>
    </row>
    <row r="295" spans="1:13" s="4" customFormat="1" ht="15" x14ac:dyDescent="0.2">
      <c r="A295" s="86"/>
      <c r="B295" s="86"/>
      <c r="E295"/>
      <c r="F295"/>
      <c r="G295"/>
      <c r="H295"/>
      <c r="I295"/>
      <c r="J295"/>
      <c r="K295"/>
      <c r="L295"/>
      <c r="M295"/>
    </row>
    <row r="296" spans="1:13" s="4" customFormat="1" ht="15" x14ac:dyDescent="0.2">
      <c r="A296" s="86"/>
      <c r="B296" s="86"/>
      <c r="E296"/>
      <c r="F296"/>
      <c r="G296"/>
      <c r="H296"/>
      <c r="I296"/>
      <c r="J296"/>
      <c r="K296"/>
      <c r="L296"/>
      <c r="M296"/>
    </row>
    <row r="297" spans="1:13" s="4" customFormat="1" ht="15" x14ac:dyDescent="0.2">
      <c r="A297" s="86"/>
      <c r="B297" s="86"/>
      <c r="E297"/>
      <c r="F297"/>
      <c r="G297"/>
      <c r="H297"/>
      <c r="I297"/>
      <c r="J297"/>
      <c r="K297"/>
      <c r="L297"/>
      <c r="M297"/>
    </row>
    <row r="298" spans="1:13" s="4" customFormat="1" ht="15" x14ac:dyDescent="0.2">
      <c r="A298" s="86"/>
      <c r="B298" s="86"/>
      <c r="E298"/>
      <c r="F298"/>
      <c r="G298"/>
      <c r="H298"/>
      <c r="I298"/>
      <c r="J298"/>
      <c r="K298"/>
      <c r="L298"/>
      <c r="M298"/>
    </row>
    <row r="299" spans="1:13" s="4" customFormat="1" ht="15" x14ac:dyDescent="0.2">
      <c r="A299" s="86"/>
      <c r="B299" s="86"/>
      <c r="E299"/>
      <c r="F299"/>
      <c r="G299"/>
      <c r="H299"/>
      <c r="I299"/>
      <c r="J299"/>
      <c r="K299"/>
      <c r="L299"/>
      <c r="M299"/>
    </row>
    <row r="300" spans="1:13" s="4" customFormat="1" ht="15" x14ac:dyDescent="0.2">
      <c r="A300" s="86"/>
      <c r="B300" s="86"/>
      <c r="E300"/>
      <c r="F300"/>
      <c r="G300"/>
      <c r="H300"/>
      <c r="I300"/>
      <c r="J300"/>
      <c r="K300"/>
      <c r="L300"/>
      <c r="M300"/>
    </row>
    <row r="301" spans="1:13" s="4" customFormat="1" ht="15" x14ac:dyDescent="0.2">
      <c r="A301" s="86"/>
      <c r="B301" s="86"/>
      <c r="E301"/>
      <c r="F301"/>
      <c r="G301"/>
      <c r="H301"/>
      <c r="I301"/>
      <c r="J301"/>
      <c r="K301"/>
      <c r="L301"/>
      <c r="M301"/>
    </row>
    <row r="302" spans="1:13" s="4" customFormat="1" ht="15" x14ac:dyDescent="0.2">
      <c r="A302" s="86"/>
      <c r="B302" s="86"/>
      <c r="E302"/>
      <c r="F302"/>
      <c r="G302"/>
      <c r="H302"/>
      <c r="I302"/>
      <c r="J302"/>
      <c r="K302"/>
      <c r="L302"/>
      <c r="M302"/>
    </row>
    <row r="303" spans="1:13" s="4" customFormat="1" ht="15" x14ac:dyDescent="0.2">
      <c r="A303" s="86"/>
      <c r="B303" s="86"/>
      <c r="E303"/>
      <c r="F303"/>
      <c r="G303"/>
      <c r="H303"/>
      <c r="I303"/>
      <c r="J303"/>
      <c r="K303"/>
      <c r="L303"/>
      <c r="M303"/>
    </row>
    <row r="304" spans="1:13" s="4" customFormat="1" ht="15" x14ac:dyDescent="0.2">
      <c r="A304" s="86"/>
      <c r="B304" s="86"/>
      <c r="E304"/>
      <c r="F304"/>
      <c r="G304"/>
      <c r="H304"/>
      <c r="I304"/>
      <c r="J304"/>
      <c r="K304"/>
      <c r="L304"/>
      <c r="M304"/>
    </row>
    <row r="305" spans="1:13" s="4" customFormat="1" ht="15" x14ac:dyDescent="0.2">
      <c r="A305" s="86"/>
      <c r="B305" s="86"/>
      <c r="E305"/>
      <c r="F305"/>
      <c r="G305"/>
      <c r="H305"/>
      <c r="I305"/>
      <c r="J305"/>
      <c r="K305"/>
      <c r="L305"/>
      <c r="M305"/>
    </row>
    <row r="306" spans="1:13" s="4" customFormat="1" ht="15" x14ac:dyDescent="0.2">
      <c r="A306" s="86"/>
      <c r="B306" s="86"/>
      <c r="E306"/>
      <c r="F306"/>
      <c r="G306"/>
      <c r="H306"/>
      <c r="I306"/>
      <c r="J306"/>
      <c r="K306"/>
      <c r="L306"/>
      <c r="M306"/>
    </row>
    <row r="307" spans="1:13" s="4" customFormat="1" ht="15" x14ac:dyDescent="0.2">
      <c r="A307" s="86"/>
      <c r="B307" s="86"/>
      <c r="E307"/>
      <c r="F307"/>
      <c r="G307"/>
      <c r="H307"/>
      <c r="I307"/>
      <c r="J307"/>
      <c r="K307"/>
      <c r="L307"/>
      <c r="M307"/>
    </row>
    <row r="308" spans="1:13" s="4" customFormat="1" ht="15" x14ac:dyDescent="0.2">
      <c r="A308" s="86"/>
      <c r="B308" s="86"/>
      <c r="E308"/>
      <c r="F308"/>
      <c r="G308"/>
      <c r="H308"/>
      <c r="I308"/>
      <c r="J308"/>
      <c r="K308"/>
      <c r="L308"/>
      <c r="M308"/>
    </row>
    <row r="309" spans="1:13" s="4" customFormat="1" ht="15" x14ac:dyDescent="0.2">
      <c r="A309" s="86"/>
      <c r="B309" s="86"/>
      <c r="E309"/>
      <c r="F309"/>
      <c r="G309"/>
      <c r="H309"/>
      <c r="I309"/>
      <c r="J309"/>
      <c r="K309"/>
      <c r="L309"/>
      <c r="M309"/>
    </row>
    <row r="310" spans="1:13" s="4" customFormat="1" ht="15" x14ac:dyDescent="0.2">
      <c r="A310" s="86"/>
      <c r="B310" s="86"/>
      <c r="E310"/>
      <c r="F310"/>
      <c r="G310"/>
      <c r="H310"/>
      <c r="I310"/>
      <c r="J310"/>
      <c r="K310"/>
      <c r="L310"/>
      <c r="M310"/>
    </row>
    <row r="311" spans="1:13" s="4" customFormat="1" ht="15" x14ac:dyDescent="0.2">
      <c r="A311" s="86"/>
      <c r="B311" s="86"/>
      <c r="E311"/>
      <c r="F311"/>
      <c r="G311"/>
      <c r="H311"/>
      <c r="I311"/>
      <c r="J311"/>
      <c r="K311"/>
      <c r="L311"/>
      <c r="M311"/>
    </row>
    <row r="312" spans="1:13" s="4" customFormat="1" ht="15" x14ac:dyDescent="0.2">
      <c r="A312" s="86"/>
      <c r="B312" s="86"/>
      <c r="E312"/>
      <c r="F312"/>
      <c r="G312"/>
      <c r="H312"/>
      <c r="I312"/>
      <c r="J312"/>
      <c r="K312"/>
      <c r="L312"/>
      <c r="M312"/>
    </row>
    <row r="313" spans="1:13" s="4" customFormat="1" ht="15" x14ac:dyDescent="0.2">
      <c r="A313" s="86"/>
      <c r="B313" s="86"/>
      <c r="E313"/>
      <c r="F313"/>
      <c r="G313"/>
      <c r="H313"/>
      <c r="I313"/>
      <c r="J313"/>
      <c r="K313"/>
      <c r="L313"/>
      <c r="M313"/>
    </row>
    <row r="314" spans="1:13" s="4" customFormat="1" ht="15" x14ac:dyDescent="0.2">
      <c r="A314" s="86"/>
      <c r="B314" s="86"/>
      <c r="E314"/>
      <c r="F314"/>
      <c r="G314"/>
      <c r="H314"/>
      <c r="I314"/>
      <c r="J314"/>
      <c r="K314"/>
      <c r="L314"/>
      <c r="M314"/>
    </row>
    <row r="315" spans="1:13" s="4" customFormat="1" ht="15" x14ac:dyDescent="0.2">
      <c r="A315" s="86"/>
      <c r="B315" s="86"/>
      <c r="E315"/>
      <c r="F315"/>
      <c r="G315"/>
      <c r="H315"/>
      <c r="I315"/>
      <c r="J315"/>
      <c r="K315"/>
      <c r="L315"/>
      <c r="M315"/>
    </row>
    <row r="316" spans="1:13" s="4" customFormat="1" ht="15" x14ac:dyDescent="0.2">
      <c r="A316" s="86"/>
      <c r="B316" s="86"/>
      <c r="E316"/>
      <c r="F316"/>
      <c r="G316"/>
      <c r="H316"/>
      <c r="I316"/>
      <c r="J316"/>
      <c r="K316"/>
      <c r="L316"/>
      <c r="M316"/>
    </row>
    <row r="317" spans="1:13" s="4" customFormat="1" ht="15" x14ac:dyDescent="0.2">
      <c r="A317" s="86"/>
      <c r="B317" s="86"/>
      <c r="E317"/>
      <c r="F317"/>
      <c r="G317"/>
      <c r="H317"/>
      <c r="I317"/>
      <c r="J317"/>
      <c r="K317"/>
      <c r="L317"/>
      <c r="M317"/>
    </row>
    <row r="318" spans="1:13" s="4" customFormat="1" ht="15" x14ac:dyDescent="0.2">
      <c r="A318" s="86"/>
      <c r="B318" s="86"/>
      <c r="E318"/>
      <c r="F318"/>
      <c r="G318"/>
      <c r="H318"/>
      <c r="I318"/>
      <c r="J318"/>
      <c r="K318"/>
      <c r="L318"/>
      <c r="M318"/>
    </row>
    <row r="319" spans="1:13" s="4" customFormat="1" ht="15" x14ac:dyDescent="0.2">
      <c r="A319" s="86"/>
      <c r="B319" s="86"/>
      <c r="E319"/>
      <c r="F319"/>
      <c r="G319"/>
      <c r="H319"/>
      <c r="I319"/>
      <c r="J319"/>
      <c r="K319"/>
      <c r="L319"/>
      <c r="M319"/>
    </row>
    <row r="320" spans="1:13" s="4" customFormat="1" ht="15" x14ac:dyDescent="0.2">
      <c r="A320" s="86"/>
      <c r="B320" s="86"/>
      <c r="E320"/>
      <c r="F320"/>
      <c r="G320"/>
      <c r="H320"/>
      <c r="I320"/>
      <c r="J320"/>
      <c r="K320"/>
      <c r="L320"/>
      <c r="M320"/>
    </row>
    <row r="321" spans="1:13" s="4" customFormat="1" ht="15" x14ac:dyDescent="0.2">
      <c r="A321" s="86"/>
      <c r="B321" s="86"/>
      <c r="E321"/>
      <c r="F321"/>
      <c r="G321"/>
      <c r="H321"/>
      <c r="I321"/>
      <c r="J321"/>
      <c r="K321"/>
      <c r="L321"/>
      <c r="M321"/>
    </row>
    <row r="322" spans="1:13" s="4" customFormat="1" ht="15" x14ac:dyDescent="0.2">
      <c r="A322" s="86"/>
      <c r="B322" s="86"/>
      <c r="E322"/>
      <c r="F322"/>
      <c r="G322"/>
      <c r="H322"/>
      <c r="I322"/>
      <c r="J322"/>
      <c r="K322"/>
      <c r="L322"/>
      <c r="M322"/>
    </row>
    <row r="323" spans="1:13" s="4" customFormat="1" ht="15" x14ac:dyDescent="0.2">
      <c r="A323" s="86"/>
      <c r="B323" s="86"/>
      <c r="E323"/>
      <c r="F323"/>
      <c r="G323"/>
      <c r="H323"/>
      <c r="I323"/>
      <c r="J323"/>
      <c r="K323"/>
      <c r="L323"/>
      <c r="M323"/>
    </row>
    <row r="324" spans="1:13" s="4" customFormat="1" ht="15" x14ac:dyDescent="0.2">
      <c r="A324" s="86"/>
      <c r="B324" s="86"/>
      <c r="E324"/>
      <c r="F324"/>
      <c r="G324"/>
      <c r="H324"/>
      <c r="I324"/>
      <c r="J324"/>
      <c r="K324"/>
      <c r="L324"/>
      <c r="M324"/>
    </row>
    <row r="325" spans="1:13" s="4" customFormat="1" ht="15" x14ac:dyDescent="0.2">
      <c r="A325" s="86"/>
      <c r="B325" s="86"/>
      <c r="E325"/>
      <c r="F325"/>
      <c r="G325"/>
      <c r="H325"/>
      <c r="I325"/>
      <c r="J325"/>
      <c r="K325"/>
      <c r="L325"/>
      <c r="M325"/>
    </row>
    <row r="326" spans="1:13" s="4" customFormat="1" ht="15" x14ac:dyDescent="0.2">
      <c r="A326" s="86"/>
      <c r="B326" s="86"/>
      <c r="E326"/>
      <c r="F326"/>
      <c r="G326"/>
      <c r="H326"/>
      <c r="I326"/>
      <c r="J326"/>
      <c r="K326"/>
      <c r="L326"/>
      <c r="M326"/>
    </row>
    <row r="327" spans="1:13" s="4" customFormat="1" ht="15" x14ac:dyDescent="0.2">
      <c r="A327" s="86"/>
      <c r="B327" s="86"/>
      <c r="E327"/>
      <c r="F327"/>
      <c r="G327"/>
      <c r="H327"/>
      <c r="I327"/>
      <c r="J327"/>
      <c r="K327"/>
      <c r="L327"/>
      <c r="M327"/>
    </row>
    <row r="328" spans="1:13" s="4" customFormat="1" ht="15" x14ac:dyDescent="0.2">
      <c r="A328" s="86"/>
      <c r="B328" s="86"/>
      <c r="E328"/>
      <c r="F328"/>
      <c r="G328"/>
      <c r="H328"/>
      <c r="I328"/>
      <c r="J328"/>
      <c r="K328"/>
      <c r="L328"/>
      <c r="M328"/>
    </row>
    <row r="329" spans="1:13" s="4" customFormat="1" ht="15" x14ac:dyDescent="0.2">
      <c r="A329" s="86"/>
      <c r="B329" s="86"/>
      <c r="E329"/>
      <c r="F329"/>
      <c r="G329"/>
      <c r="H329"/>
      <c r="I329"/>
      <c r="J329"/>
      <c r="K329"/>
      <c r="L329"/>
      <c r="M329"/>
    </row>
    <row r="330" spans="1:13" s="4" customFormat="1" ht="15" x14ac:dyDescent="0.2">
      <c r="A330" s="86"/>
      <c r="B330" s="86"/>
      <c r="E330"/>
      <c r="F330"/>
      <c r="G330"/>
      <c r="H330"/>
      <c r="I330"/>
      <c r="J330"/>
      <c r="K330"/>
      <c r="L330"/>
      <c r="M330"/>
    </row>
    <row r="331" spans="1:13" s="4" customFormat="1" ht="15" x14ac:dyDescent="0.2">
      <c r="A331" s="86"/>
      <c r="B331" s="86"/>
      <c r="E331"/>
      <c r="F331"/>
      <c r="G331"/>
      <c r="H331"/>
      <c r="I331"/>
      <c r="J331"/>
      <c r="K331"/>
      <c r="L331"/>
      <c r="M331"/>
    </row>
    <row r="332" spans="1:13" s="4" customFormat="1" ht="15" x14ac:dyDescent="0.2">
      <c r="A332" s="86"/>
      <c r="B332" s="86"/>
      <c r="E332"/>
      <c r="F332"/>
      <c r="G332"/>
      <c r="H332"/>
      <c r="I332"/>
      <c r="J332"/>
      <c r="K332"/>
      <c r="L332"/>
      <c r="M332"/>
    </row>
    <row r="333" spans="1:13" s="4" customFormat="1" ht="15" x14ac:dyDescent="0.2">
      <c r="A333" s="86"/>
      <c r="B333" s="86"/>
      <c r="E333"/>
      <c r="F333"/>
      <c r="G333"/>
      <c r="H333"/>
      <c r="I333"/>
      <c r="J333"/>
      <c r="K333"/>
      <c r="L333"/>
      <c r="M333"/>
    </row>
    <row r="334" spans="1:13" s="4" customFormat="1" ht="15" x14ac:dyDescent="0.2">
      <c r="A334" s="86"/>
      <c r="B334" s="86"/>
      <c r="E334"/>
      <c r="F334"/>
      <c r="G334"/>
      <c r="H334"/>
      <c r="I334"/>
      <c r="J334"/>
      <c r="K334"/>
      <c r="L334"/>
      <c r="M334"/>
    </row>
    <row r="335" spans="1:13" s="4" customFormat="1" ht="15" x14ac:dyDescent="0.2">
      <c r="A335" s="86"/>
      <c r="B335" s="86"/>
      <c r="E335"/>
      <c r="F335"/>
      <c r="G335"/>
      <c r="H335"/>
      <c r="I335"/>
      <c r="J335"/>
      <c r="K335"/>
      <c r="L335"/>
      <c r="M335"/>
    </row>
    <row r="336" spans="1:13" s="4" customFormat="1" ht="15" x14ac:dyDescent="0.2">
      <c r="A336" s="86"/>
      <c r="B336" s="86"/>
      <c r="E336"/>
      <c r="F336"/>
      <c r="G336"/>
      <c r="H336"/>
      <c r="I336"/>
      <c r="J336"/>
      <c r="K336"/>
      <c r="L336"/>
      <c r="M336"/>
    </row>
    <row r="337" spans="1:13" s="4" customFormat="1" ht="15" x14ac:dyDescent="0.2">
      <c r="A337" s="86"/>
      <c r="B337" s="86"/>
      <c r="E337"/>
      <c r="F337"/>
      <c r="G337"/>
      <c r="H337"/>
      <c r="I337"/>
      <c r="J337"/>
      <c r="K337"/>
      <c r="L337"/>
      <c r="M337"/>
    </row>
    <row r="338" spans="1:13" s="4" customFormat="1" ht="15" x14ac:dyDescent="0.2">
      <c r="A338" s="86"/>
      <c r="B338" s="86"/>
      <c r="E338"/>
      <c r="F338"/>
      <c r="G338"/>
      <c r="H338"/>
      <c r="I338"/>
      <c r="J338"/>
      <c r="K338"/>
      <c r="L338"/>
      <c r="M338"/>
    </row>
    <row r="339" spans="1:13" s="4" customFormat="1" ht="15" x14ac:dyDescent="0.2">
      <c r="A339" s="86"/>
      <c r="B339" s="86"/>
      <c r="E339"/>
      <c r="F339"/>
      <c r="G339"/>
      <c r="H339"/>
      <c r="I339"/>
      <c r="J339"/>
      <c r="K339"/>
      <c r="L339"/>
      <c r="M339"/>
    </row>
    <row r="340" spans="1:13" s="4" customFormat="1" ht="15" x14ac:dyDescent="0.2">
      <c r="A340" s="86"/>
      <c r="B340" s="86"/>
      <c r="E340"/>
      <c r="F340"/>
      <c r="G340"/>
      <c r="H340"/>
      <c r="I340"/>
      <c r="J340"/>
      <c r="K340"/>
      <c r="L340"/>
      <c r="M340"/>
    </row>
    <row r="341" spans="1:13" s="4" customFormat="1" ht="15" x14ac:dyDescent="0.2">
      <c r="A341" s="86"/>
      <c r="B341" s="86"/>
      <c r="E341"/>
      <c r="F341"/>
      <c r="G341"/>
      <c r="H341"/>
      <c r="I341"/>
      <c r="J341"/>
      <c r="K341"/>
      <c r="L341"/>
      <c r="M341"/>
    </row>
    <row r="342" spans="1:13" s="4" customFormat="1" ht="15" x14ac:dyDescent="0.2">
      <c r="A342" s="86"/>
      <c r="B342" s="86"/>
      <c r="E342"/>
      <c r="F342"/>
      <c r="G342"/>
      <c r="H342"/>
      <c r="I342"/>
      <c r="J342"/>
      <c r="K342"/>
      <c r="L342"/>
      <c r="M342"/>
    </row>
    <row r="343" spans="1:13" s="4" customFormat="1" ht="15" x14ac:dyDescent="0.2">
      <c r="A343" s="86"/>
      <c r="B343" s="86"/>
      <c r="E343"/>
      <c r="F343"/>
      <c r="G343"/>
      <c r="H343"/>
      <c r="I343"/>
      <c r="J343"/>
      <c r="K343"/>
      <c r="L343"/>
      <c r="M343"/>
    </row>
    <row r="344" spans="1:13" s="4" customFormat="1" ht="15" x14ac:dyDescent="0.2">
      <c r="A344" s="86"/>
      <c r="B344" s="86"/>
      <c r="E344"/>
      <c r="F344"/>
      <c r="G344"/>
      <c r="H344"/>
      <c r="I344"/>
      <c r="J344"/>
      <c r="K344"/>
      <c r="L344"/>
      <c r="M344"/>
    </row>
    <row r="345" spans="1:13" s="4" customFormat="1" ht="15" x14ac:dyDescent="0.2">
      <c r="A345" s="86"/>
      <c r="B345" s="86"/>
      <c r="E345"/>
      <c r="F345"/>
      <c r="G345"/>
      <c r="H345"/>
      <c r="I345"/>
      <c r="J345"/>
      <c r="K345"/>
      <c r="L345"/>
      <c r="M345"/>
    </row>
    <row r="346" spans="1:13" s="4" customFormat="1" ht="15" x14ac:dyDescent="0.2">
      <c r="A346" s="86"/>
      <c r="B346" s="86"/>
      <c r="E346"/>
      <c r="F346"/>
      <c r="G346"/>
      <c r="H346"/>
      <c r="I346"/>
      <c r="J346"/>
      <c r="K346"/>
      <c r="L346"/>
      <c r="M346"/>
    </row>
    <row r="347" spans="1:13" s="4" customFormat="1" ht="15" x14ac:dyDescent="0.2">
      <c r="A347" s="86"/>
      <c r="B347" s="86"/>
      <c r="E347"/>
      <c r="F347"/>
      <c r="G347"/>
      <c r="H347"/>
      <c r="I347"/>
      <c r="J347"/>
      <c r="K347"/>
      <c r="L347"/>
      <c r="M347"/>
    </row>
    <row r="348" spans="1:13" s="4" customFormat="1" ht="15" x14ac:dyDescent="0.2">
      <c r="A348" s="86"/>
      <c r="B348" s="86"/>
      <c r="E348"/>
      <c r="F348"/>
      <c r="G348"/>
      <c r="H348"/>
      <c r="I348"/>
      <c r="J348"/>
      <c r="K348"/>
      <c r="L348"/>
      <c r="M348"/>
    </row>
    <row r="349" spans="1:13" s="4" customFormat="1" ht="15" x14ac:dyDescent="0.2">
      <c r="A349" s="86"/>
      <c r="B349" s="86"/>
      <c r="E349"/>
      <c r="F349"/>
      <c r="G349"/>
      <c r="H349"/>
      <c r="I349"/>
      <c r="J349"/>
      <c r="K349"/>
      <c r="L349"/>
      <c r="M349"/>
    </row>
    <row r="350" spans="1:13" s="4" customFormat="1" ht="15" x14ac:dyDescent="0.2">
      <c r="A350" s="86"/>
      <c r="B350" s="86"/>
      <c r="E350"/>
      <c r="F350"/>
      <c r="G350"/>
      <c r="H350"/>
      <c r="I350"/>
      <c r="J350"/>
      <c r="K350"/>
      <c r="L350"/>
      <c r="M350"/>
    </row>
    <row r="351" spans="1:13" s="4" customFormat="1" ht="15" x14ac:dyDescent="0.2">
      <c r="A351" s="86"/>
      <c r="B351" s="86"/>
      <c r="E351"/>
      <c r="F351"/>
      <c r="G351"/>
      <c r="H351"/>
      <c r="I351"/>
      <c r="J351"/>
      <c r="K351"/>
      <c r="L351"/>
      <c r="M351"/>
    </row>
    <row r="352" spans="1:13" s="4" customFormat="1" ht="15" x14ac:dyDescent="0.2">
      <c r="A352" s="86"/>
      <c r="B352" s="86"/>
      <c r="E352"/>
      <c r="F352"/>
      <c r="G352"/>
      <c r="H352"/>
      <c r="I352"/>
      <c r="J352"/>
      <c r="K352"/>
      <c r="L352"/>
      <c r="M352"/>
    </row>
    <row r="353" spans="1:13" s="4" customFormat="1" ht="15" x14ac:dyDescent="0.2">
      <c r="A353" s="86"/>
      <c r="B353" s="86"/>
      <c r="E353"/>
      <c r="F353"/>
      <c r="G353"/>
      <c r="H353"/>
      <c r="I353"/>
      <c r="J353"/>
      <c r="K353"/>
      <c r="L353"/>
      <c r="M353"/>
    </row>
    <row r="354" spans="1:13" s="4" customFormat="1" ht="15" x14ac:dyDescent="0.2">
      <c r="A354" s="86"/>
      <c r="B354" s="86"/>
      <c r="E354"/>
      <c r="F354"/>
      <c r="G354"/>
      <c r="H354"/>
      <c r="I354"/>
      <c r="J354"/>
      <c r="K354"/>
      <c r="L354"/>
      <c r="M354"/>
    </row>
    <row r="355" spans="1:13" s="4" customFormat="1" ht="15" x14ac:dyDescent="0.2">
      <c r="A355" s="86"/>
      <c r="B355" s="86"/>
      <c r="E355"/>
      <c r="F355"/>
      <c r="G355"/>
      <c r="H355"/>
      <c r="I355"/>
      <c r="J355"/>
      <c r="K355"/>
      <c r="L355"/>
      <c r="M355"/>
    </row>
    <row r="356" spans="1:13" s="4" customFormat="1" ht="15" x14ac:dyDescent="0.2">
      <c r="A356" s="86"/>
      <c r="B356" s="86"/>
      <c r="E356"/>
      <c r="F356"/>
      <c r="G356"/>
      <c r="H356"/>
      <c r="I356"/>
      <c r="J356"/>
      <c r="K356"/>
      <c r="L356"/>
      <c r="M356"/>
    </row>
    <row r="357" spans="1:13" s="4" customFormat="1" ht="15" x14ac:dyDescent="0.2">
      <c r="A357" s="86"/>
      <c r="B357" s="86"/>
      <c r="E357"/>
      <c r="F357"/>
      <c r="G357"/>
      <c r="H357"/>
      <c r="I357"/>
      <c r="J357"/>
      <c r="K357"/>
      <c r="L357"/>
      <c r="M357"/>
    </row>
    <row r="358" spans="1:13" s="4" customFormat="1" ht="15" x14ac:dyDescent="0.2">
      <c r="A358" s="86"/>
      <c r="B358" s="86"/>
      <c r="E358"/>
      <c r="F358"/>
      <c r="G358"/>
      <c r="H358"/>
      <c r="I358"/>
      <c r="J358"/>
      <c r="K358"/>
      <c r="L358"/>
      <c r="M358"/>
    </row>
    <row r="359" spans="1:13" s="4" customFormat="1" ht="15" x14ac:dyDescent="0.2">
      <c r="A359" s="86"/>
      <c r="B359" s="86"/>
      <c r="E359"/>
      <c r="F359"/>
      <c r="G359"/>
      <c r="H359"/>
      <c r="I359"/>
      <c r="J359"/>
      <c r="K359"/>
      <c r="L359"/>
      <c r="M359"/>
    </row>
    <row r="360" spans="1:13" s="4" customFormat="1" ht="15" x14ac:dyDescent="0.2">
      <c r="A360" s="86"/>
      <c r="B360" s="86"/>
      <c r="E360"/>
      <c r="F360"/>
      <c r="G360"/>
      <c r="H360"/>
      <c r="I360"/>
      <c r="J360"/>
      <c r="K360"/>
      <c r="L360"/>
      <c r="M360"/>
    </row>
    <row r="361" spans="1:13" s="4" customFormat="1" ht="15" x14ac:dyDescent="0.2">
      <c r="A361" s="86"/>
      <c r="B361" s="86"/>
      <c r="E361"/>
      <c r="F361"/>
      <c r="G361"/>
      <c r="H361"/>
      <c r="I361"/>
      <c r="J361"/>
      <c r="K361"/>
      <c r="L361"/>
      <c r="M361"/>
    </row>
    <row r="362" spans="1:13" s="4" customFormat="1" ht="15" x14ac:dyDescent="0.2">
      <c r="A362" s="86"/>
      <c r="B362" s="86"/>
      <c r="E362"/>
      <c r="F362"/>
      <c r="G362"/>
      <c r="H362"/>
      <c r="I362"/>
      <c r="J362"/>
      <c r="K362"/>
      <c r="L362"/>
      <c r="M362"/>
    </row>
    <row r="363" spans="1:13" s="4" customFormat="1" ht="15" x14ac:dyDescent="0.2">
      <c r="A363" s="86"/>
      <c r="B363" s="86"/>
      <c r="E363"/>
      <c r="F363"/>
      <c r="G363"/>
      <c r="H363"/>
      <c r="I363"/>
      <c r="J363"/>
      <c r="K363"/>
      <c r="L363"/>
      <c r="M363"/>
    </row>
    <row r="364" spans="1:13" s="4" customFormat="1" ht="15" x14ac:dyDescent="0.2">
      <c r="A364" s="86"/>
      <c r="B364" s="86"/>
      <c r="E364"/>
      <c r="F364"/>
      <c r="G364"/>
      <c r="H364"/>
      <c r="I364"/>
      <c r="J364"/>
      <c r="K364"/>
      <c r="L364"/>
      <c r="M364"/>
    </row>
    <row r="365" spans="1:13" s="4" customFormat="1" ht="15" x14ac:dyDescent="0.2">
      <c r="A365" s="86"/>
      <c r="B365" s="86"/>
      <c r="E365"/>
      <c r="F365"/>
      <c r="G365"/>
      <c r="H365"/>
      <c r="I365"/>
      <c r="J365"/>
      <c r="K365"/>
      <c r="L365"/>
      <c r="M365"/>
    </row>
    <row r="366" spans="1:13" s="4" customFormat="1" ht="15" x14ac:dyDescent="0.2">
      <c r="A366" s="86"/>
      <c r="B366" s="86"/>
      <c r="E366"/>
      <c r="F366"/>
      <c r="G366"/>
      <c r="H366"/>
      <c r="I366"/>
      <c r="J366"/>
      <c r="K366"/>
      <c r="L366"/>
      <c r="M366"/>
    </row>
    <row r="367" spans="1:13" s="4" customFormat="1" ht="15" x14ac:dyDescent="0.2">
      <c r="A367" s="86"/>
      <c r="B367" s="86"/>
      <c r="E367"/>
      <c r="F367"/>
      <c r="G367"/>
      <c r="H367"/>
      <c r="I367"/>
      <c r="J367"/>
      <c r="K367"/>
      <c r="L367"/>
      <c r="M367"/>
    </row>
    <row r="368" spans="1:13" s="4" customFormat="1" ht="15" x14ac:dyDescent="0.2">
      <c r="A368" s="86"/>
      <c r="B368" s="86"/>
      <c r="E368"/>
      <c r="F368"/>
      <c r="G368"/>
      <c r="H368"/>
      <c r="I368"/>
      <c r="J368"/>
      <c r="K368"/>
      <c r="L368"/>
      <c r="M368"/>
    </row>
    <row r="369" spans="1:13" s="4" customFormat="1" ht="15" x14ac:dyDescent="0.2">
      <c r="A369" s="86"/>
      <c r="B369" s="86"/>
      <c r="E369"/>
      <c r="F369"/>
      <c r="G369"/>
      <c r="H369"/>
      <c r="I369"/>
      <c r="J369"/>
      <c r="K369"/>
      <c r="L369"/>
      <c r="M369"/>
    </row>
    <row r="370" spans="1:13" s="4" customFormat="1" ht="15" x14ac:dyDescent="0.2">
      <c r="A370" s="86"/>
      <c r="B370" s="86"/>
      <c r="E370"/>
      <c r="F370"/>
      <c r="G370"/>
      <c r="H370"/>
      <c r="I370"/>
      <c r="J370"/>
      <c r="K370"/>
      <c r="L370"/>
      <c r="M370"/>
    </row>
    <row r="371" spans="1:13" s="4" customFormat="1" ht="15" x14ac:dyDescent="0.2">
      <c r="A371" s="86"/>
      <c r="B371" s="86"/>
      <c r="E371"/>
      <c r="F371"/>
      <c r="G371"/>
      <c r="H371"/>
      <c r="I371"/>
      <c r="J371"/>
      <c r="K371"/>
      <c r="L371"/>
      <c r="M371"/>
    </row>
    <row r="372" spans="1:13" s="4" customFormat="1" ht="15" x14ac:dyDescent="0.2">
      <c r="A372" s="86"/>
      <c r="B372" s="86"/>
      <c r="E372"/>
      <c r="F372"/>
      <c r="G372"/>
      <c r="H372"/>
      <c r="I372"/>
      <c r="J372"/>
      <c r="K372"/>
      <c r="L372"/>
      <c r="M372"/>
    </row>
    <row r="373" spans="1:13" s="4" customFormat="1" ht="15" x14ac:dyDescent="0.2">
      <c r="A373" s="86"/>
      <c r="B373" s="86"/>
      <c r="E373"/>
      <c r="F373"/>
      <c r="G373"/>
      <c r="H373"/>
      <c r="I373"/>
      <c r="J373"/>
      <c r="K373"/>
      <c r="L373"/>
      <c r="M373"/>
    </row>
    <row r="374" spans="1:13" s="4" customFormat="1" ht="15" x14ac:dyDescent="0.2">
      <c r="A374" s="86"/>
      <c r="B374" s="86"/>
      <c r="E374"/>
      <c r="F374"/>
      <c r="G374"/>
      <c r="H374"/>
      <c r="I374"/>
      <c r="J374"/>
      <c r="K374"/>
      <c r="L374"/>
      <c r="M374"/>
    </row>
    <row r="375" spans="1:13" s="4" customFormat="1" ht="15" x14ac:dyDescent="0.2">
      <c r="A375" s="86"/>
      <c r="B375" s="86"/>
      <c r="E375"/>
      <c r="F375"/>
      <c r="G375"/>
      <c r="H375"/>
      <c r="I375"/>
      <c r="J375"/>
      <c r="K375"/>
      <c r="L375"/>
      <c r="M375"/>
    </row>
    <row r="376" spans="1:13" s="4" customFormat="1" ht="15" x14ac:dyDescent="0.2">
      <c r="A376" s="86"/>
      <c r="B376" s="86"/>
      <c r="E376"/>
      <c r="F376"/>
      <c r="G376"/>
      <c r="H376"/>
      <c r="I376"/>
      <c r="J376"/>
      <c r="K376"/>
      <c r="L376"/>
      <c r="M376"/>
    </row>
    <row r="377" spans="1:13" s="4" customFormat="1" ht="15" x14ac:dyDescent="0.2">
      <c r="A377" s="86"/>
      <c r="B377" s="86"/>
      <c r="E377"/>
      <c r="F377"/>
      <c r="G377"/>
      <c r="H377"/>
      <c r="I377"/>
      <c r="J377"/>
      <c r="K377"/>
      <c r="L377"/>
      <c r="M377"/>
    </row>
    <row r="378" spans="1:13" s="4" customFormat="1" ht="15" x14ac:dyDescent="0.2">
      <c r="A378" s="86"/>
      <c r="B378" s="86"/>
      <c r="E378"/>
      <c r="F378"/>
      <c r="G378"/>
      <c r="H378"/>
      <c r="I378"/>
      <c r="J378"/>
      <c r="K378"/>
      <c r="L378"/>
      <c r="M378"/>
    </row>
    <row r="379" spans="1:13" s="4" customFormat="1" ht="15" x14ac:dyDescent="0.2">
      <c r="A379" s="86"/>
      <c r="B379" s="86"/>
      <c r="E379"/>
      <c r="F379"/>
      <c r="G379"/>
      <c r="H379"/>
      <c r="I379"/>
      <c r="J379"/>
      <c r="K379"/>
      <c r="L379"/>
      <c r="M379"/>
    </row>
    <row r="380" spans="1:13" s="4" customFormat="1" ht="15" x14ac:dyDescent="0.2">
      <c r="A380" s="86"/>
      <c r="B380" s="86"/>
      <c r="E380"/>
      <c r="F380"/>
      <c r="G380"/>
      <c r="H380"/>
      <c r="I380"/>
      <c r="J380"/>
      <c r="K380"/>
      <c r="L380"/>
      <c r="M380"/>
    </row>
    <row r="381" spans="1:13" s="4" customFormat="1" ht="15" x14ac:dyDescent="0.2">
      <c r="A381" s="86"/>
      <c r="B381" s="86"/>
      <c r="E381"/>
      <c r="F381"/>
      <c r="G381"/>
      <c r="H381"/>
      <c r="I381"/>
      <c r="J381"/>
      <c r="K381"/>
      <c r="L381"/>
      <c r="M381"/>
    </row>
    <row r="382" spans="1:13" s="4" customFormat="1" ht="15" x14ac:dyDescent="0.2">
      <c r="A382" s="86"/>
      <c r="B382" s="86"/>
      <c r="E382"/>
      <c r="F382"/>
      <c r="G382"/>
      <c r="H382"/>
      <c r="I382"/>
      <c r="J382"/>
      <c r="K382"/>
      <c r="L382"/>
      <c r="M382"/>
    </row>
    <row r="383" spans="1:13" s="4" customFormat="1" ht="15" x14ac:dyDescent="0.2">
      <c r="A383" s="86"/>
      <c r="B383" s="86"/>
      <c r="E383"/>
      <c r="F383"/>
      <c r="G383"/>
      <c r="H383"/>
      <c r="I383"/>
      <c r="J383"/>
      <c r="K383"/>
      <c r="L383"/>
      <c r="M383"/>
    </row>
    <row r="384" spans="1:13" s="4" customFormat="1" ht="15" x14ac:dyDescent="0.2">
      <c r="A384" s="86"/>
      <c r="B384" s="86"/>
      <c r="E384"/>
      <c r="F384"/>
      <c r="G384"/>
      <c r="H384"/>
      <c r="I384"/>
      <c r="J384"/>
      <c r="K384"/>
      <c r="L384"/>
      <c r="M384"/>
    </row>
    <row r="385" spans="1:13" s="4" customFormat="1" ht="15" x14ac:dyDescent="0.2">
      <c r="A385" s="86"/>
      <c r="B385" s="86"/>
      <c r="E385"/>
      <c r="F385"/>
      <c r="G385"/>
      <c r="H385"/>
      <c r="I385"/>
      <c r="J385"/>
      <c r="K385"/>
      <c r="L385"/>
      <c r="M385"/>
    </row>
    <row r="386" spans="1:13" s="4" customFormat="1" ht="15" x14ac:dyDescent="0.2">
      <c r="A386" s="86"/>
      <c r="B386" s="86"/>
      <c r="E386"/>
      <c r="F386"/>
      <c r="G386"/>
      <c r="H386"/>
      <c r="I386"/>
      <c r="J386"/>
      <c r="K386"/>
      <c r="L386"/>
      <c r="M386"/>
    </row>
    <row r="387" spans="1:13" s="4" customFormat="1" ht="15" x14ac:dyDescent="0.2">
      <c r="A387" s="86"/>
      <c r="B387" s="86"/>
      <c r="E387"/>
      <c r="F387"/>
      <c r="G387"/>
      <c r="H387"/>
      <c r="I387"/>
      <c r="J387"/>
      <c r="K387"/>
      <c r="L387"/>
      <c r="M387"/>
    </row>
    <row r="388" spans="1:13" s="4" customFormat="1" ht="15" x14ac:dyDescent="0.2">
      <c r="A388" s="86"/>
      <c r="B388" s="86"/>
      <c r="E388"/>
      <c r="F388"/>
      <c r="G388"/>
      <c r="H388"/>
      <c r="I388"/>
      <c r="J388"/>
      <c r="K388"/>
      <c r="L388"/>
      <c r="M388"/>
    </row>
    <row r="389" spans="1:13" s="4" customFormat="1" ht="15" x14ac:dyDescent="0.2">
      <c r="A389" s="86"/>
      <c r="B389" s="86"/>
      <c r="E389"/>
      <c r="F389"/>
      <c r="G389"/>
      <c r="H389"/>
      <c r="I389"/>
      <c r="J389"/>
      <c r="K389"/>
      <c r="L389"/>
      <c r="M389"/>
    </row>
    <row r="390" spans="1:13" s="4" customFormat="1" ht="15" x14ac:dyDescent="0.2">
      <c r="A390" s="86"/>
      <c r="B390" s="86"/>
      <c r="E390"/>
      <c r="F390"/>
      <c r="G390"/>
      <c r="H390"/>
      <c r="I390"/>
      <c r="J390"/>
      <c r="K390"/>
      <c r="L390"/>
      <c r="M390"/>
    </row>
    <row r="391" spans="1:13" s="4" customFormat="1" ht="15" x14ac:dyDescent="0.2">
      <c r="A391" s="86"/>
      <c r="B391" s="86"/>
      <c r="E391"/>
      <c r="F391"/>
      <c r="G391"/>
      <c r="H391"/>
      <c r="I391"/>
      <c r="J391"/>
      <c r="K391"/>
      <c r="L391"/>
      <c r="M391"/>
    </row>
    <row r="392" spans="1:13" s="4" customFormat="1" ht="15" x14ac:dyDescent="0.2">
      <c r="A392" s="86"/>
      <c r="B392" s="86"/>
      <c r="E392"/>
      <c r="F392"/>
      <c r="G392"/>
      <c r="H392"/>
      <c r="I392"/>
      <c r="J392"/>
      <c r="K392"/>
      <c r="L392"/>
      <c r="M392"/>
    </row>
    <row r="393" spans="1:13" s="4" customFormat="1" ht="15" x14ac:dyDescent="0.2">
      <c r="A393" s="86"/>
      <c r="B393" s="86"/>
      <c r="E393"/>
      <c r="F393"/>
      <c r="G393"/>
      <c r="H393"/>
      <c r="I393"/>
      <c r="J393"/>
      <c r="K393"/>
      <c r="L393"/>
      <c r="M393"/>
    </row>
    <row r="394" spans="1:13" s="4" customFormat="1" ht="15" x14ac:dyDescent="0.2">
      <c r="A394" s="86"/>
      <c r="B394" s="86"/>
      <c r="E394"/>
      <c r="F394"/>
      <c r="G394"/>
      <c r="H394"/>
      <c r="I394"/>
      <c r="J394"/>
      <c r="K394"/>
      <c r="L394"/>
      <c r="M394"/>
    </row>
    <row r="395" spans="1:13" s="4" customFormat="1" ht="15" x14ac:dyDescent="0.2">
      <c r="A395" s="86"/>
      <c r="B395" s="86"/>
      <c r="E395"/>
      <c r="F395"/>
      <c r="G395"/>
      <c r="H395"/>
      <c r="I395"/>
      <c r="J395"/>
      <c r="K395"/>
      <c r="L395"/>
      <c r="M395"/>
    </row>
    <row r="396" spans="1:13" s="4" customFormat="1" ht="15" x14ac:dyDescent="0.2">
      <c r="A396" s="86"/>
      <c r="B396" s="86"/>
      <c r="E396"/>
      <c r="F396"/>
      <c r="G396"/>
      <c r="H396"/>
      <c r="I396"/>
      <c r="J396"/>
      <c r="K396"/>
      <c r="L396"/>
      <c r="M396"/>
    </row>
    <row r="397" spans="1:13" s="4" customFormat="1" ht="15" x14ac:dyDescent="0.2">
      <c r="A397" s="86"/>
      <c r="B397" s="86"/>
      <c r="E397"/>
      <c r="F397"/>
      <c r="G397"/>
      <c r="H397"/>
      <c r="I397"/>
      <c r="J397"/>
      <c r="K397"/>
      <c r="L397"/>
      <c r="M397"/>
    </row>
    <row r="398" spans="1:13" s="4" customFormat="1" ht="15" x14ac:dyDescent="0.2">
      <c r="A398" s="86"/>
      <c r="B398" s="86"/>
      <c r="E398"/>
      <c r="F398"/>
      <c r="G398"/>
      <c r="H398"/>
      <c r="I398"/>
      <c r="J398"/>
      <c r="K398"/>
      <c r="L398"/>
      <c r="M398"/>
    </row>
    <row r="399" spans="1:13" s="4" customFormat="1" ht="15" x14ac:dyDescent="0.2">
      <c r="A399" s="86"/>
      <c r="B399" s="86"/>
      <c r="E399"/>
      <c r="F399"/>
      <c r="G399"/>
      <c r="H399"/>
      <c r="I399"/>
      <c r="J399"/>
      <c r="K399"/>
      <c r="L399"/>
      <c r="M399"/>
    </row>
    <row r="400" spans="1:13" s="4" customFormat="1" ht="15" x14ac:dyDescent="0.2">
      <c r="A400" s="86"/>
      <c r="B400" s="86"/>
      <c r="E400"/>
      <c r="F400"/>
      <c r="G400"/>
      <c r="H400"/>
      <c r="I400"/>
      <c r="J400"/>
      <c r="K400"/>
      <c r="L400"/>
      <c r="M400"/>
    </row>
    <row r="401" spans="1:13" s="4" customFormat="1" ht="15" x14ac:dyDescent="0.2">
      <c r="A401" s="86"/>
      <c r="B401" s="86"/>
      <c r="E401"/>
      <c r="F401"/>
      <c r="G401"/>
      <c r="H401"/>
      <c r="I401"/>
      <c r="J401"/>
      <c r="K401"/>
      <c r="L401"/>
      <c r="M401"/>
    </row>
    <row r="402" spans="1:13" s="4" customFormat="1" ht="15" x14ac:dyDescent="0.2">
      <c r="A402" s="86"/>
      <c r="B402" s="86"/>
      <c r="E402"/>
      <c r="F402"/>
      <c r="G402"/>
      <c r="H402"/>
      <c r="I402"/>
      <c r="J402"/>
      <c r="K402"/>
      <c r="L402"/>
      <c r="M402"/>
    </row>
    <row r="403" spans="1:13" s="4" customFormat="1" ht="15" x14ac:dyDescent="0.2">
      <c r="A403" s="86"/>
      <c r="B403" s="86"/>
      <c r="E403"/>
      <c r="F403"/>
      <c r="G403"/>
      <c r="H403"/>
      <c r="I403"/>
      <c r="J403"/>
      <c r="K403"/>
      <c r="L403"/>
      <c r="M403"/>
    </row>
    <row r="404" spans="1:13" s="4" customFormat="1" ht="15" x14ac:dyDescent="0.2">
      <c r="A404" s="86"/>
      <c r="B404" s="86"/>
      <c r="E404"/>
      <c r="F404"/>
      <c r="G404"/>
      <c r="H404"/>
      <c r="I404"/>
      <c r="J404"/>
      <c r="K404"/>
      <c r="L404"/>
      <c r="M404"/>
    </row>
    <row r="405" spans="1:13" s="4" customFormat="1" ht="15" x14ac:dyDescent="0.2">
      <c r="A405" s="86"/>
      <c r="B405" s="86"/>
      <c r="E405"/>
      <c r="F405"/>
      <c r="G405"/>
      <c r="H405"/>
      <c r="I405"/>
      <c r="J405"/>
      <c r="K405"/>
      <c r="L405"/>
      <c r="M405"/>
    </row>
    <row r="406" spans="1:13" s="4" customFormat="1" ht="15" x14ac:dyDescent="0.2">
      <c r="A406" s="86"/>
      <c r="B406" s="86"/>
      <c r="E406"/>
      <c r="F406"/>
      <c r="G406"/>
      <c r="H406"/>
      <c r="I406"/>
      <c r="J406"/>
      <c r="K406"/>
      <c r="L406"/>
      <c r="M406"/>
    </row>
    <row r="407" spans="1:13" s="4" customFormat="1" ht="15" x14ac:dyDescent="0.2">
      <c r="A407" s="86"/>
      <c r="B407" s="86"/>
      <c r="E407"/>
      <c r="F407"/>
      <c r="G407"/>
      <c r="H407"/>
      <c r="I407"/>
      <c r="J407"/>
      <c r="K407"/>
      <c r="L407"/>
      <c r="M407"/>
    </row>
    <row r="408" spans="1:13" s="4" customFormat="1" ht="15" x14ac:dyDescent="0.2">
      <c r="A408" s="86"/>
      <c r="B408" s="86"/>
      <c r="E408"/>
      <c r="F408"/>
      <c r="G408"/>
      <c r="H408"/>
      <c r="I408"/>
      <c r="J408"/>
      <c r="K408"/>
      <c r="L408"/>
      <c r="M408"/>
    </row>
    <row r="409" spans="1:13" s="4" customFormat="1" ht="15" x14ac:dyDescent="0.2">
      <c r="A409" s="86"/>
      <c r="B409" s="86"/>
      <c r="E409"/>
      <c r="F409"/>
      <c r="G409"/>
      <c r="H409"/>
      <c r="I409"/>
      <c r="J409"/>
      <c r="K409"/>
      <c r="L409"/>
      <c r="M409"/>
    </row>
    <row r="410" spans="1:13" s="4" customFormat="1" ht="15" x14ac:dyDescent="0.2">
      <c r="A410" s="86"/>
      <c r="B410" s="86"/>
      <c r="E410"/>
      <c r="F410"/>
      <c r="G410"/>
      <c r="H410"/>
      <c r="I410"/>
      <c r="J410"/>
      <c r="K410"/>
      <c r="L410"/>
      <c r="M410"/>
    </row>
    <row r="411" spans="1:13" s="4" customFormat="1" ht="15" x14ac:dyDescent="0.2">
      <c r="A411" s="86"/>
      <c r="B411" s="86"/>
      <c r="E411"/>
      <c r="F411"/>
      <c r="G411"/>
      <c r="H411"/>
      <c r="I411"/>
      <c r="J411"/>
      <c r="K411"/>
      <c r="L411"/>
      <c r="M411"/>
    </row>
    <row r="412" spans="1:13" s="4" customFormat="1" ht="15" x14ac:dyDescent="0.2">
      <c r="A412" s="86"/>
      <c r="B412" s="86"/>
      <c r="E412"/>
      <c r="F412"/>
      <c r="G412"/>
      <c r="H412"/>
      <c r="I412"/>
      <c r="J412"/>
      <c r="K412"/>
      <c r="L412"/>
      <c r="M412"/>
    </row>
    <row r="413" spans="1:13" s="4" customFormat="1" ht="15" x14ac:dyDescent="0.2">
      <c r="A413" s="86"/>
      <c r="B413" s="86"/>
      <c r="E413"/>
      <c r="F413"/>
      <c r="G413"/>
      <c r="H413"/>
      <c r="I413"/>
      <c r="J413"/>
      <c r="K413"/>
      <c r="L413"/>
      <c r="M413"/>
    </row>
    <row r="414" spans="1:13" s="4" customFormat="1" ht="15" x14ac:dyDescent="0.2">
      <c r="A414" s="86"/>
      <c r="B414" s="86"/>
      <c r="E414"/>
      <c r="F414"/>
      <c r="G414"/>
      <c r="H414"/>
      <c r="I414"/>
      <c r="J414"/>
      <c r="K414"/>
      <c r="L414"/>
      <c r="M414"/>
    </row>
    <row r="415" spans="1:13" s="4" customFormat="1" ht="15" x14ac:dyDescent="0.2">
      <c r="A415" s="86"/>
      <c r="B415" s="86"/>
      <c r="E415"/>
      <c r="F415"/>
      <c r="G415"/>
      <c r="H415"/>
      <c r="I415"/>
      <c r="J415"/>
      <c r="K415"/>
      <c r="L415"/>
      <c r="M415"/>
    </row>
    <row r="416" spans="1:13" s="4" customFormat="1" ht="15" x14ac:dyDescent="0.2">
      <c r="A416" s="86"/>
      <c r="B416" s="86"/>
      <c r="E416"/>
      <c r="F416"/>
      <c r="G416"/>
      <c r="H416"/>
      <c r="I416"/>
      <c r="J416"/>
      <c r="K416"/>
      <c r="L416"/>
      <c r="M416"/>
    </row>
    <row r="417" spans="1:13" s="4" customFormat="1" ht="15" x14ac:dyDescent="0.2">
      <c r="A417" s="86"/>
      <c r="B417" s="86"/>
      <c r="E417"/>
      <c r="F417"/>
      <c r="G417"/>
      <c r="H417"/>
      <c r="I417"/>
      <c r="J417"/>
      <c r="K417"/>
      <c r="L417"/>
      <c r="M417"/>
    </row>
    <row r="418" spans="1:13" s="4" customFormat="1" ht="15" x14ac:dyDescent="0.2">
      <c r="A418" s="86"/>
      <c r="B418" s="86"/>
      <c r="E418"/>
      <c r="F418"/>
      <c r="G418"/>
      <c r="H418"/>
      <c r="I418"/>
      <c r="J418"/>
      <c r="K418"/>
      <c r="L418"/>
      <c r="M418"/>
    </row>
    <row r="419" spans="1:13" s="4" customFormat="1" ht="15" x14ac:dyDescent="0.2">
      <c r="A419" s="86"/>
      <c r="B419" s="86"/>
      <c r="E419"/>
      <c r="F419"/>
      <c r="G419"/>
      <c r="H419"/>
      <c r="I419"/>
      <c r="J419"/>
      <c r="K419"/>
      <c r="L419"/>
      <c r="M419"/>
    </row>
    <row r="420" spans="1:13" s="4" customFormat="1" ht="15" x14ac:dyDescent="0.2">
      <c r="A420" s="86"/>
      <c r="B420" s="86"/>
      <c r="E420"/>
      <c r="F420"/>
      <c r="G420"/>
      <c r="H420"/>
      <c r="I420"/>
      <c r="J420"/>
      <c r="K420"/>
      <c r="L420"/>
      <c r="M420"/>
    </row>
    <row r="421" spans="1:13" s="4" customFormat="1" ht="15" x14ac:dyDescent="0.2">
      <c r="A421" s="86"/>
      <c r="B421" s="86"/>
      <c r="E421"/>
      <c r="F421"/>
      <c r="G421"/>
      <c r="H421"/>
      <c r="I421"/>
      <c r="J421"/>
      <c r="K421"/>
      <c r="L421"/>
      <c r="M421"/>
    </row>
    <row r="422" spans="1:13" s="4" customFormat="1" ht="15" x14ac:dyDescent="0.2">
      <c r="A422" s="86"/>
      <c r="B422" s="86"/>
      <c r="E422"/>
      <c r="F422"/>
      <c r="G422"/>
      <c r="H422"/>
      <c r="I422"/>
      <c r="J422"/>
      <c r="K422"/>
      <c r="L422"/>
      <c r="M422"/>
    </row>
    <row r="423" spans="1:13" s="4" customFormat="1" ht="15" x14ac:dyDescent="0.2">
      <c r="A423" s="86"/>
      <c r="B423" s="86"/>
      <c r="E423"/>
      <c r="F423"/>
      <c r="G423"/>
      <c r="H423"/>
      <c r="I423"/>
      <c r="J423"/>
      <c r="K423"/>
      <c r="L423"/>
      <c r="M423"/>
    </row>
    <row r="424" spans="1:13" s="4" customFormat="1" ht="15" x14ac:dyDescent="0.2">
      <c r="A424" s="86"/>
      <c r="B424" s="86"/>
      <c r="E424"/>
      <c r="F424"/>
      <c r="G424"/>
      <c r="H424"/>
      <c r="I424"/>
      <c r="J424"/>
      <c r="K424"/>
      <c r="L424"/>
      <c r="M424"/>
    </row>
    <row r="425" spans="1:13" s="4" customFormat="1" ht="15" x14ac:dyDescent="0.2">
      <c r="A425" s="86"/>
      <c r="B425" s="86"/>
      <c r="E425"/>
      <c r="F425"/>
      <c r="G425"/>
      <c r="H425"/>
      <c r="I425"/>
      <c r="J425"/>
      <c r="K425"/>
      <c r="L425"/>
      <c r="M425"/>
    </row>
    <row r="426" spans="1:13" s="4" customFormat="1" ht="15" x14ac:dyDescent="0.2">
      <c r="A426" s="86"/>
      <c r="B426" s="86"/>
      <c r="E426"/>
      <c r="F426"/>
      <c r="G426"/>
      <c r="H426"/>
      <c r="I426"/>
      <c r="J426"/>
      <c r="K426"/>
      <c r="L426"/>
      <c r="M426"/>
    </row>
    <row r="427" spans="1:13" s="4" customFormat="1" ht="15" x14ac:dyDescent="0.2">
      <c r="A427" s="86"/>
      <c r="B427" s="86"/>
      <c r="E427"/>
      <c r="F427"/>
      <c r="G427"/>
      <c r="H427"/>
      <c r="I427"/>
      <c r="J427"/>
      <c r="K427"/>
      <c r="L427"/>
      <c r="M427"/>
    </row>
    <row r="428" spans="1:13" s="4" customFormat="1" ht="15" x14ac:dyDescent="0.2">
      <c r="A428" s="86"/>
      <c r="B428" s="86"/>
      <c r="E428"/>
      <c r="F428"/>
      <c r="G428"/>
      <c r="H428"/>
      <c r="I428"/>
      <c r="J428"/>
      <c r="K428"/>
      <c r="L428"/>
      <c r="M428"/>
    </row>
    <row r="429" spans="1:13" s="4" customFormat="1" ht="15" x14ac:dyDescent="0.2">
      <c r="A429" s="86"/>
      <c r="B429" s="86"/>
      <c r="E429"/>
      <c r="F429"/>
      <c r="G429"/>
      <c r="H429"/>
      <c r="I429"/>
      <c r="J429"/>
      <c r="K429"/>
      <c r="L429"/>
      <c r="M429"/>
    </row>
    <row r="430" spans="1:13" s="4" customFormat="1" ht="15" x14ac:dyDescent="0.2">
      <c r="A430" s="86"/>
      <c r="B430" s="86"/>
      <c r="E430"/>
      <c r="F430"/>
      <c r="G430"/>
      <c r="H430"/>
      <c r="I430"/>
      <c r="J430"/>
      <c r="K430"/>
      <c r="L430"/>
      <c r="M430"/>
    </row>
    <row r="431" spans="1:13" s="4" customFormat="1" ht="15" x14ac:dyDescent="0.2">
      <c r="A431" s="86"/>
      <c r="B431" s="86"/>
      <c r="E431"/>
      <c r="F431"/>
      <c r="G431"/>
      <c r="H431"/>
      <c r="I431"/>
      <c r="J431"/>
      <c r="K431"/>
      <c r="L431"/>
      <c r="M431"/>
    </row>
    <row r="432" spans="1:13" s="4" customFormat="1" ht="15" x14ac:dyDescent="0.2">
      <c r="A432" s="86"/>
      <c r="B432" s="86"/>
      <c r="E432"/>
      <c r="F432"/>
      <c r="G432"/>
      <c r="H432"/>
      <c r="I432"/>
      <c r="J432"/>
      <c r="K432"/>
      <c r="L432"/>
      <c r="M432"/>
    </row>
    <row r="433" spans="1:13" s="4" customFormat="1" ht="15" x14ac:dyDescent="0.2">
      <c r="A433" s="86"/>
      <c r="B433" s="86"/>
      <c r="E433"/>
      <c r="F433"/>
      <c r="G433"/>
      <c r="H433"/>
      <c r="I433"/>
      <c r="J433"/>
      <c r="K433"/>
      <c r="L433"/>
      <c r="M433"/>
    </row>
    <row r="434" spans="1:13" s="4" customFormat="1" ht="15" x14ac:dyDescent="0.2">
      <c r="A434" s="86"/>
      <c r="B434" s="86"/>
      <c r="E434"/>
      <c r="F434"/>
      <c r="G434"/>
      <c r="H434"/>
      <c r="I434"/>
      <c r="J434"/>
      <c r="K434"/>
      <c r="L434"/>
      <c r="M434"/>
    </row>
    <row r="435" spans="1:13" s="4" customFormat="1" ht="15" x14ac:dyDescent="0.2">
      <c r="A435" s="86"/>
      <c r="B435" s="86"/>
      <c r="E435"/>
      <c r="F435"/>
      <c r="G435"/>
      <c r="H435"/>
      <c r="I435"/>
      <c r="J435"/>
      <c r="K435"/>
      <c r="L435"/>
      <c r="M435"/>
    </row>
    <row r="436" spans="1:13" s="4" customFormat="1" ht="15" x14ac:dyDescent="0.2">
      <c r="A436" s="86"/>
      <c r="B436" s="86"/>
      <c r="E436"/>
      <c r="F436"/>
      <c r="G436"/>
      <c r="H436"/>
      <c r="I436"/>
      <c r="J436"/>
      <c r="K436"/>
      <c r="L436"/>
      <c r="M436"/>
    </row>
    <row r="437" spans="1:13" s="4" customFormat="1" ht="15" x14ac:dyDescent="0.2">
      <c r="A437" s="86"/>
      <c r="B437" s="86"/>
      <c r="E437"/>
      <c r="F437"/>
      <c r="G437"/>
      <c r="H437"/>
      <c r="I437"/>
      <c r="J437"/>
      <c r="K437"/>
      <c r="L437"/>
      <c r="M437"/>
    </row>
    <row r="438" spans="1:13" s="4" customFormat="1" ht="15" x14ac:dyDescent="0.2">
      <c r="A438" s="86"/>
      <c r="B438" s="86"/>
      <c r="E438"/>
      <c r="F438"/>
      <c r="G438"/>
      <c r="H438"/>
      <c r="I438"/>
      <c r="J438"/>
      <c r="K438"/>
      <c r="L438"/>
      <c r="M438"/>
    </row>
    <row r="439" spans="1:13" s="4" customFormat="1" ht="15" x14ac:dyDescent="0.2">
      <c r="A439" s="86"/>
      <c r="B439" s="86"/>
      <c r="E439"/>
      <c r="F439"/>
      <c r="G439"/>
      <c r="H439"/>
      <c r="I439"/>
      <c r="J439"/>
      <c r="K439"/>
      <c r="L439"/>
      <c r="M439"/>
    </row>
    <row r="440" spans="1:13" s="4" customFormat="1" ht="15" x14ac:dyDescent="0.2">
      <c r="A440" s="86"/>
      <c r="B440" s="86"/>
      <c r="E440"/>
      <c r="F440"/>
      <c r="G440"/>
      <c r="H440"/>
      <c r="I440"/>
      <c r="J440"/>
      <c r="K440"/>
      <c r="L440"/>
      <c r="M440"/>
    </row>
    <row r="441" spans="1:13" s="4" customFormat="1" ht="15" x14ac:dyDescent="0.2">
      <c r="A441" s="86"/>
      <c r="B441" s="86"/>
      <c r="E441"/>
      <c r="F441"/>
      <c r="G441"/>
      <c r="H441"/>
      <c r="I441"/>
      <c r="J441"/>
      <c r="K441"/>
      <c r="L441"/>
      <c r="M441"/>
    </row>
    <row r="442" spans="1:13" s="4" customFormat="1" ht="15" x14ac:dyDescent="0.2">
      <c r="A442" s="86"/>
      <c r="B442" s="86"/>
      <c r="E442"/>
      <c r="F442"/>
      <c r="G442"/>
      <c r="H442"/>
      <c r="I442"/>
      <c r="J442"/>
      <c r="K442"/>
      <c r="L442"/>
      <c r="M442"/>
    </row>
    <row r="443" spans="1:13" s="4" customFormat="1" ht="15" x14ac:dyDescent="0.2">
      <c r="A443" s="86"/>
      <c r="B443" s="86"/>
      <c r="E443"/>
      <c r="F443"/>
      <c r="G443"/>
      <c r="H443"/>
      <c r="I443"/>
      <c r="J443"/>
      <c r="K443"/>
      <c r="L443"/>
      <c r="M443"/>
    </row>
    <row r="444" spans="1:13" s="4" customFormat="1" ht="15" x14ac:dyDescent="0.2">
      <c r="A444" s="86"/>
      <c r="B444" s="86"/>
      <c r="E444"/>
      <c r="F444"/>
      <c r="G444"/>
      <c r="H444"/>
      <c r="I444"/>
      <c r="J444"/>
      <c r="K444"/>
      <c r="L444"/>
      <c r="M444"/>
    </row>
    <row r="445" spans="1:13" s="4" customFormat="1" ht="15" x14ac:dyDescent="0.2">
      <c r="A445" s="86"/>
      <c r="B445" s="86"/>
      <c r="E445"/>
      <c r="F445"/>
      <c r="G445"/>
      <c r="H445"/>
      <c r="I445"/>
      <c r="J445"/>
      <c r="K445"/>
      <c r="L445"/>
      <c r="M445"/>
    </row>
    <row r="446" spans="1:13" s="4" customFormat="1" ht="15" x14ac:dyDescent="0.2">
      <c r="A446" s="86"/>
      <c r="B446" s="86"/>
      <c r="E446"/>
      <c r="F446"/>
      <c r="G446"/>
      <c r="H446"/>
      <c r="I446"/>
      <c r="J446"/>
      <c r="K446"/>
      <c r="L446"/>
      <c r="M446"/>
    </row>
    <row r="447" spans="1:13" s="4" customFormat="1" ht="15" x14ac:dyDescent="0.2">
      <c r="A447" s="86"/>
      <c r="B447" s="86"/>
      <c r="E447"/>
      <c r="F447"/>
      <c r="G447"/>
      <c r="H447"/>
      <c r="I447"/>
      <c r="J447"/>
      <c r="K447"/>
      <c r="L447"/>
      <c r="M447"/>
    </row>
    <row r="448" spans="1:13" s="4" customFormat="1" ht="15" x14ac:dyDescent="0.2">
      <c r="A448" s="86"/>
      <c r="B448" s="86"/>
      <c r="E448"/>
      <c r="F448"/>
      <c r="G448"/>
      <c r="H448"/>
      <c r="I448"/>
      <c r="J448"/>
      <c r="K448"/>
      <c r="L448"/>
      <c r="M448"/>
    </row>
    <row r="449" spans="1:13" s="4" customFormat="1" ht="15" x14ac:dyDescent="0.2">
      <c r="A449" s="86"/>
      <c r="B449" s="86"/>
      <c r="E449"/>
      <c r="F449"/>
      <c r="G449"/>
      <c r="H449"/>
      <c r="I449"/>
      <c r="J449"/>
      <c r="K449"/>
      <c r="L449"/>
      <c r="M449"/>
    </row>
    <row r="450" spans="1:13" s="4" customFormat="1" ht="15" x14ac:dyDescent="0.2">
      <c r="A450" s="86"/>
      <c r="B450" s="86"/>
      <c r="E450"/>
      <c r="F450"/>
      <c r="G450"/>
      <c r="H450"/>
      <c r="I450"/>
      <c r="J450"/>
      <c r="K450"/>
      <c r="L450"/>
      <c r="M450"/>
    </row>
    <row r="451" spans="1:13" s="4" customFormat="1" ht="15" x14ac:dyDescent="0.2">
      <c r="A451" s="86"/>
      <c r="B451" s="86"/>
      <c r="E451"/>
      <c r="F451"/>
      <c r="G451"/>
      <c r="H451"/>
      <c r="I451"/>
      <c r="J451"/>
      <c r="K451"/>
      <c r="L451"/>
      <c r="M451"/>
    </row>
    <row r="452" spans="1:13" s="4" customFormat="1" ht="15" x14ac:dyDescent="0.2">
      <c r="A452" s="86"/>
      <c r="B452" s="86"/>
      <c r="E452"/>
      <c r="F452"/>
      <c r="G452"/>
      <c r="H452"/>
      <c r="I452"/>
      <c r="J452"/>
      <c r="K452"/>
      <c r="L452"/>
      <c r="M452"/>
    </row>
    <row r="453" spans="1:13" s="4" customFormat="1" ht="15" x14ac:dyDescent="0.2">
      <c r="A453" s="86"/>
      <c r="B453" s="86"/>
      <c r="E453"/>
      <c r="F453"/>
      <c r="G453"/>
      <c r="H453"/>
      <c r="I453"/>
      <c r="J453"/>
      <c r="K453"/>
      <c r="L453"/>
      <c r="M453"/>
    </row>
    <row r="454" spans="1:13" s="4" customFormat="1" ht="15" x14ac:dyDescent="0.2">
      <c r="A454" s="86"/>
      <c r="B454" s="86"/>
      <c r="E454"/>
      <c r="F454"/>
      <c r="G454"/>
      <c r="H454"/>
      <c r="I454"/>
      <c r="J454"/>
      <c r="K454"/>
      <c r="L454"/>
      <c r="M454"/>
    </row>
    <row r="455" spans="1:13" s="4" customFormat="1" ht="15" x14ac:dyDescent="0.2">
      <c r="A455" s="86"/>
      <c r="B455" s="86"/>
      <c r="E455"/>
      <c r="F455"/>
      <c r="G455"/>
      <c r="H455"/>
      <c r="I455"/>
      <c r="J455"/>
      <c r="K455"/>
      <c r="L455"/>
      <c r="M455"/>
    </row>
    <row r="456" spans="1:13" s="4" customFormat="1" ht="15" x14ac:dyDescent="0.2">
      <c r="A456" s="86"/>
      <c r="B456" s="86"/>
      <c r="E456"/>
      <c r="F456"/>
      <c r="G456"/>
      <c r="H456"/>
      <c r="I456"/>
      <c r="J456"/>
      <c r="K456"/>
      <c r="L456"/>
      <c r="M456"/>
    </row>
    <row r="457" spans="1:13" s="4" customFormat="1" ht="15" x14ac:dyDescent="0.2">
      <c r="A457" s="86"/>
      <c r="B457" s="86"/>
      <c r="E457"/>
      <c r="F457"/>
      <c r="G457"/>
      <c r="H457"/>
      <c r="I457"/>
      <c r="J457"/>
      <c r="K457"/>
      <c r="L457"/>
      <c r="M457"/>
    </row>
    <row r="458" spans="1:13" s="4" customFormat="1" ht="15" x14ac:dyDescent="0.2">
      <c r="A458" s="86"/>
      <c r="B458" s="86"/>
      <c r="E458"/>
      <c r="F458"/>
      <c r="G458"/>
      <c r="H458"/>
      <c r="I458"/>
      <c r="J458"/>
      <c r="K458"/>
      <c r="L458"/>
      <c r="M458"/>
    </row>
    <row r="459" spans="1:13" s="4" customFormat="1" ht="15" x14ac:dyDescent="0.2">
      <c r="A459" s="86"/>
      <c r="B459" s="86"/>
      <c r="E459"/>
      <c r="F459"/>
      <c r="G459"/>
      <c r="H459"/>
      <c r="I459"/>
      <c r="J459"/>
      <c r="K459"/>
      <c r="L459"/>
      <c r="M459"/>
    </row>
    <row r="460" spans="1:13" s="4" customFormat="1" ht="15" x14ac:dyDescent="0.2">
      <c r="A460" s="86"/>
      <c r="B460" s="86"/>
      <c r="E460"/>
      <c r="F460"/>
      <c r="G460"/>
      <c r="H460"/>
      <c r="I460"/>
      <c r="J460"/>
      <c r="K460"/>
      <c r="L460"/>
      <c r="M460"/>
    </row>
    <row r="461" spans="1:13" s="4" customFormat="1" ht="15" x14ac:dyDescent="0.2">
      <c r="A461" s="86"/>
      <c r="B461" s="86"/>
      <c r="E461"/>
      <c r="F461"/>
      <c r="G461"/>
      <c r="H461"/>
      <c r="I461"/>
      <c r="J461"/>
      <c r="K461"/>
      <c r="L461"/>
      <c r="M461"/>
    </row>
    <row r="462" spans="1:13" s="4" customFormat="1" ht="15" x14ac:dyDescent="0.2">
      <c r="A462" s="86"/>
      <c r="B462" s="86"/>
      <c r="E462"/>
      <c r="F462"/>
      <c r="G462"/>
      <c r="H462"/>
      <c r="I462"/>
      <c r="J462"/>
      <c r="K462"/>
      <c r="L462"/>
      <c r="M462"/>
    </row>
    <row r="463" spans="1:13" s="4" customFormat="1" ht="15" x14ac:dyDescent="0.2">
      <c r="A463" s="86"/>
      <c r="B463" s="86"/>
      <c r="E463"/>
      <c r="F463"/>
      <c r="G463"/>
      <c r="H463"/>
      <c r="I463"/>
      <c r="J463"/>
      <c r="K463"/>
      <c r="L463"/>
      <c r="M463"/>
    </row>
    <row r="464" spans="1:13" s="4" customFormat="1" ht="15" x14ac:dyDescent="0.2">
      <c r="A464" s="86"/>
      <c r="B464" s="86"/>
      <c r="E464"/>
      <c r="F464"/>
      <c r="G464"/>
      <c r="H464"/>
      <c r="I464"/>
      <c r="J464"/>
      <c r="K464"/>
      <c r="L464"/>
      <c r="M464"/>
    </row>
    <row r="465" spans="1:13" s="4" customFormat="1" ht="15" x14ac:dyDescent="0.2">
      <c r="A465" s="86"/>
      <c r="B465" s="86"/>
      <c r="E465"/>
      <c r="F465"/>
      <c r="G465"/>
      <c r="H465"/>
      <c r="I465"/>
      <c r="J465"/>
      <c r="K465"/>
      <c r="L465"/>
      <c r="M465"/>
    </row>
    <row r="466" spans="1:13" s="4" customFormat="1" ht="15" x14ac:dyDescent="0.2">
      <c r="A466" s="86"/>
      <c r="B466" s="86"/>
      <c r="E466"/>
      <c r="F466"/>
      <c r="G466"/>
      <c r="H466"/>
      <c r="I466"/>
      <c r="J466"/>
      <c r="K466"/>
      <c r="L466"/>
      <c r="M466"/>
    </row>
    <row r="467" spans="1:13" s="4" customFormat="1" ht="15" x14ac:dyDescent="0.2">
      <c r="A467" s="86"/>
      <c r="B467" s="86"/>
      <c r="E467"/>
      <c r="F467"/>
      <c r="G467"/>
      <c r="H467"/>
      <c r="I467"/>
      <c r="J467"/>
      <c r="K467"/>
      <c r="L467"/>
      <c r="M467"/>
    </row>
    <row r="468" spans="1:13" s="4" customFormat="1" ht="15" x14ac:dyDescent="0.2">
      <c r="A468" s="86"/>
      <c r="B468" s="86"/>
      <c r="E468"/>
      <c r="F468"/>
      <c r="G468"/>
      <c r="H468"/>
      <c r="I468"/>
      <c r="J468"/>
      <c r="K468"/>
      <c r="L468"/>
      <c r="M468"/>
    </row>
    <row r="469" spans="1:13" s="4" customFormat="1" ht="15" x14ac:dyDescent="0.2">
      <c r="A469" s="86"/>
      <c r="B469" s="86"/>
      <c r="E469"/>
      <c r="F469"/>
      <c r="G469"/>
      <c r="H469"/>
      <c r="I469"/>
      <c r="J469"/>
      <c r="K469"/>
      <c r="L469"/>
      <c r="M469"/>
    </row>
    <row r="470" spans="1:13" s="4" customFormat="1" ht="15" x14ac:dyDescent="0.2">
      <c r="A470" s="86"/>
      <c r="B470" s="86"/>
      <c r="E470"/>
      <c r="F470"/>
      <c r="G470"/>
      <c r="H470"/>
      <c r="I470"/>
      <c r="J470"/>
      <c r="K470"/>
      <c r="L470"/>
      <c r="M470"/>
    </row>
    <row r="471" spans="1:13" s="4" customFormat="1" ht="15" x14ac:dyDescent="0.2">
      <c r="A471" s="86"/>
      <c r="B471" s="86"/>
      <c r="E471"/>
      <c r="F471"/>
      <c r="G471"/>
      <c r="H471"/>
      <c r="I471"/>
      <c r="J471"/>
      <c r="K471"/>
      <c r="L471"/>
      <c r="M471"/>
    </row>
    <row r="472" spans="1:13" s="4" customFormat="1" ht="15" x14ac:dyDescent="0.2">
      <c r="A472" s="86"/>
      <c r="B472" s="86"/>
      <c r="E472"/>
      <c r="F472"/>
      <c r="G472"/>
      <c r="H472"/>
      <c r="I472"/>
      <c r="J472"/>
      <c r="K472"/>
      <c r="L472"/>
      <c r="M472"/>
    </row>
    <row r="473" spans="1:13" s="4" customFormat="1" ht="15" x14ac:dyDescent="0.2">
      <c r="A473" s="86"/>
      <c r="B473" s="86"/>
      <c r="E473"/>
      <c r="F473"/>
      <c r="G473"/>
      <c r="H473"/>
      <c r="I473"/>
      <c r="J473"/>
      <c r="K473"/>
      <c r="L473"/>
      <c r="M473"/>
    </row>
    <row r="474" spans="1:13" s="4" customFormat="1" ht="15" x14ac:dyDescent="0.2">
      <c r="A474" s="86"/>
      <c r="B474" s="86"/>
      <c r="E474"/>
      <c r="F474"/>
      <c r="G474"/>
      <c r="H474"/>
      <c r="I474"/>
      <c r="J474"/>
      <c r="K474"/>
      <c r="L474"/>
      <c r="M474"/>
    </row>
    <row r="475" spans="1:13" s="4" customFormat="1" ht="15" x14ac:dyDescent="0.2">
      <c r="A475" s="86"/>
      <c r="B475" s="86"/>
      <c r="E475"/>
      <c r="F475"/>
      <c r="G475"/>
      <c r="H475"/>
      <c r="I475"/>
      <c r="J475"/>
      <c r="K475"/>
      <c r="L475"/>
      <c r="M475"/>
    </row>
    <row r="476" spans="1:13" s="4" customFormat="1" ht="15" x14ac:dyDescent="0.2">
      <c r="A476" s="86"/>
      <c r="B476" s="86"/>
      <c r="E476"/>
      <c r="F476"/>
      <c r="G476"/>
      <c r="H476"/>
      <c r="I476"/>
      <c r="J476"/>
      <c r="K476"/>
      <c r="L476"/>
      <c r="M476"/>
    </row>
    <row r="477" spans="1:13" s="4" customFormat="1" ht="15" x14ac:dyDescent="0.2">
      <c r="A477" s="86"/>
      <c r="B477" s="86"/>
      <c r="E477"/>
      <c r="F477"/>
      <c r="G477"/>
      <c r="H477"/>
      <c r="I477"/>
      <c r="J477"/>
      <c r="K477"/>
      <c r="L477"/>
      <c r="M477"/>
    </row>
    <row r="478" spans="1:13" s="4" customFormat="1" ht="15" x14ac:dyDescent="0.2">
      <c r="A478" s="86"/>
      <c r="B478" s="86"/>
      <c r="E478"/>
      <c r="F478"/>
      <c r="G478"/>
      <c r="H478"/>
      <c r="I478"/>
      <c r="J478"/>
      <c r="K478"/>
      <c r="L478"/>
      <c r="M478"/>
    </row>
    <row r="479" spans="1:13" s="4" customFormat="1" ht="15" x14ac:dyDescent="0.2">
      <c r="A479" s="86"/>
      <c r="B479" s="86"/>
      <c r="E479"/>
      <c r="F479"/>
      <c r="G479"/>
      <c r="H479"/>
      <c r="I479"/>
      <c r="J479"/>
      <c r="K479"/>
      <c r="L479"/>
      <c r="M479"/>
    </row>
    <row r="480" spans="1:13" s="4" customFormat="1" ht="15" x14ac:dyDescent="0.2">
      <c r="A480" s="86"/>
      <c r="B480" s="86"/>
      <c r="E480"/>
      <c r="F480"/>
      <c r="G480"/>
      <c r="H480"/>
      <c r="I480"/>
      <c r="J480"/>
      <c r="K480"/>
      <c r="L480"/>
      <c r="M480"/>
    </row>
    <row r="481" spans="1:13" s="4" customFormat="1" ht="15" x14ac:dyDescent="0.2">
      <c r="A481" s="86"/>
      <c r="B481" s="86"/>
      <c r="E481"/>
      <c r="F481"/>
      <c r="G481"/>
      <c r="H481"/>
      <c r="I481"/>
      <c r="J481"/>
      <c r="K481"/>
      <c r="L481"/>
      <c r="M481"/>
    </row>
    <row r="482" spans="1:13" s="4" customFormat="1" ht="15" x14ac:dyDescent="0.2">
      <c r="A482" s="86"/>
      <c r="B482" s="86"/>
      <c r="E482"/>
      <c r="F482"/>
      <c r="G482"/>
      <c r="H482"/>
      <c r="I482"/>
      <c r="J482"/>
      <c r="K482"/>
      <c r="L482"/>
      <c r="M482"/>
    </row>
    <row r="483" spans="1:13" s="4" customFormat="1" ht="15" x14ac:dyDescent="0.2">
      <c r="A483" s="86"/>
      <c r="B483" s="86"/>
      <c r="E483"/>
      <c r="F483"/>
      <c r="G483"/>
      <c r="H483"/>
      <c r="I483"/>
      <c r="J483"/>
      <c r="K483"/>
      <c r="L483"/>
      <c r="M483"/>
    </row>
    <row r="484" spans="1:13" s="4" customFormat="1" ht="15" x14ac:dyDescent="0.2">
      <c r="A484" s="86"/>
      <c r="B484" s="86"/>
      <c r="E484"/>
      <c r="F484"/>
      <c r="G484"/>
      <c r="H484"/>
      <c r="I484"/>
      <c r="J484"/>
      <c r="K484"/>
      <c r="L484"/>
      <c r="M484"/>
    </row>
    <row r="485" spans="1:13" s="4" customFormat="1" ht="15" x14ac:dyDescent="0.2">
      <c r="A485" s="86"/>
      <c r="B485" s="86"/>
      <c r="E485"/>
      <c r="F485"/>
      <c r="G485"/>
      <c r="H485"/>
      <c r="I485"/>
      <c r="J485"/>
      <c r="K485"/>
      <c r="L485"/>
      <c r="M485"/>
    </row>
    <row r="486" spans="1:13" s="4" customFormat="1" ht="15" x14ac:dyDescent="0.2">
      <c r="A486" s="86"/>
      <c r="B486" s="86"/>
      <c r="E486"/>
      <c r="F486"/>
      <c r="G486"/>
      <c r="H486"/>
      <c r="I486"/>
      <c r="J486"/>
      <c r="K486"/>
      <c r="L486"/>
      <c r="M486"/>
    </row>
    <row r="487" spans="1:13" s="4" customFormat="1" ht="15" x14ac:dyDescent="0.2">
      <c r="A487" s="86"/>
      <c r="B487" s="86"/>
      <c r="E487"/>
      <c r="F487"/>
      <c r="G487"/>
      <c r="H487"/>
      <c r="I487"/>
      <c r="J487"/>
      <c r="K487"/>
      <c r="L487"/>
      <c r="M487"/>
    </row>
    <row r="488" spans="1:13" s="4" customFormat="1" ht="15" x14ac:dyDescent="0.2">
      <c r="A488" s="86"/>
      <c r="B488" s="86"/>
      <c r="E488"/>
      <c r="F488"/>
      <c r="G488"/>
      <c r="H488"/>
      <c r="I488"/>
      <c r="J488"/>
      <c r="K488"/>
      <c r="L488"/>
      <c r="M488"/>
    </row>
    <row r="489" spans="1:13" s="4" customFormat="1" ht="15" x14ac:dyDescent="0.2">
      <c r="A489" s="86"/>
      <c r="B489" s="86"/>
      <c r="E489"/>
      <c r="F489"/>
      <c r="G489"/>
      <c r="H489"/>
      <c r="I489"/>
      <c r="J489"/>
      <c r="K489"/>
      <c r="L489"/>
      <c r="M489"/>
    </row>
    <row r="490" spans="1:13" s="4" customFormat="1" ht="15" x14ac:dyDescent="0.2">
      <c r="A490" s="86"/>
      <c r="B490" s="86"/>
      <c r="E490"/>
      <c r="F490"/>
      <c r="G490"/>
      <c r="H490"/>
      <c r="I490"/>
      <c r="J490"/>
      <c r="K490"/>
      <c r="L490"/>
      <c r="M490"/>
    </row>
    <row r="491" spans="1:13" s="4" customFormat="1" ht="15" x14ac:dyDescent="0.2">
      <c r="A491" s="86"/>
      <c r="B491" s="86"/>
      <c r="E491"/>
      <c r="F491"/>
      <c r="G491"/>
      <c r="H491"/>
      <c r="I491"/>
      <c r="J491"/>
      <c r="K491"/>
      <c r="L491"/>
      <c r="M491"/>
    </row>
    <row r="492" spans="1:13" s="4" customFormat="1" ht="15" x14ac:dyDescent="0.2">
      <c r="A492" s="86"/>
      <c r="B492" s="86"/>
      <c r="E492"/>
      <c r="F492"/>
      <c r="G492"/>
      <c r="H492"/>
      <c r="I492"/>
      <c r="J492"/>
      <c r="K492"/>
      <c r="L492"/>
      <c r="M492"/>
    </row>
    <row r="493" spans="1:13" s="4" customFormat="1" ht="15" x14ac:dyDescent="0.2">
      <c r="A493" s="86"/>
      <c r="B493" s="86"/>
      <c r="E493"/>
      <c r="F493"/>
      <c r="G493"/>
      <c r="H493"/>
      <c r="I493"/>
      <c r="J493"/>
      <c r="K493"/>
      <c r="L493"/>
      <c r="M493"/>
    </row>
    <row r="494" spans="1:13" s="4" customFormat="1" ht="15" x14ac:dyDescent="0.2">
      <c r="A494" s="86"/>
      <c r="B494" s="86"/>
      <c r="E494"/>
      <c r="F494"/>
      <c r="G494"/>
      <c r="H494"/>
      <c r="I494"/>
      <c r="J494"/>
      <c r="K494"/>
      <c r="L494"/>
      <c r="M494"/>
    </row>
    <row r="495" spans="1:13" s="4" customFormat="1" ht="15" x14ac:dyDescent="0.2">
      <c r="A495" s="86"/>
      <c r="B495" s="86"/>
      <c r="E495"/>
      <c r="F495"/>
      <c r="G495"/>
      <c r="H495"/>
      <c r="I495"/>
      <c r="J495"/>
      <c r="K495"/>
      <c r="L495"/>
      <c r="M495"/>
    </row>
    <row r="496" spans="1:13" s="4" customFormat="1" ht="15" x14ac:dyDescent="0.2">
      <c r="A496" s="86"/>
      <c r="B496" s="86"/>
      <c r="E496"/>
      <c r="F496"/>
      <c r="G496"/>
      <c r="H496"/>
      <c r="I496"/>
      <c r="J496"/>
      <c r="K496"/>
      <c r="L496"/>
      <c r="M496"/>
    </row>
    <row r="497" spans="1:13" s="4" customFormat="1" ht="15" x14ac:dyDescent="0.2">
      <c r="A497" s="86"/>
      <c r="B497" s="86"/>
      <c r="E497"/>
      <c r="F497"/>
      <c r="G497"/>
      <c r="H497"/>
      <c r="I497"/>
      <c r="J497"/>
      <c r="K497"/>
      <c r="L497"/>
      <c r="M497"/>
    </row>
    <row r="498" spans="1:13" s="4" customFormat="1" ht="15" x14ac:dyDescent="0.2">
      <c r="A498" s="86"/>
      <c r="B498" s="86"/>
      <c r="E498"/>
      <c r="F498"/>
      <c r="G498"/>
      <c r="H498"/>
      <c r="I498"/>
      <c r="J498"/>
      <c r="K498"/>
      <c r="L498"/>
      <c r="M498"/>
    </row>
    <row r="499" spans="1:13" s="4" customFormat="1" ht="15" x14ac:dyDescent="0.2">
      <c r="A499" s="86"/>
      <c r="B499" s="86"/>
      <c r="E499"/>
      <c r="F499"/>
      <c r="G499"/>
      <c r="H499"/>
      <c r="I499"/>
      <c r="J499"/>
      <c r="K499"/>
      <c r="L499"/>
      <c r="M499"/>
    </row>
    <row r="500" spans="1:13" s="4" customFormat="1" ht="15" x14ac:dyDescent="0.2">
      <c r="A500" s="86"/>
      <c r="B500" s="86"/>
      <c r="E500"/>
      <c r="F500"/>
      <c r="G500"/>
      <c r="H500"/>
      <c r="I500"/>
      <c r="J500"/>
      <c r="K500"/>
      <c r="L500"/>
      <c r="M500"/>
    </row>
    <row r="501" spans="1:13" s="4" customFormat="1" ht="15" x14ac:dyDescent="0.2">
      <c r="A501" s="86"/>
      <c r="B501" s="86"/>
      <c r="E501"/>
      <c r="F501"/>
      <c r="G501"/>
      <c r="H501"/>
      <c r="I501"/>
      <c r="J501"/>
      <c r="K501"/>
      <c r="L501"/>
      <c r="M501"/>
    </row>
    <row r="502" spans="1:13" s="4" customFormat="1" ht="15" x14ac:dyDescent="0.2">
      <c r="A502" s="86"/>
      <c r="B502" s="86"/>
      <c r="E502"/>
      <c r="F502"/>
      <c r="G502"/>
      <c r="H502"/>
      <c r="I502"/>
      <c r="J502"/>
      <c r="K502"/>
      <c r="L502"/>
      <c r="M502"/>
    </row>
    <row r="503" spans="1:13" s="4" customFormat="1" ht="15" x14ac:dyDescent="0.2">
      <c r="A503" s="86"/>
      <c r="B503" s="86"/>
      <c r="E503"/>
      <c r="F503"/>
      <c r="G503"/>
      <c r="H503"/>
      <c r="I503"/>
      <c r="J503"/>
      <c r="K503"/>
      <c r="L503"/>
      <c r="M503"/>
    </row>
    <row r="504" spans="1:13" s="4" customFormat="1" ht="15" x14ac:dyDescent="0.2">
      <c r="A504" s="86"/>
      <c r="B504" s="86"/>
      <c r="E504"/>
      <c r="F504"/>
      <c r="G504"/>
      <c r="H504"/>
      <c r="I504"/>
      <c r="J504"/>
      <c r="K504"/>
      <c r="L504"/>
      <c r="M504"/>
    </row>
    <row r="505" spans="1:13" s="4" customFormat="1" ht="15" x14ac:dyDescent="0.2">
      <c r="A505" s="86"/>
      <c r="B505" s="86"/>
      <c r="E505"/>
      <c r="F505"/>
      <c r="G505"/>
      <c r="H505"/>
      <c r="I505"/>
      <c r="J505"/>
      <c r="K505"/>
      <c r="L505"/>
      <c r="M505"/>
    </row>
    <row r="506" spans="1:13" s="4" customFormat="1" ht="15" x14ac:dyDescent="0.2">
      <c r="A506" s="86"/>
      <c r="B506" s="86"/>
      <c r="E506"/>
      <c r="F506"/>
      <c r="G506"/>
      <c r="H506"/>
      <c r="I506"/>
      <c r="J506"/>
      <c r="K506"/>
      <c r="L506"/>
      <c r="M506"/>
    </row>
    <row r="507" spans="1:13" s="4" customFormat="1" ht="15" x14ac:dyDescent="0.2">
      <c r="A507" s="86"/>
      <c r="B507" s="86"/>
      <c r="E507"/>
      <c r="F507"/>
      <c r="G507"/>
      <c r="H507"/>
      <c r="I507"/>
      <c r="J507"/>
      <c r="K507"/>
      <c r="L507"/>
      <c r="M507"/>
    </row>
    <row r="508" spans="1:13" s="4" customFormat="1" ht="15" x14ac:dyDescent="0.2">
      <c r="A508" s="86"/>
      <c r="B508" s="86"/>
      <c r="E508"/>
      <c r="F508"/>
      <c r="G508"/>
      <c r="H508"/>
      <c r="I508"/>
      <c r="J508"/>
      <c r="K508"/>
      <c r="L508"/>
      <c r="M508"/>
    </row>
    <row r="509" spans="1:13" s="4" customFormat="1" ht="15" x14ac:dyDescent="0.2">
      <c r="A509" s="86"/>
      <c r="B509" s="86"/>
      <c r="E509"/>
      <c r="F509"/>
      <c r="G509"/>
      <c r="H509"/>
      <c r="I509"/>
      <c r="J509"/>
      <c r="K509"/>
      <c r="L509"/>
      <c r="M509"/>
    </row>
    <row r="510" spans="1:13" s="4" customFormat="1" ht="15" x14ac:dyDescent="0.2">
      <c r="A510" s="86"/>
      <c r="B510" s="86"/>
      <c r="E510"/>
      <c r="F510"/>
      <c r="G510"/>
      <c r="H510"/>
      <c r="I510"/>
      <c r="J510"/>
      <c r="K510"/>
      <c r="L510"/>
      <c r="M510"/>
    </row>
    <row r="511" spans="1:13" s="4" customFormat="1" ht="15" x14ac:dyDescent="0.2">
      <c r="A511" s="86"/>
      <c r="B511" s="86"/>
      <c r="E511"/>
      <c r="F511"/>
      <c r="G511"/>
      <c r="H511"/>
      <c r="I511"/>
      <c r="J511"/>
      <c r="K511"/>
      <c r="L511"/>
      <c r="M511"/>
    </row>
    <row r="512" spans="1:13" s="4" customFormat="1" ht="15" x14ac:dyDescent="0.2">
      <c r="A512" s="86"/>
      <c r="B512" s="86"/>
      <c r="E512"/>
      <c r="F512"/>
      <c r="G512"/>
      <c r="H512"/>
      <c r="I512"/>
      <c r="J512"/>
      <c r="K512"/>
      <c r="L512"/>
      <c r="M512"/>
    </row>
    <row r="513" spans="1:13" s="4" customFormat="1" ht="15" x14ac:dyDescent="0.2">
      <c r="A513" s="86"/>
      <c r="B513" s="86"/>
      <c r="E513"/>
      <c r="F513"/>
      <c r="G513"/>
      <c r="H513"/>
      <c r="I513"/>
      <c r="J513"/>
      <c r="K513"/>
      <c r="L513"/>
      <c r="M513"/>
    </row>
    <row r="514" spans="1:13" s="4" customFormat="1" ht="15" x14ac:dyDescent="0.2">
      <c r="A514" s="86"/>
      <c r="B514" s="86"/>
      <c r="E514"/>
      <c r="F514"/>
      <c r="G514"/>
      <c r="H514"/>
      <c r="I514"/>
      <c r="J514"/>
      <c r="K514"/>
      <c r="L514"/>
      <c r="M514"/>
    </row>
    <row r="515" spans="1:13" s="4" customFormat="1" ht="15" x14ac:dyDescent="0.2">
      <c r="A515" s="86"/>
      <c r="B515" s="86"/>
      <c r="E515"/>
      <c r="F515"/>
      <c r="G515"/>
      <c r="H515"/>
      <c r="I515"/>
      <c r="J515"/>
      <c r="K515"/>
      <c r="L515"/>
      <c r="M515"/>
    </row>
    <row r="516" spans="1:13" s="4" customFormat="1" ht="15" x14ac:dyDescent="0.2">
      <c r="A516" s="86"/>
      <c r="B516" s="86"/>
      <c r="E516"/>
      <c r="F516"/>
      <c r="G516"/>
      <c r="H516"/>
      <c r="I516"/>
      <c r="J516"/>
      <c r="K516"/>
      <c r="L516"/>
      <c r="M516"/>
    </row>
    <row r="517" spans="1:13" s="4" customFormat="1" ht="15" x14ac:dyDescent="0.2">
      <c r="A517" s="86"/>
      <c r="B517" s="86"/>
      <c r="E517"/>
      <c r="F517"/>
      <c r="G517"/>
      <c r="H517"/>
      <c r="I517"/>
      <c r="J517"/>
      <c r="K517"/>
      <c r="L517"/>
      <c r="M517"/>
    </row>
    <row r="518" spans="1:13" s="4" customFormat="1" ht="15" x14ac:dyDescent="0.2">
      <c r="A518" s="86"/>
      <c r="B518" s="86"/>
      <c r="E518"/>
      <c r="F518"/>
      <c r="G518"/>
      <c r="H518"/>
      <c r="I518"/>
      <c r="J518"/>
      <c r="K518"/>
      <c r="L518"/>
      <c r="M518"/>
    </row>
    <row r="519" spans="1:13" s="4" customFormat="1" ht="15" x14ac:dyDescent="0.2">
      <c r="A519" s="86"/>
      <c r="B519" s="86"/>
      <c r="E519"/>
      <c r="F519"/>
      <c r="G519"/>
      <c r="H519"/>
      <c r="I519"/>
      <c r="J519"/>
      <c r="K519"/>
      <c r="L519"/>
      <c r="M519"/>
    </row>
    <row r="520" spans="1:13" s="4" customFormat="1" ht="15" x14ac:dyDescent="0.2">
      <c r="A520" s="86"/>
      <c r="B520" s="86"/>
      <c r="E520"/>
      <c r="F520"/>
      <c r="G520"/>
      <c r="H520"/>
      <c r="I520"/>
      <c r="J520"/>
      <c r="K520"/>
      <c r="L520"/>
      <c r="M520"/>
    </row>
    <row r="521" spans="1:13" s="4" customFormat="1" ht="15" x14ac:dyDescent="0.2">
      <c r="A521" s="86"/>
      <c r="B521" s="86"/>
      <c r="E521"/>
      <c r="F521"/>
      <c r="G521"/>
      <c r="H521"/>
      <c r="I521"/>
      <c r="J521"/>
      <c r="K521"/>
      <c r="L521"/>
      <c r="M521"/>
    </row>
    <row r="522" spans="1:13" s="4" customFormat="1" ht="15" x14ac:dyDescent="0.2">
      <c r="A522" s="86"/>
      <c r="B522" s="86"/>
      <c r="E522"/>
      <c r="F522"/>
      <c r="G522"/>
      <c r="H522"/>
      <c r="I522"/>
      <c r="J522"/>
      <c r="K522"/>
      <c r="L522"/>
      <c r="M522"/>
    </row>
    <row r="523" spans="1:13" s="4" customFormat="1" ht="15" x14ac:dyDescent="0.2">
      <c r="A523" s="86"/>
      <c r="B523" s="86"/>
      <c r="E523"/>
      <c r="F523"/>
      <c r="G523"/>
      <c r="H523"/>
      <c r="I523"/>
      <c r="J523"/>
      <c r="K523"/>
      <c r="L523"/>
      <c r="M523"/>
    </row>
    <row r="524" spans="1:13" s="4" customFormat="1" ht="15" x14ac:dyDescent="0.2">
      <c r="A524" s="86"/>
      <c r="B524" s="86"/>
      <c r="E524"/>
      <c r="F524"/>
      <c r="G524"/>
      <c r="H524"/>
      <c r="I524"/>
      <c r="J524"/>
      <c r="K524"/>
      <c r="L524"/>
      <c r="M524"/>
    </row>
    <row r="525" spans="1:13" s="4" customFormat="1" ht="15" x14ac:dyDescent="0.2">
      <c r="A525" s="86"/>
      <c r="B525" s="86"/>
      <c r="E525"/>
      <c r="F525"/>
      <c r="G525"/>
      <c r="H525"/>
      <c r="I525"/>
      <c r="J525"/>
      <c r="K525"/>
      <c r="L525"/>
      <c r="M525"/>
    </row>
    <row r="526" spans="1:13" s="4" customFormat="1" ht="15" x14ac:dyDescent="0.2">
      <c r="A526" s="86"/>
      <c r="B526" s="86"/>
      <c r="E526"/>
      <c r="F526"/>
      <c r="G526"/>
      <c r="H526"/>
      <c r="I526"/>
      <c r="J526"/>
      <c r="K526"/>
      <c r="L526"/>
      <c r="M526"/>
    </row>
    <row r="527" spans="1:13" s="4" customFormat="1" ht="15" x14ac:dyDescent="0.2">
      <c r="A527" s="86"/>
      <c r="B527" s="86"/>
      <c r="E527"/>
      <c r="F527"/>
      <c r="G527"/>
      <c r="H527"/>
      <c r="I527"/>
      <c r="J527"/>
      <c r="K527"/>
      <c r="L527"/>
      <c r="M527"/>
    </row>
    <row r="528" spans="1:13" s="4" customFormat="1" ht="15" x14ac:dyDescent="0.2">
      <c r="A528" s="86"/>
      <c r="B528" s="86"/>
      <c r="E528"/>
      <c r="F528"/>
      <c r="G528"/>
      <c r="H528"/>
      <c r="I528"/>
      <c r="J528"/>
      <c r="K528"/>
      <c r="L528"/>
      <c r="M528"/>
    </row>
    <row r="529" spans="1:13" s="4" customFormat="1" ht="15" x14ac:dyDescent="0.2">
      <c r="A529" s="86"/>
      <c r="B529" s="86"/>
      <c r="E529"/>
      <c r="F529"/>
      <c r="G529"/>
      <c r="H529"/>
      <c r="I529"/>
      <c r="J529"/>
      <c r="K529"/>
      <c r="L529"/>
      <c r="M529"/>
    </row>
    <row r="530" spans="1:13" s="4" customFormat="1" ht="15" x14ac:dyDescent="0.2">
      <c r="A530" s="86"/>
      <c r="B530" s="86"/>
      <c r="E530"/>
      <c r="F530"/>
      <c r="G530"/>
      <c r="H530"/>
      <c r="I530"/>
      <c r="J530"/>
      <c r="K530"/>
      <c r="L530"/>
      <c r="M530"/>
    </row>
    <row r="531" spans="1:13" s="4" customFormat="1" ht="15" x14ac:dyDescent="0.2">
      <c r="A531" s="86"/>
      <c r="B531" s="86"/>
      <c r="E531"/>
      <c r="F531"/>
      <c r="G531"/>
      <c r="H531"/>
      <c r="I531"/>
      <c r="J531"/>
      <c r="K531"/>
      <c r="L531"/>
      <c r="M531"/>
    </row>
    <row r="532" spans="1:13" s="4" customFormat="1" ht="15" x14ac:dyDescent="0.2">
      <c r="A532" s="86"/>
      <c r="B532" s="86"/>
      <c r="E532"/>
      <c r="F532"/>
      <c r="G532"/>
      <c r="H532"/>
      <c r="I532"/>
      <c r="J532"/>
      <c r="K532"/>
      <c r="L532"/>
      <c r="M532"/>
    </row>
    <row r="533" spans="1:13" s="4" customFormat="1" ht="15" x14ac:dyDescent="0.2">
      <c r="A533" s="86"/>
      <c r="B533" s="86"/>
      <c r="E533"/>
      <c r="F533"/>
      <c r="G533"/>
      <c r="H533"/>
      <c r="I533"/>
      <c r="J533"/>
      <c r="K533"/>
      <c r="L533"/>
      <c r="M533"/>
    </row>
    <row r="534" spans="1:13" s="4" customFormat="1" ht="15" x14ac:dyDescent="0.2">
      <c r="A534" s="86"/>
      <c r="B534" s="86"/>
      <c r="E534"/>
      <c r="F534"/>
      <c r="G534"/>
      <c r="H534"/>
      <c r="I534"/>
      <c r="J534"/>
      <c r="K534"/>
      <c r="L534"/>
      <c r="M534"/>
    </row>
    <row r="535" spans="1:13" s="4" customFormat="1" ht="15" x14ac:dyDescent="0.2">
      <c r="A535" s="86"/>
      <c r="B535" s="86"/>
      <c r="E535"/>
      <c r="F535"/>
      <c r="G535"/>
      <c r="H535"/>
      <c r="I535"/>
      <c r="J535"/>
      <c r="K535"/>
      <c r="L535"/>
      <c r="M535"/>
    </row>
    <row r="536" spans="1:13" s="4" customFormat="1" ht="15" x14ac:dyDescent="0.2">
      <c r="A536" s="86"/>
      <c r="B536" s="86"/>
      <c r="E536"/>
      <c r="F536"/>
      <c r="G536"/>
      <c r="H536"/>
      <c r="I536"/>
      <c r="J536"/>
      <c r="K536"/>
      <c r="L536"/>
      <c r="M536"/>
    </row>
    <row r="537" spans="1:13" s="4" customFormat="1" ht="15" x14ac:dyDescent="0.2">
      <c r="A537" s="86"/>
      <c r="B537" s="86"/>
      <c r="E537"/>
      <c r="F537"/>
      <c r="G537"/>
      <c r="H537"/>
      <c r="I537"/>
      <c r="J537"/>
      <c r="K537"/>
      <c r="L537"/>
      <c r="M537"/>
    </row>
    <row r="538" spans="1:13" s="4" customFormat="1" ht="15" x14ac:dyDescent="0.2">
      <c r="A538" s="86"/>
      <c r="B538" s="86"/>
      <c r="E538"/>
      <c r="F538"/>
      <c r="G538"/>
      <c r="H538"/>
      <c r="I538"/>
      <c r="J538"/>
      <c r="K538"/>
      <c r="L538"/>
      <c r="M538"/>
    </row>
    <row r="539" spans="1:13" s="4" customFormat="1" ht="15" x14ac:dyDescent="0.2">
      <c r="A539" s="86"/>
      <c r="B539" s="86"/>
      <c r="E539"/>
      <c r="F539"/>
      <c r="G539"/>
      <c r="H539"/>
      <c r="I539"/>
      <c r="J539"/>
      <c r="K539"/>
      <c r="L539"/>
      <c r="M539"/>
    </row>
    <row r="540" spans="1:13" s="4" customFormat="1" ht="15" x14ac:dyDescent="0.2">
      <c r="A540" s="86"/>
      <c r="B540" s="86"/>
      <c r="E540"/>
      <c r="F540"/>
      <c r="G540"/>
      <c r="H540"/>
      <c r="I540"/>
      <c r="J540"/>
      <c r="K540"/>
      <c r="L540"/>
      <c r="M540"/>
    </row>
    <row r="541" spans="1:13" s="4" customFormat="1" ht="15" x14ac:dyDescent="0.2">
      <c r="A541" s="86"/>
      <c r="B541" s="86"/>
      <c r="E541"/>
      <c r="F541"/>
      <c r="G541"/>
      <c r="H541"/>
      <c r="I541"/>
      <c r="J541"/>
      <c r="K541"/>
      <c r="L541"/>
      <c r="M541"/>
    </row>
    <row r="542" spans="1:13" s="4" customFormat="1" ht="15" x14ac:dyDescent="0.2">
      <c r="A542" s="86"/>
      <c r="B542" s="86"/>
      <c r="E542"/>
      <c r="F542"/>
      <c r="G542"/>
      <c r="H542"/>
      <c r="I542"/>
      <c r="J542"/>
      <c r="K542"/>
      <c r="L542"/>
      <c r="M542"/>
    </row>
    <row r="543" spans="1:13" s="4" customFormat="1" ht="15" x14ac:dyDescent="0.2">
      <c r="A543" s="86"/>
      <c r="B543" s="86"/>
      <c r="E543"/>
      <c r="F543"/>
      <c r="G543"/>
      <c r="H543"/>
      <c r="I543"/>
      <c r="J543"/>
      <c r="K543"/>
      <c r="L543"/>
      <c r="M543"/>
    </row>
    <row r="544" spans="1:13" s="4" customFormat="1" ht="15" x14ac:dyDescent="0.2">
      <c r="A544" s="86"/>
      <c r="B544" s="86"/>
      <c r="E544"/>
      <c r="F544"/>
      <c r="G544"/>
      <c r="H544"/>
      <c r="I544"/>
      <c r="J544"/>
      <c r="K544"/>
      <c r="L544"/>
      <c r="M544"/>
    </row>
    <row r="545" spans="1:13" s="4" customFormat="1" ht="15" x14ac:dyDescent="0.2">
      <c r="A545" s="86"/>
      <c r="B545" s="86"/>
      <c r="E545"/>
      <c r="F545"/>
      <c r="G545"/>
      <c r="H545"/>
      <c r="I545"/>
      <c r="J545"/>
      <c r="K545"/>
      <c r="L545"/>
      <c r="M545"/>
    </row>
    <row r="546" spans="1:13" s="4" customFormat="1" ht="15" x14ac:dyDescent="0.2">
      <c r="A546" s="86"/>
      <c r="B546" s="86"/>
      <c r="E546"/>
      <c r="F546"/>
      <c r="G546"/>
      <c r="H546"/>
      <c r="I546"/>
      <c r="J546"/>
      <c r="K546"/>
      <c r="L546"/>
      <c r="M546"/>
    </row>
    <row r="547" spans="1:13" s="4" customFormat="1" ht="15" x14ac:dyDescent="0.2">
      <c r="A547" s="86"/>
      <c r="B547" s="86"/>
      <c r="E547"/>
      <c r="F547"/>
      <c r="G547"/>
      <c r="H547"/>
      <c r="I547"/>
      <c r="J547"/>
      <c r="K547"/>
      <c r="L547"/>
      <c r="M547"/>
    </row>
    <row r="548" spans="1:13" s="4" customFormat="1" ht="15" x14ac:dyDescent="0.2">
      <c r="A548" s="86"/>
      <c r="B548" s="86"/>
      <c r="E548"/>
      <c r="F548"/>
      <c r="G548"/>
      <c r="H548"/>
      <c r="I548"/>
      <c r="J548"/>
      <c r="K548"/>
      <c r="L548"/>
      <c r="M548"/>
    </row>
    <row r="549" spans="1:13" s="4" customFormat="1" ht="15" x14ac:dyDescent="0.2">
      <c r="A549" s="86"/>
      <c r="B549" s="86"/>
      <c r="E549"/>
      <c r="F549"/>
      <c r="G549"/>
      <c r="H549"/>
      <c r="I549"/>
      <c r="J549"/>
      <c r="K549"/>
      <c r="L549"/>
      <c r="M549"/>
    </row>
    <row r="550" spans="1:13" s="4" customFormat="1" ht="15" x14ac:dyDescent="0.2">
      <c r="A550" s="86"/>
      <c r="B550" s="86"/>
      <c r="E550"/>
      <c r="F550"/>
      <c r="G550"/>
      <c r="H550"/>
      <c r="I550"/>
      <c r="J550"/>
      <c r="K550"/>
      <c r="L550"/>
      <c r="M550"/>
    </row>
    <row r="551" spans="1:13" s="4" customFormat="1" ht="15" x14ac:dyDescent="0.2">
      <c r="A551" s="86"/>
      <c r="B551" s="86"/>
      <c r="E551"/>
      <c r="F551"/>
      <c r="G551"/>
      <c r="H551"/>
      <c r="I551"/>
      <c r="J551"/>
      <c r="K551"/>
      <c r="L551"/>
      <c r="M551"/>
    </row>
    <row r="552" spans="1:13" s="4" customFormat="1" ht="15" x14ac:dyDescent="0.2">
      <c r="A552" s="86"/>
      <c r="B552" s="86"/>
      <c r="E552"/>
      <c r="F552"/>
      <c r="G552"/>
      <c r="H552"/>
      <c r="I552"/>
      <c r="J552"/>
      <c r="K552"/>
      <c r="L552"/>
      <c r="M552"/>
    </row>
    <row r="553" spans="1:13" s="4" customFormat="1" ht="15" x14ac:dyDescent="0.2">
      <c r="A553" s="86"/>
      <c r="B553" s="86"/>
      <c r="E553"/>
      <c r="F553"/>
      <c r="G553"/>
      <c r="H553"/>
      <c r="I553"/>
      <c r="J553"/>
      <c r="K553"/>
      <c r="L553"/>
      <c r="M553"/>
    </row>
    <row r="554" spans="1:13" s="4" customFormat="1" ht="15" x14ac:dyDescent="0.2">
      <c r="A554" s="86"/>
      <c r="B554" s="86"/>
      <c r="E554"/>
      <c r="F554"/>
      <c r="G554"/>
      <c r="H554"/>
      <c r="I554"/>
      <c r="J554"/>
      <c r="K554"/>
      <c r="L554"/>
      <c r="M554"/>
    </row>
    <row r="555" spans="1:13" s="4" customFormat="1" ht="15" x14ac:dyDescent="0.2">
      <c r="A555" s="86"/>
      <c r="B555" s="86"/>
      <c r="E555"/>
      <c r="F555"/>
      <c r="G555"/>
      <c r="H555"/>
      <c r="I555"/>
      <c r="J555"/>
      <c r="K555"/>
      <c r="L555"/>
      <c r="M555"/>
    </row>
    <row r="556" spans="1:13" s="4" customFormat="1" ht="15" x14ac:dyDescent="0.2">
      <c r="A556" s="86"/>
      <c r="B556" s="86"/>
      <c r="E556"/>
      <c r="F556"/>
      <c r="G556"/>
      <c r="H556"/>
      <c r="I556"/>
      <c r="J556"/>
      <c r="K556"/>
      <c r="L556"/>
      <c r="M556"/>
    </row>
    <row r="557" spans="1:13" s="4" customFormat="1" ht="15" x14ac:dyDescent="0.2">
      <c r="A557" s="86"/>
      <c r="B557" s="86"/>
      <c r="E557"/>
      <c r="F557"/>
      <c r="G557"/>
      <c r="H557"/>
      <c r="I557"/>
      <c r="J557"/>
      <c r="K557"/>
      <c r="L557"/>
      <c r="M557"/>
    </row>
    <row r="558" spans="1:13" s="4" customFormat="1" ht="15" x14ac:dyDescent="0.2">
      <c r="A558" s="86"/>
      <c r="B558" s="86"/>
      <c r="E558"/>
      <c r="F558"/>
      <c r="G558"/>
      <c r="H558"/>
      <c r="I558"/>
      <c r="J558"/>
      <c r="K558"/>
      <c r="L558"/>
      <c r="M558"/>
    </row>
    <row r="559" spans="1:13" s="4" customFormat="1" ht="15" x14ac:dyDescent="0.2">
      <c r="A559" s="86"/>
      <c r="B559" s="86"/>
      <c r="E559"/>
      <c r="F559"/>
      <c r="G559"/>
      <c r="H559"/>
      <c r="I559"/>
      <c r="J559"/>
      <c r="K559"/>
      <c r="L559"/>
      <c r="M559"/>
    </row>
    <row r="560" spans="1:13" s="4" customFormat="1" ht="15" x14ac:dyDescent="0.2">
      <c r="A560" s="86"/>
      <c r="B560" s="86"/>
      <c r="E560"/>
      <c r="F560"/>
      <c r="G560"/>
      <c r="H560"/>
      <c r="I560"/>
      <c r="J560"/>
      <c r="K560"/>
      <c r="L560"/>
      <c r="M560"/>
    </row>
    <row r="561" spans="1:13" s="4" customFormat="1" ht="15" x14ac:dyDescent="0.2">
      <c r="A561" s="86"/>
      <c r="B561" s="86"/>
      <c r="E561"/>
      <c r="F561"/>
      <c r="G561"/>
      <c r="H561"/>
      <c r="I561"/>
      <c r="J561"/>
      <c r="K561"/>
      <c r="L561"/>
      <c r="M561"/>
    </row>
    <row r="562" spans="1:13" s="4" customFormat="1" ht="15" x14ac:dyDescent="0.2">
      <c r="A562" s="86"/>
      <c r="B562" s="86"/>
      <c r="E562"/>
      <c r="F562"/>
      <c r="G562"/>
      <c r="H562"/>
      <c r="I562"/>
      <c r="J562"/>
      <c r="K562"/>
      <c r="L562"/>
      <c r="M562"/>
    </row>
    <row r="563" spans="1:13" s="4" customFormat="1" ht="15" x14ac:dyDescent="0.2">
      <c r="A563" s="86"/>
      <c r="B563" s="86"/>
      <c r="E563"/>
      <c r="F563"/>
      <c r="G563"/>
      <c r="H563"/>
      <c r="I563"/>
      <c r="J563"/>
      <c r="K563"/>
      <c r="L563"/>
      <c r="M563"/>
    </row>
    <row r="564" spans="1:13" s="4" customFormat="1" ht="15" x14ac:dyDescent="0.2">
      <c r="A564" s="86"/>
      <c r="B564" s="86"/>
      <c r="E564"/>
      <c r="F564"/>
      <c r="G564"/>
      <c r="H564"/>
      <c r="I564"/>
      <c r="J564"/>
      <c r="K564"/>
      <c r="L564"/>
      <c r="M564"/>
    </row>
    <row r="565" spans="1:13" s="4" customFormat="1" ht="15" x14ac:dyDescent="0.2">
      <c r="A565" s="86"/>
      <c r="B565" s="86"/>
      <c r="E565"/>
      <c r="F565"/>
      <c r="G565"/>
      <c r="H565"/>
      <c r="I565"/>
      <c r="J565"/>
      <c r="K565"/>
      <c r="L565"/>
      <c r="M565"/>
    </row>
    <row r="566" spans="1:13" s="4" customFormat="1" ht="15" x14ac:dyDescent="0.2">
      <c r="A566" s="86"/>
      <c r="B566" s="86"/>
      <c r="E566"/>
      <c r="F566"/>
      <c r="G566"/>
      <c r="H566"/>
      <c r="I566"/>
      <c r="J566"/>
      <c r="K566"/>
      <c r="L566"/>
      <c r="M566"/>
    </row>
    <row r="567" spans="1:13" s="4" customFormat="1" ht="15" x14ac:dyDescent="0.2">
      <c r="A567" s="86"/>
      <c r="B567" s="86"/>
      <c r="E567"/>
      <c r="F567"/>
      <c r="G567"/>
      <c r="H567"/>
      <c r="I567"/>
      <c r="J567"/>
      <c r="K567"/>
      <c r="L567"/>
      <c r="M567"/>
    </row>
    <row r="568" spans="1:13" s="4" customFormat="1" ht="15" x14ac:dyDescent="0.2">
      <c r="A568" s="86"/>
      <c r="B568" s="86"/>
      <c r="E568"/>
      <c r="F568"/>
      <c r="G568"/>
      <c r="H568"/>
      <c r="I568"/>
      <c r="J568"/>
      <c r="K568"/>
      <c r="L568"/>
      <c r="M568"/>
    </row>
    <row r="569" spans="1:13" s="4" customFormat="1" ht="15" x14ac:dyDescent="0.2">
      <c r="A569" s="86"/>
      <c r="B569" s="86"/>
      <c r="E569"/>
      <c r="F569"/>
      <c r="G569"/>
      <c r="H569"/>
      <c r="I569"/>
      <c r="J569"/>
      <c r="K569"/>
      <c r="L569"/>
      <c r="M569"/>
    </row>
    <row r="570" spans="1:13" s="4" customFormat="1" ht="15" x14ac:dyDescent="0.2">
      <c r="A570" s="86"/>
      <c r="B570" s="86"/>
      <c r="E570"/>
      <c r="F570"/>
      <c r="G570"/>
      <c r="H570"/>
      <c r="I570"/>
      <c r="J570"/>
      <c r="K570"/>
      <c r="L570"/>
      <c r="M570"/>
    </row>
    <row r="571" spans="1:13" s="4" customFormat="1" ht="15" x14ac:dyDescent="0.2">
      <c r="A571" s="86"/>
      <c r="B571" s="86"/>
      <c r="E571"/>
      <c r="F571"/>
      <c r="G571"/>
      <c r="H571"/>
      <c r="I571"/>
      <c r="J571"/>
      <c r="K571"/>
      <c r="L571"/>
      <c r="M571"/>
    </row>
    <row r="572" spans="1:13" s="4" customFormat="1" ht="15" x14ac:dyDescent="0.2">
      <c r="A572" s="86"/>
      <c r="B572" s="86"/>
      <c r="E572"/>
      <c r="F572"/>
      <c r="G572"/>
      <c r="H572"/>
      <c r="I572"/>
      <c r="J572"/>
      <c r="K572"/>
      <c r="L572"/>
      <c r="M572"/>
    </row>
    <row r="573" spans="1:13" s="4" customFormat="1" ht="15" x14ac:dyDescent="0.2">
      <c r="A573" s="86"/>
      <c r="B573" s="86"/>
      <c r="E573"/>
      <c r="F573"/>
      <c r="G573"/>
      <c r="H573"/>
      <c r="I573"/>
      <c r="J573"/>
      <c r="K573"/>
      <c r="L573"/>
      <c r="M573"/>
    </row>
    <row r="574" spans="1:13" s="4" customFormat="1" ht="15" x14ac:dyDescent="0.2">
      <c r="A574" s="86"/>
      <c r="B574" s="86"/>
      <c r="E574"/>
      <c r="F574"/>
      <c r="G574"/>
      <c r="H574"/>
      <c r="I574"/>
      <c r="J574"/>
      <c r="K574"/>
      <c r="L574"/>
      <c r="M574"/>
    </row>
    <row r="575" spans="1:13" s="4" customFormat="1" ht="15" x14ac:dyDescent="0.2">
      <c r="A575" s="86"/>
      <c r="B575" s="86"/>
      <c r="E575"/>
      <c r="F575"/>
      <c r="G575"/>
      <c r="H575"/>
      <c r="I575"/>
      <c r="J575"/>
      <c r="K575"/>
      <c r="L575"/>
      <c r="M575"/>
    </row>
    <row r="576" spans="1:13" s="4" customFormat="1" ht="15" x14ac:dyDescent="0.2">
      <c r="A576" s="86"/>
      <c r="B576" s="86"/>
      <c r="E576"/>
      <c r="F576"/>
      <c r="G576"/>
      <c r="H576"/>
      <c r="I576"/>
      <c r="J576"/>
      <c r="K576"/>
      <c r="L576"/>
      <c r="M576"/>
    </row>
    <row r="577" spans="1:13" s="4" customFormat="1" ht="15" x14ac:dyDescent="0.2">
      <c r="A577" s="86"/>
      <c r="B577" s="86"/>
      <c r="E577"/>
      <c r="F577"/>
      <c r="G577"/>
      <c r="H577"/>
      <c r="I577"/>
      <c r="J577"/>
      <c r="K577"/>
      <c r="L577"/>
      <c r="M577"/>
    </row>
    <row r="578" spans="1:13" s="4" customFormat="1" ht="15" x14ac:dyDescent="0.2">
      <c r="A578" s="86"/>
      <c r="B578" s="86"/>
      <c r="E578"/>
      <c r="F578"/>
      <c r="G578"/>
      <c r="H578"/>
      <c r="I578"/>
      <c r="J578"/>
      <c r="K578"/>
      <c r="L578"/>
      <c r="M578"/>
    </row>
    <row r="579" spans="1:13" s="4" customFormat="1" ht="15" x14ac:dyDescent="0.2">
      <c r="A579" s="86"/>
      <c r="B579" s="86"/>
      <c r="E579"/>
      <c r="F579"/>
      <c r="G579"/>
      <c r="H579"/>
      <c r="I579"/>
      <c r="J579"/>
      <c r="K579"/>
      <c r="L579"/>
      <c r="M579"/>
    </row>
    <row r="580" spans="1:13" s="4" customFormat="1" ht="15" x14ac:dyDescent="0.2">
      <c r="A580" s="86"/>
      <c r="B580" s="86"/>
      <c r="E580"/>
      <c r="F580"/>
      <c r="G580"/>
      <c r="H580"/>
      <c r="I580"/>
      <c r="J580"/>
      <c r="K580"/>
      <c r="L580"/>
      <c r="M580"/>
    </row>
    <row r="581" spans="1:13" s="4" customFormat="1" ht="15" x14ac:dyDescent="0.2">
      <c r="A581" s="86"/>
      <c r="B581" s="86"/>
      <c r="E581"/>
      <c r="F581"/>
      <c r="G581"/>
      <c r="H581"/>
      <c r="I581"/>
      <c r="J581"/>
      <c r="K581"/>
      <c r="L581"/>
      <c r="M581"/>
    </row>
    <row r="582" spans="1:13" s="4" customFormat="1" ht="15" x14ac:dyDescent="0.2">
      <c r="A582" s="86"/>
      <c r="B582" s="86"/>
      <c r="E582"/>
      <c r="F582"/>
      <c r="G582"/>
      <c r="H582"/>
      <c r="I582"/>
      <c r="J582"/>
      <c r="K582"/>
      <c r="L582"/>
      <c r="M582"/>
    </row>
    <row r="583" spans="1:13" s="4" customFormat="1" ht="15" x14ac:dyDescent="0.2">
      <c r="A583" s="86"/>
      <c r="B583" s="86"/>
      <c r="E583"/>
      <c r="F583"/>
      <c r="G583"/>
      <c r="H583"/>
      <c r="I583"/>
      <c r="J583"/>
      <c r="K583"/>
      <c r="L583"/>
      <c r="M583"/>
    </row>
    <row r="584" spans="1:13" s="4" customFormat="1" ht="15" x14ac:dyDescent="0.2">
      <c r="A584" s="86"/>
      <c r="B584" s="86"/>
      <c r="E584"/>
      <c r="F584"/>
      <c r="G584"/>
      <c r="H584"/>
      <c r="I584"/>
      <c r="J584"/>
      <c r="K584"/>
      <c r="L584"/>
      <c r="M584"/>
    </row>
    <row r="585" spans="1:13" s="4" customFormat="1" ht="15" x14ac:dyDescent="0.2">
      <c r="A585" s="86"/>
      <c r="B585" s="86"/>
      <c r="E585"/>
      <c r="F585"/>
      <c r="G585"/>
      <c r="H585"/>
      <c r="I585"/>
      <c r="J585"/>
      <c r="K585"/>
      <c r="L585"/>
      <c r="M585"/>
    </row>
    <row r="586" spans="1:13" s="4" customFormat="1" ht="15" x14ac:dyDescent="0.2">
      <c r="A586" s="86"/>
      <c r="B586" s="86"/>
      <c r="E586"/>
      <c r="F586"/>
      <c r="G586"/>
      <c r="H586"/>
      <c r="I586"/>
      <c r="J586"/>
      <c r="K586"/>
      <c r="L586"/>
      <c r="M586"/>
    </row>
    <row r="587" spans="1:13" s="4" customFormat="1" ht="15" x14ac:dyDescent="0.2">
      <c r="A587" s="86"/>
      <c r="B587" s="86"/>
      <c r="E587"/>
      <c r="F587"/>
      <c r="G587"/>
      <c r="H587"/>
      <c r="I587"/>
      <c r="J587"/>
      <c r="K587"/>
      <c r="L587"/>
      <c r="M587"/>
    </row>
    <row r="588" spans="1:13" s="4" customFormat="1" ht="15" x14ac:dyDescent="0.2">
      <c r="A588" s="86"/>
      <c r="B588" s="86"/>
      <c r="E588"/>
      <c r="F588"/>
      <c r="G588"/>
      <c r="H588"/>
      <c r="I588"/>
      <c r="J588"/>
      <c r="K588"/>
      <c r="L588"/>
      <c r="M588"/>
    </row>
    <row r="589" spans="1:13" s="4" customFormat="1" ht="15" x14ac:dyDescent="0.2">
      <c r="A589" s="86"/>
      <c r="B589" s="86"/>
      <c r="E589"/>
      <c r="F589"/>
      <c r="G589"/>
      <c r="H589"/>
      <c r="I589"/>
      <c r="J589"/>
      <c r="K589"/>
      <c r="L589"/>
      <c r="M589"/>
    </row>
    <row r="590" spans="1:13" s="4" customFormat="1" ht="15" x14ac:dyDescent="0.2">
      <c r="A590" s="86"/>
      <c r="B590" s="86"/>
      <c r="E590"/>
      <c r="F590"/>
      <c r="G590"/>
      <c r="H590"/>
      <c r="I590"/>
      <c r="J590"/>
      <c r="K590"/>
      <c r="L590"/>
      <c r="M590"/>
    </row>
    <row r="591" spans="1:13" s="4" customFormat="1" ht="15" x14ac:dyDescent="0.2">
      <c r="A591" s="86"/>
      <c r="B591" s="86"/>
      <c r="E591"/>
      <c r="F591"/>
      <c r="G591"/>
      <c r="H591"/>
      <c r="I591"/>
      <c r="J591"/>
      <c r="K591"/>
      <c r="L591"/>
      <c r="M591"/>
    </row>
    <row r="592" spans="1:13" s="4" customFormat="1" ht="15" x14ac:dyDescent="0.2">
      <c r="A592" s="86"/>
      <c r="B592" s="86"/>
      <c r="E592"/>
      <c r="F592"/>
      <c r="G592"/>
      <c r="H592"/>
      <c r="I592"/>
      <c r="J592"/>
      <c r="K592"/>
      <c r="L592"/>
      <c r="M592"/>
    </row>
    <row r="593" spans="1:13" s="4" customFormat="1" ht="15" x14ac:dyDescent="0.2">
      <c r="A593" s="86"/>
      <c r="B593" s="86"/>
      <c r="E593"/>
      <c r="F593"/>
      <c r="G593"/>
      <c r="H593"/>
      <c r="I593"/>
      <c r="J593"/>
      <c r="K593"/>
      <c r="L593"/>
      <c r="M593"/>
    </row>
    <row r="594" spans="1:13" s="4" customFormat="1" ht="15" x14ac:dyDescent="0.2">
      <c r="A594" s="86"/>
      <c r="B594" s="86"/>
      <c r="E594"/>
      <c r="F594"/>
      <c r="G594"/>
      <c r="H594"/>
      <c r="I594"/>
      <c r="J594"/>
      <c r="K594"/>
      <c r="L594"/>
      <c r="M594"/>
    </row>
    <row r="595" spans="1:13" s="4" customFormat="1" ht="15" x14ac:dyDescent="0.2">
      <c r="A595" s="86"/>
      <c r="B595" s="86"/>
      <c r="E595"/>
      <c r="F595"/>
      <c r="G595"/>
      <c r="H595"/>
      <c r="I595"/>
      <c r="J595"/>
      <c r="K595"/>
      <c r="L595"/>
      <c r="M595"/>
    </row>
    <row r="596" spans="1:13" s="4" customFormat="1" ht="15" x14ac:dyDescent="0.2">
      <c r="A596" s="86"/>
      <c r="B596" s="86"/>
      <c r="E596"/>
      <c r="F596"/>
      <c r="G596"/>
      <c r="H596"/>
      <c r="I596"/>
      <c r="J596"/>
      <c r="K596"/>
      <c r="L596"/>
      <c r="M596"/>
    </row>
    <row r="597" spans="1:13" s="4" customFormat="1" ht="15" x14ac:dyDescent="0.2">
      <c r="A597" s="86"/>
      <c r="B597" s="86"/>
      <c r="E597"/>
      <c r="F597"/>
      <c r="G597"/>
      <c r="H597"/>
      <c r="I597"/>
      <c r="J597"/>
      <c r="K597"/>
      <c r="L597"/>
      <c r="M597"/>
    </row>
    <row r="598" spans="1:13" s="4" customFormat="1" ht="15" x14ac:dyDescent="0.2">
      <c r="A598" s="86"/>
      <c r="B598" s="86"/>
      <c r="E598"/>
      <c r="F598"/>
      <c r="G598"/>
      <c r="H598"/>
      <c r="I598"/>
      <c r="J598"/>
      <c r="K598"/>
      <c r="L598"/>
      <c r="M598"/>
    </row>
    <row r="599" spans="1:13" s="4" customFormat="1" ht="15" x14ac:dyDescent="0.2">
      <c r="A599" s="86"/>
      <c r="B599" s="86"/>
      <c r="E599"/>
      <c r="F599"/>
      <c r="G599"/>
      <c r="H599"/>
      <c r="I599"/>
      <c r="J599"/>
      <c r="K599"/>
      <c r="L599"/>
      <c r="M599"/>
    </row>
    <row r="600" spans="1:13" s="4" customFormat="1" ht="15" x14ac:dyDescent="0.2">
      <c r="A600" s="86"/>
      <c r="B600" s="86"/>
      <c r="E600"/>
      <c r="F600"/>
      <c r="G600"/>
      <c r="H600"/>
      <c r="I600"/>
      <c r="J600"/>
      <c r="K600"/>
      <c r="L600"/>
      <c r="M600"/>
    </row>
    <row r="601" spans="1:13" s="4" customFormat="1" ht="15" x14ac:dyDescent="0.2">
      <c r="A601" s="86"/>
      <c r="B601" s="86"/>
      <c r="E601"/>
      <c r="F601"/>
      <c r="G601"/>
      <c r="H601"/>
      <c r="I601"/>
      <c r="J601"/>
      <c r="K601"/>
      <c r="L601"/>
      <c r="M601"/>
    </row>
    <row r="602" spans="1:13" s="4" customFormat="1" ht="15" x14ac:dyDescent="0.2">
      <c r="A602" s="86"/>
      <c r="B602" s="86"/>
      <c r="E602"/>
      <c r="F602"/>
      <c r="G602"/>
      <c r="H602"/>
      <c r="I602"/>
      <c r="J602"/>
      <c r="K602"/>
      <c r="L602"/>
      <c r="M602"/>
    </row>
    <row r="603" spans="1:13" s="4" customFormat="1" ht="15" x14ac:dyDescent="0.2">
      <c r="A603" s="86"/>
      <c r="B603" s="86"/>
      <c r="E603"/>
      <c r="F603"/>
      <c r="G603"/>
      <c r="H603"/>
      <c r="I603"/>
      <c r="J603"/>
      <c r="K603"/>
      <c r="L603"/>
      <c r="M603"/>
    </row>
    <row r="604" spans="1:13" s="4" customFormat="1" ht="15" x14ac:dyDescent="0.2">
      <c r="A604" s="86"/>
      <c r="B604" s="86"/>
      <c r="E604"/>
      <c r="F604"/>
      <c r="G604"/>
      <c r="H604"/>
      <c r="I604"/>
      <c r="J604"/>
      <c r="K604"/>
      <c r="L604"/>
      <c r="M604"/>
    </row>
    <row r="605" spans="1:13" s="4" customFormat="1" ht="15" x14ac:dyDescent="0.2">
      <c r="A605" s="86"/>
      <c r="B605" s="86"/>
      <c r="E605"/>
      <c r="F605"/>
      <c r="G605"/>
      <c r="H605"/>
      <c r="I605"/>
      <c r="J605"/>
      <c r="K605"/>
      <c r="L605"/>
      <c r="M605"/>
    </row>
    <row r="606" spans="1:13" s="4" customFormat="1" ht="15" x14ac:dyDescent="0.2">
      <c r="A606" s="86"/>
      <c r="B606" s="86"/>
      <c r="E606"/>
      <c r="F606"/>
      <c r="G606"/>
      <c r="H606"/>
      <c r="I606"/>
      <c r="J606"/>
      <c r="K606"/>
      <c r="L606"/>
      <c r="M606"/>
    </row>
    <row r="607" spans="1:13" s="4" customFormat="1" ht="15" x14ac:dyDescent="0.2">
      <c r="A607" s="86"/>
      <c r="B607" s="86"/>
      <c r="E607"/>
      <c r="F607"/>
      <c r="G607"/>
      <c r="H607"/>
      <c r="I607"/>
      <c r="J607"/>
      <c r="K607"/>
      <c r="L607"/>
      <c r="M607"/>
    </row>
    <row r="608" spans="1:13" s="4" customFormat="1" ht="15" x14ac:dyDescent="0.2">
      <c r="A608" s="86"/>
      <c r="B608" s="86"/>
      <c r="E608"/>
      <c r="F608"/>
      <c r="G608"/>
      <c r="H608"/>
      <c r="I608"/>
      <c r="J608"/>
      <c r="K608"/>
      <c r="L608"/>
      <c r="M608"/>
    </row>
    <row r="609" spans="1:13" s="4" customFormat="1" ht="15" x14ac:dyDescent="0.2">
      <c r="A609" s="86"/>
      <c r="B609" s="86"/>
      <c r="E609"/>
      <c r="F609"/>
      <c r="G609"/>
      <c r="H609"/>
      <c r="I609"/>
      <c r="J609"/>
      <c r="K609"/>
      <c r="L609"/>
      <c r="M609"/>
    </row>
    <row r="610" spans="1:13" s="4" customFormat="1" ht="15" x14ac:dyDescent="0.2">
      <c r="A610" s="86"/>
      <c r="B610" s="86"/>
      <c r="E610"/>
      <c r="F610"/>
      <c r="G610"/>
      <c r="H610"/>
      <c r="I610"/>
      <c r="J610"/>
      <c r="K610"/>
      <c r="L610"/>
      <c r="M610"/>
    </row>
    <row r="611" spans="1:13" s="4" customFormat="1" ht="15" x14ac:dyDescent="0.2">
      <c r="A611" s="86"/>
      <c r="B611" s="86"/>
      <c r="E611"/>
      <c r="F611"/>
      <c r="G611"/>
      <c r="H611"/>
      <c r="I611"/>
      <c r="J611"/>
      <c r="K611"/>
      <c r="L611"/>
      <c r="M611"/>
    </row>
    <row r="612" spans="1:13" s="4" customFormat="1" ht="15" x14ac:dyDescent="0.2">
      <c r="A612" s="86"/>
      <c r="B612" s="86"/>
      <c r="E612"/>
      <c r="F612"/>
      <c r="G612"/>
      <c r="H612"/>
      <c r="I612"/>
      <c r="J612"/>
      <c r="K612"/>
      <c r="L612"/>
      <c r="M612"/>
    </row>
    <row r="613" spans="1:13" s="4" customFormat="1" ht="15" x14ac:dyDescent="0.2">
      <c r="A613" s="86"/>
      <c r="B613" s="86"/>
      <c r="E613"/>
      <c r="F613"/>
      <c r="G613"/>
      <c r="H613"/>
      <c r="I613"/>
      <c r="J613"/>
      <c r="K613"/>
      <c r="L613"/>
      <c r="M613"/>
    </row>
    <row r="614" spans="1:13" s="4" customFormat="1" ht="15" x14ac:dyDescent="0.2">
      <c r="A614" s="86"/>
      <c r="B614" s="86"/>
      <c r="E614"/>
      <c r="F614"/>
      <c r="G614"/>
      <c r="H614"/>
      <c r="I614"/>
      <c r="J614"/>
      <c r="K614"/>
      <c r="L614"/>
      <c r="M614"/>
    </row>
    <row r="615" spans="1:13" s="4" customFormat="1" ht="15" x14ac:dyDescent="0.2">
      <c r="A615" s="86"/>
      <c r="B615" s="86"/>
      <c r="E615"/>
      <c r="F615"/>
      <c r="G615"/>
      <c r="H615"/>
      <c r="I615"/>
      <c r="J615"/>
      <c r="K615"/>
      <c r="L615"/>
      <c r="M615"/>
    </row>
    <row r="616" spans="1:13" s="4" customFormat="1" ht="15" x14ac:dyDescent="0.2">
      <c r="A616" s="86"/>
      <c r="B616" s="86"/>
      <c r="E616"/>
      <c r="F616"/>
      <c r="G616"/>
      <c r="H616"/>
      <c r="I616"/>
      <c r="J616"/>
      <c r="K616"/>
      <c r="L616"/>
      <c r="M616"/>
    </row>
    <row r="617" spans="1:13" s="4" customFormat="1" ht="15" x14ac:dyDescent="0.2">
      <c r="A617" s="86"/>
      <c r="B617" s="86"/>
      <c r="E617"/>
      <c r="F617"/>
      <c r="G617"/>
      <c r="H617"/>
      <c r="I617"/>
      <c r="J617"/>
      <c r="K617"/>
      <c r="L617"/>
      <c r="M617"/>
    </row>
    <row r="618" spans="1:13" s="4" customFormat="1" ht="15" x14ac:dyDescent="0.2">
      <c r="A618" s="86"/>
      <c r="B618" s="86"/>
      <c r="E618"/>
      <c r="F618"/>
      <c r="G618"/>
      <c r="H618"/>
      <c r="I618"/>
      <c r="J618"/>
      <c r="K618"/>
      <c r="L618"/>
      <c r="M618"/>
    </row>
    <row r="619" spans="1:13" s="4" customFormat="1" ht="15" x14ac:dyDescent="0.2">
      <c r="A619" s="86"/>
      <c r="B619" s="86"/>
      <c r="E619"/>
      <c r="F619"/>
      <c r="G619"/>
      <c r="H619"/>
      <c r="I619"/>
      <c r="J619"/>
      <c r="K619"/>
      <c r="L619"/>
      <c r="M619"/>
    </row>
    <row r="620" spans="1:13" s="4" customFormat="1" ht="15" x14ac:dyDescent="0.2">
      <c r="A620" s="86"/>
      <c r="B620" s="86"/>
      <c r="E620"/>
      <c r="F620"/>
      <c r="G620"/>
      <c r="H620"/>
      <c r="I620"/>
      <c r="J620"/>
      <c r="K620"/>
      <c r="L620"/>
      <c r="M620"/>
    </row>
    <row r="621" spans="1:13" s="4" customFormat="1" ht="15" x14ac:dyDescent="0.2">
      <c r="A621" s="86"/>
      <c r="B621" s="86"/>
      <c r="E621"/>
      <c r="F621"/>
      <c r="G621"/>
      <c r="H621"/>
      <c r="I621"/>
      <c r="J621"/>
      <c r="K621"/>
      <c r="L621"/>
      <c r="M621"/>
    </row>
    <row r="622" spans="1:13" s="4" customFormat="1" ht="15" x14ac:dyDescent="0.2">
      <c r="A622" s="86"/>
      <c r="B622" s="86"/>
      <c r="E622"/>
      <c r="F622"/>
      <c r="G622"/>
      <c r="H622"/>
      <c r="I622"/>
      <c r="J622"/>
      <c r="K622"/>
      <c r="L622"/>
      <c r="M622"/>
    </row>
    <row r="623" spans="1:13" s="4" customFormat="1" ht="15" x14ac:dyDescent="0.2">
      <c r="A623" s="86"/>
      <c r="B623" s="86"/>
      <c r="E623"/>
      <c r="F623"/>
      <c r="G623"/>
      <c r="H623"/>
      <c r="I623"/>
      <c r="J623"/>
      <c r="K623"/>
      <c r="L623"/>
      <c r="M623"/>
    </row>
    <row r="624" spans="1:13" s="4" customFormat="1" ht="15" x14ac:dyDescent="0.2">
      <c r="A624" s="86"/>
      <c r="B624" s="86"/>
      <c r="E624"/>
      <c r="F624"/>
      <c r="G624"/>
      <c r="H624"/>
      <c r="I624"/>
      <c r="J624"/>
      <c r="K624"/>
      <c r="L624"/>
      <c r="M624"/>
    </row>
    <row r="625" spans="1:13" s="4" customFormat="1" ht="15" x14ac:dyDescent="0.2">
      <c r="A625" s="86"/>
      <c r="B625" s="86"/>
      <c r="E625"/>
      <c r="F625"/>
      <c r="G625"/>
      <c r="H625"/>
      <c r="I625"/>
      <c r="J625"/>
      <c r="K625"/>
      <c r="L625"/>
      <c r="M625"/>
    </row>
    <row r="626" spans="1:13" s="4" customFormat="1" ht="15" x14ac:dyDescent="0.2">
      <c r="A626" s="86"/>
      <c r="B626" s="86"/>
      <c r="E626"/>
      <c r="F626"/>
      <c r="G626"/>
      <c r="H626"/>
      <c r="I626"/>
      <c r="J626"/>
      <c r="K626"/>
      <c r="L626"/>
      <c r="M626"/>
    </row>
    <row r="627" spans="1:13" s="4" customFormat="1" ht="15" x14ac:dyDescent="0.2">
      <c r="A627" s="86"/>
      <c r="B627" s="86"/>
      <c r="E627"/>
      <c r="F627"/>
      <c r="G627"/>
      <c r="H627"/>
      <c r="I627"/>
      <c r="J627"/>
      <c r="K627"/>
      <c r="L627"/>
      <c r="M627"/>
    </row>
    <row r="628" spans="1:13" s="4" customFormat="1" ht="15" x14ac:dyDescent="0.2">
      <c r="A628" s="86"/>
      <c r="B628" s="86"/>
      <c r="E628"/>
      <c r="F628"/>
      <c r="G628"/>
      <c r="H628"/>
      <c r="I628"/>
      <c r="J628"/>
      <c r="K628"/>
      <c r="L628"/>
      <c r="M628"/>
    </row>
    <row r="629" spans="1:13" s="4" customFormat="1" ht="15" x14ac:dyDescent="0.2">
      <c r="A629" s="86"/>
      <c r="B629" s="86"/>
      <c r="E629"/>
      <c r="F629"/>
      <c r="G629"/>
      <c r="H629"/>
      <c r="I629"/>
      <c r="J629"/>
      <c r="K629"/>
      <c r="L629"/>
      <c r="M629"/>
    </row>
    <row r="630" spans="1:13" s="4" customFormat="1" ht="15" x14ac:dyDescent="0.2">
      <c r="A630" s="86"/>
      <c r="B630" s="86"/>
      <c r="E630"/>
      <c r="F630"/>
      <c r="G630"/>
      <c r="H630"/>
      <c r="I630"/>
      <c r="J630"/>
      <c r="K630"/>
      <c r="L630"/>
      <c r="M630"/>
    </row>
    <row r="631" spans="1:13" s="4" customFormat="1" ht="15" x14ac:dyDescent="0.2">
      <c r="A631" s="86"/>
      <c r="B631" s="86"/>
      <c r="E631"/>
      <c r="F631"/>
      <c r="G631"/>
      <c r="H631"/>
      <c r="I631"/>
      <c r="J631"/>
      <c r="K631"/>
      <c r="L631"/>
      <c r="M631"/>
    </row>
    <row r="632" spans="1:13" s="4" customFormat="1" ht="15" x14ac:dyDescent="0.2">
      <c r="A632" s="86"/>
      <c r="B632" s="86"/>
      <c r="E632"/>
      <c r="F632"/>
      <c r="G632"/>
      <c r="H632"/>
      <c r="I632"/>
      <c r="J632"/>
      <c r="K632"/>
      <c r="L632"/>
      <c r="M632"/>
    </row>
    <row r="633" spans="1:13" s="4" customFormat="1" ht="15" x14ac:dyDescent="0.2">
      <c r="A633" s="86"/>
      <c r="B633" s="86"/>
      <c r="E633"/>
      <c r="F633"/>
      <c r="G633"/>
      <c r="H633"/>
      <c r="I633"/>
      <c r="J633"/>
      <c r="K633"/>
      <c r="L633"/>
      <c r="M633"/>
    </row>
    <row r="634" spans="1:13" s="4" customFormat="1" ht="15" x14ac:dyDescent="0.2">
      <c r="A634" s="86"/>
      <c r="B634" s="86"/>
      <c r="E634"/>
      <c r="F634"/>
      <c r="G634"/>
      <c r="H634"/>
      <c r="I634"/>
      <c r="J634"/>
      <c r="K634"/>
      <c r="L634"/>
      <c r="M634"/>
    </row>
    <row r="635" spans="1:13" s="4" customFormat="1" ht="15" x14ac:dyDescent="0.2">
      <c r="A635" s="86"/>
      <c r="B635" s="86"/>
      <c r="E635"/>
      <c r="F635"/>
      <c r="G635"/>
      <c r="H635"/>
      <c r="I635"/>
      <c r="J635"/>
      <c r="K635"/>
      <c r="L635"/>
      <c r="M635"/>
    </row>
    <row r="636" spans="1:13" s="4" customFormat="1" ht="15" x14ac:dyDescent="0.2">
      <c r="A636" s="86"/>
      <c r="B636" s="86"/>
      <c r="E636"/>
      <c r="F636"/>
      <c r="G636"/>
      <c r="H636"/>
      <c r="I636"/>
      <c r="J636"/>
      <c r="K636"/>
      <c r="L636"/>
      <c r="M636"/>
    </row>
    <row r="637" spans="1:13" s="4" customFormat="1" ht="15" x14ac:dyDescent="0.2">
      <c r="A637" s="86"/>
      <c r="B637" s="86"/>
      <c r="E637"/>
      <c r="F637"/>
      <c r="G637"/>
      <c r="H637"/>
      <c r="I637"/>
      <c r="J637"/>
      <c r="K637"/>
      <c r="L637"/>
      <c r="M637"/>
    </row>
    <row r="638" spans="1:13" s="4" customFormat="1" ht="15" x14ac:dyDescent="0.2">
      <c r="A638" s="86"/>
      <c r="B638" s="86"/>
      <c r="E638"/>
      <c r="F638"/>
      <c r="G638"/>
      <c r="H638"/>
      <c r="I638"/>
      <c r="J638"/>
      <c r="K638"/>
      <c r="L638"/>
      <c r="M638"/>
    </row>
    <row r="639" spans="1:13" s="4" customFormat="1" ht="15" x14ac:dyDescent="0.2">
      <c r="A639" s="86"/>
      <c r="B639" s="86"/>
      <c r="E639"/>
      <c r="F639"/>
      <c r="G639"/>
      <c r="H639"/>
      <c r="I639"/>
      <c r="J639"/>
      <c r="K639"/>
      <c r="L639"/>
      <c r="M639"/>
    </row>
    <row r="640" spans="1:13" s="4" customFormat="1" ht="15" x14ac:dyDescent="0.2">
      <c r="A640" s="86"/>
      <c r="B640" s="86"/>
      <c r="E640"/>
      <c r="F640"/>
      <c r="G640"/>
      <c r="H640"/>
      <c r="I640"/>
      <c r="J640"/>
      <c r="K640"/>
      <c r="L640"/>
      <c r="M640"/>
    </row>
    <row r="641" spans="1:13" s="4" customFormat="1" ht="15" x14ac:dyDescent="0.2">
      <c r="A641" s="86"/>
      <c r="B641" s="86"/>
      <c r="E641"/>
      <c r="F641"/>
      <c r="G641"/>
      <c r="H641"/>
      <c r="I641"/>
      <c r="J641"/>
      <c r="K641"/>
      <c r="L641"/>
      <c r="M641"/>
    </row>
    <row r="642" spans="1:13" s="4" customFormat="1" ht="15" x14ac:dyDescent="0.2">
      <c r="A642" s="86"/>
      <c r="B642" s="86"/>
      <c r="E642"/>
      <c r="F642"/>
      <c r="G642"/>
      <c r="H642"/>
      <c r="I642"/>
      <c r="J642"/>
      <c r="K642"/>
      <c r="L642"/>
      <c r="M642"/>
    </row>
    <row r="643" spans="1:13" s="4" customFormat="1" ht="15" x14ac:dyDescent="0.2">
      <c r="A643" s="86"/>
      <c r="B643" s="86"/>
      <c r="E643"/>
      <c r="F643"/>
      <c r="G643"/>
      <c r="H643"/>
      <c r="I643"/>
      <c r="J643"/>
      <c r="K643"/>
      <c r="L643"/>
      <c r="M643"/>
    </row>
    <row r="644" spans="1:13" s="4" customFormat="1" ht="15" x14ac:dyDescent="0.2">
      <c r="A644" s="86"/>
      <c r="B644" s="86"/>
      <c r="E644"/>
      <c r="F644"/>
      <c r="G644"/>
      <c r="H644"/>
      <c r="I644"/>
      <c r="J644"/>
      <c r="K644"/>
      <c r="L644"/>
      <c r="M644"/>
    </row>
    <row r="645" spans="1:13" s="4" customFormat="1" ht="15" x14ac:dyDescent="0.2">
      <c r="A645" s="86"/>
      <c r="B645" s="86"/>
      <c r="E645"/>
      <c r="F645"/>
      <c r="G645"/>
      <c r="H645"/>
      <c r="I645"/>
      <c r="J645"/>
      <c r="K645"/>
      <c r="L645"/>
      <c r="M645"/>
    </row>
    <row r="646" spans="1:13" s="4" customFormat="1" ht="15" x14ac:dyDescent="0.2">
      <c r="A646" s="86"/>
      <c r="B646" s="86"/>
      <c r="E646"/>
      <c r="F646"/>
      <c r="G646"/>
      <c r="H646"/>
      <c r="I646"/>
      <c r="J646"/>
      <c r="K646"/>
      <c r="L646"/>
      <c r="M646"/>
    </row>
    <row r="647" spans="1:13" s="4" customFormat="1" ht="15" x14ac:dyDescent="0.2">
      <c r="A647" s="86"/>
      <c r="B647" s="86"/>
      <c r="E647"/>
      <c r="F647"/>
      <c r="G647"/>
      <c r="H647"/>
      <c r="I647"/>
      <c r="J647"/>
      <c r="K647"/>
      <c r="L647"/>
      <c r="M647"/>
    </row>
    <row r="648" spans="1:13" s="4" customFormat="1" ht="15" x14ac:dyDescent="0.2">
      <c r="A648" s="86"/>
      <c r="B648" s="86"/>
      <c r="E648"/>
      <c r="F648"/>
      <c r="G648"/>
      <c r="H648"/>
      <c r="I648"/>
      <c r="J648"/>
      <c r="K648"/>
      <c r="L648"/>
      <c r="M648"/>
    </row>
  </sheetData>
  <mergeCells count="11">
    <mergeCell ref="A54:B54"/>
    <mergeCell ref="A55:M56"/>
    <mergeCell ref="A1:H1"/>
    <mergeCell ref="H9:J9"/>
    <mergeCell ref="K9:M10"/>
    <mergeCell ref="H11:H12"/>
    <mergeCell ref="I11:J11"/>
    <mergeCell ref="K11:L11"/>
    <mergeCell ref="M11:M12"/>
    <mergeCell ref="A2:L3"/>
    <mergeCell ref="B42:M43"/>
  </mergeCells>
  <pageMargins left="0.39370078740157483" right="0" top="0.39370078740157483" bottom="0.19685039370078741" header="0.51181102362204722" footer="0.51181102362204722"/>
  <pageSetup paperSize="9" scale="72" firstPageNumber="183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  <rowBreaks count="1" manualBreakCount="1">
    <brk id="28" max="2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C1BD0-03A5-4B85-B182-5C4FBB44B310}">
  <sheetPr codeName="List9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27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151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75004101</v>
      </c>
      <c r="F6" s="262"/>
      <c r="G6" s="115" t="s">
        <v>5</v>
      </c>
      <c r="H6" s="263">
        <v>1631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73578000</v>
      </c>
      <c r="F16" s="252"/>
      <c r="G16" s="131">
        <v>75479362.589999989</v>
      </c>
      <c r="H16" s="132">
        <v>75479362.589999989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73578000</v>
      </c>
      <c r="F18" s="252"/>
      <c r="G18" s="131">
        <v>75479362.590000004</v>
      </c>
      <c r="H18" s="132">
        <v>75479362.590000004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1.4901161193847656E-8</v>
      </c>
      <c r="H20" s="142">
        <f>H18-H16+H17</f>
        <v>1.4901161193847656E-8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1.4901161193847656E-8</v>
      </c>
      <c r="H21" s="142">
        <f>H20-H17</f>
        <v>1.4901161193847656E-8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399332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40668920</v>
      </c>
      <c r="G35" s="166">
        <v>40715297</v>
      </c>
      <c r="H35" s="120"/>
      <c r="I35" s="167">
        <f>IF(F35=0,"nerozp.",G35/F35)</f>
        <v>1.0011403548459119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770000</v>
      </c>
      <c r="G36" s="166">
        <v>706484.65999999992</v>
      </c>
      <c r="H36" s="120"/>
      <c r="I36" s="167">
        <f t="shared" ref="I36:I38" si="0">IF(F36=0,"nerozp.",G36/F36)</f>
        <v>0.9175125454545453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2400000</v>
      </c>
      <c r="G37" s="166">
        <v>2311304</v>
      </c>
      <c r="H37" s="120"/>
      <c r="I37" s="167">
        <f t="shared" si="0"/>
        <v>0.96304333333333336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89.71</v>
      </c>
      <c r="G39" s="166">
        <v>91.9</v>
      </c>
      <c r="H39" s="120"/>
      <c r="I39" s="167">
        <f>IF(F39=0,"nerozp.",G39/F39)</f>
        <v>1.0244119942035448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1292379</v>
      </c>
      <c r="G40" s="166">
        <v>1292379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42550</v>
      </c>
      <c r="G41" s="166">
        <v>42550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208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46377</v>
      </c>
      <c r="F49" s="192">
        <v>0</v>
      </c>
      <c r="G49" s="193">
        <v>46377</v>
      </c>
      <c r="H49" s="193">
        <v>0</v>
      </c>
      <c r="I49" s="194">
        <v>0</v>
      </c>
    </row>
    <row r="50" spans="1:9" x14ac:dyDescent="0.2">
      <c r="A50" s="195"/>
      <c r="B50" s="196"/>
      <c r="C50" s="196" t="s">
        <v>148</v>
      </c>
      <c r="D50" s="196"/>
      <c r="E50" s="197">
        <v>558880.78</v>
      </c>
      <c r="F50" s="198">
        <v>406434.47</v>
      </c>
      <c r="G50" s="199">
        <v>535452</v>
      </c>
      <c r="H50" s="199">
        <v>429863.25</v>
      </c>
      <c r="I50" s="200">
        <v>412160.6</v>
      </c>
    </row>
    <row r="51" spans="1:9" x14ac:dyDescent="0.2">
      <c r="A51" s="195"/>
      <c r="B51" s="196"/>
      <c r="C51" s="196" t="s">
        <v>23</v>
      </c>
      <c r="D51" s="196"/>
      <c r="E51" s="197">
        <v>84780.36</v>
      </c>
      <c r="F51" s="198">
        <v>318253</v>
      </c>
      <c r="G51" s="199">
        <v>117899.83</v>
      </c>
      <c r="H51" s="199">
        <v>285133.53000000003</v>
      </c>
      <c r="I51" s="200">
        <v>285133.53000000003</v>
      </c>
    </row>
    <row r="52" spans="1:9" x14ac:dyDescent="0.2">
      <c r="A52" s="195"/>
      <c r="B52" s="196"/>
      <c r="C52" s="196" t="s">
        <v>149</v>
      </c>
      <c r="D52" s="196"/>
      <c r="E52" s="197">
        <v>143698.38</v>
      </c>
      <c r="F52" s="198">
        <v>1339429</v>
      </c>
      <c r="G52" s="199">
        <v>1422998</v>
      </c>
      <c r="H52" s="199">
        <v>60129.379999999888</v>
      </c>
      <c r="I52" s="200">
        <v>60129.38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833736.52</v>
      </c>
      <c r="F53" s="204">
        <f>F49+F50+F51+F52</f>
        <v>2064116.47</v>
      </c>
      <c r="G53" s="205">
        <f>G49+G50+G51+G52</f>
        <v>2122726.83</v>
      </c>
      <c r="H53" s="205">
        <f>H49+H50+H51+H52</f>
        <v>775126.15999999992</v>
      </c>
      <c r="I53" s="206">
        <f>SUM(I49:I52)</f>
        <v>757423.51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8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55E20-C3CF-49C7-B0DD-A0FF46839384}">
  <sheetPr codeName="List10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30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152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75004097</v>
      </c>
      <c r="F6" s="262"/>
      <c r="G6" s="115" t="s">
        <v>5</v>
      </c>
      <c r="H6" s="263">
        <v>1633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54839000</v>
      </c>
      <c r="F16" s="252"/>
      <c r="G16" s="131">
        <v>55924214.379999995</v>
      </c>
      <c r="H16" s="132">
        <v>55924214.379999995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54839000</v>
      </c>
      <c r="F18" s="252"/>
      <c r="G18" s="131">
        <v>55924214.380000003</v>
      </c>
      <c r="H18" s="132">
        <v>55924214.380000003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7.4505805969238281E-9</v>
      </c>
      <c r="H20" s="142">
        <f>H18-H16+H17</f>
        <v>7.4505805969238281E-9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7.4505805969238281E-9</v>
      </c>
      <c r="H21" s="142">
        <f>H20-H17</f>
        <v>7.4505805969238281E-9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734711.38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30758000</v>
      </c>
      <c r="G35" s="166">
        <v>30758000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2150000</v>
      </c>
      <c r="G36" s="166">
        <v>2045603.52</v>
      </c>
      <c r="H36" s="120"/>
      <c r="I36" s="167">
        <f t="shared" ref="I36:I38" si="0">IF(F36=0,"nerozp.",G36/F36)</f>
        <v>0.9514434976744186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1360000</v>
      </c>
      <c r="G37" s="166">
        <v>1317244.54</v>
      </c>
      <c r="H37" s="120"/>
      <c r="I37" s="167">
        <f t="shared" si="0"/>
        <v>0.96856216176470589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71.8</v>
      </c>
      <c r="G39" s="166">
        <v>70.849999999999994</v>
      </c>
      <c r="H39" s="120"/>
      <c r="I39" s="167">
        <f>IF(F39=0,"nerozp.",G39/F39)</f>
        <v>0.98676880222841223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1082244.24</v>
      </c>
      <c r="G40" s="166">
        <v>1082244.24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153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2000.95</v>
      </c>
      <c r="F49" s="192">
        <v>0</v>
      </c>
      <c r="G49" s="193">
        <v>0</v>
      </c>
      <c r="H49" s="193">
        <v>2000.95</v>
      </c>
      <c r="I49" s="194">
        <v>2000.95</v>
      </c>
    </row>
    <row r="50" spans="1:9" x14ac:dyDescent="0.2">
      <c r="A50" s="195"/>
      <c r="B50" s="196"/>
      <c r="C50" s="196" t="s">
        <v>148</v>
      </c>
      <c r="D50" s="196"/>
      <c r="E50" s="197">
        <v>412619.07</v>
      </c>
      <c r="F50" s="198">
        <v>307580</v>
      </c>
      <c r="G50" s="199">
        <v>201032</v>
      </c>
      <c r="H50" s="199">
        <v>519167.07000000007</v>
      </c>
      <c r="I50" s="200">
        <v>507301.07</v>
      </c>
    </row>
    <row r="51" spans="1:9" x14ac:dyDescent="0.2">
      <c r="A51" s="195"/>
      <c r="B51" s="196"/>
      <c r="C51" s="196" t="s">
        <v>23</v>
      </c>
      <c r="D51" s="196"/>
      <c r="E51" s="197">
        <v>272471.17</v>
      </c>
      <c r="F51" s="198">
        <v>73000</v>
      </c>
      <c r="G51" s="199">
        <v>40330.44</v>
      </c>
      <c r="H51" s="199">
        <v>305140.73</v>
      </c>
      <c r="I51" s="200">
        <v>305140.73</v>
      </c>
    </row>
    <row r="52" spans="1:9" x14ac:dyDescent="0.2">
      <c r="A52" s="195"/>
      <c r="B52" s="196"/>
      <c r="C52" s="196" t="s">
        <v>149</v>
      </c>
      <c r="D52" s="196"/>
      <c r="E52" s="197">
        <v>35323.599999999999</v>
      </c>
      <c r="F52" s="198">
        <v>1920049.6700000002</v>
      </c>
      <c r="G52" s="199">
        <v>1918429.6700000002</v>
      </c>
      <c r="H52" s="199">
        <v>36943.600000000093</v>
      </c>
      <c r="I52" s="200">
        <v>36943.599999999999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722414.78999999992</v>
      </c>
      <c r="F53" s="204">
        <f>F49+F50+F51+F52</f>
        <v>2300629.67</v>
      </c>
      <c r="G53" s="205">
        <f>G49+G50+G51+G52</f>
        <v>2159792.1100000003</v>
      </c>
      <c r="H53" s="205">
        <f>H49+H50+H51+H52</f>
        <v>863252.35000000009</v>
      </c>
      <c r="I53" s="206">
        <f>SUM(I49:I52)</f>
        <v>851386.35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8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38E3B-9864-436A-8508-DB55C619E867}">
  <sheetPr codeName="List11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33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154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75004402</v>
      </c>
      <c r="F6" s="262"/>
      <c r="G6" s="115" t="s">
        <v>5</v>
      </c>
      <c r="H6" s="263">
        <v>1635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85680000</v>
      </c>
      <c r="F16" s="252"/>
      <c r="G16" s="131">
        <v>94200921.790000021</v>
      </c>
      <c r="H16" s="132">
        <v>94200921.790000021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85680000</v>
      </c>
      <c r="F18" s="252"/>
      <c r="G18" s="131">
        <v>94200921.790000007</v>
      </c>
      <c r="H18" s="132">
        <v>94200921.790000007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-1.4901161193847656E-8</v>
      </c>
      <c r="H20" s="142">
        <f>H18-H16+H17</f>
        <v>-1.4901161193847656E-8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-1.4901161193847656E-8</v>
      </c>
      <c r="H21" s="142">
        <f>H20-H17</f>
        <v>-1.4901161193847656E-8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4181.5200000000004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45117000</v>
      </c>
      <c r="G35" s="166">
        <v>45117000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3000000</v>
      </c>
      <c r="G36" s="166">
        <v>1964573.27</v>
      </c>
      <c r="H36" s="120"/>
      <c r="I36" s="167">
        <f t="shared" ref="I36:I38" si="0">IF(F36=0,"nerozp.",G36/F36)</f>
        <v>0.65485775666666668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2838000</v>
      </c>
      <c r="G37" s="166">
        <v>2226369.6300000004</v>
      </c>
      <c r="H37" s="120"/>
      <c r="I37" s="167">
        <f t="shared" si="0"/>
        <v>0.78448542283298106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101.4</v>
      </c>
      <c r="G39" s="166">
        <v>101.4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1339765.6000000001</v>
      </c>
      <c r="G40" s="166">
        <v>1339765.6000000001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155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1420</v>
      </c>
      <c r="F49" s="192">
        <v>0</v>
      </c>
      <c r="G49" s="193">
        <v>0</v>
      </c>
      <c r="H49" s="193">
        <v>1420</v>
      </c>
      <c r="I49" s="194">
        <v>1420</v>
      </c>
    </row>
    <row r="50" spans="1:9" x14ac:dyDescent="0.2">
      <c r="A50" s="195"/>
      <c r="B50" s="196"/>
      <c r="C50" s="196" t="s">
        <v>148</v>
      </c>
      <c r="D50" s="196"/>
      <c r="E50" s="197">
        <v>401605.94</v>
      </c>
      <c r="F50" s="198">
        <v>451170</v>
      </c>
      <c r="G50" s="199">
        <v>441095</v>
      </c>
      <c r="H50" s="199">
        <v>411680.93999999994</v>
      </c>
      <c r="I50" s="200">
        <v>402827.36</v>
      </c>
    </row>
    <row r="51" spans="1:9" x14ac:dyDescent="0.2">
      <c r="A51" s="195"/>
      <c r="B51" s="196"/>
      <c r="C51" s="196" t="s">
        <v>23</v>
      </c>
      <c r="D51" s="196"/>
      <c r="E51" s="197">
        <v>149210.09</v>
      </c>
      <c r="F51" s="198">
        <v>182226</v>
      </c>
      <c r="G51" s="199">
        <v>138997</v>
      </c>
      <c r="H51" s="199">
        <v>192439.09</v>
      </c>
      <c r="I51" s="200">
        <v>192439.09</v>
      </c>
    </row>
    <row r="52" spans="1:9" x14ac:dyDescent="0.2">
      <c r="A52" s="195"/>
      <c r="B52" s="196"/>
      <c r="C52" s="196" t="s">
        <v>149</v>
      </c>
      <c r="D52" s="196"/>
      <c r="E52" s="197">
        <v>196340.24</v>
      </c>
      <c r="F52" s="198">
        <v>1342265.6</v>
      </c>
      <c r="G52" s="199">
        <v>1339765.6000000001</v>
      </c>
      <c r="H52" s="199">
        <v>198840.24</v>
      </c>
      <c r="I52" s="200">
        <v>198840.24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748576.27</v>
      </c>
      <c r="F53" s="204">
        <f>F49+F50+F51+F52</f>
        <v>1975661.6</v>
      </c>
      <c r="G53" s="205">
        <f>G49+G50+G51+G52</f>
        <v>1919857.6</v>
      </c>
      <c r="H53" s="205">
        <f>H49+H50+H51+H52</f>
        <v>804380.2699999999</v>
      </c>
      <c r="I53" s="206">
        <f>SUM(I49:I52)</f>
        <v>795526.69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8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D1E4B-C603-4D4F-BD1A-3A4C2B79A53F}">
  <sheetPr codeName="List12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36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156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75004381</v>
      </c>
      <c r="F6" s="262"/>
      <c r="G6" s="115" t="s">
        <v>5</v>
      </c>
      <c r="H6" s="263">
        <v>1636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34125000</v>
      </c>
      <c r="F16" s="252"/>
      <c r="G16" s="131">
        <v>35901108.210000008</v>
      </c>
      <c r="H16" s="132">
        <v>35901108.210000008</v>
      </c>
      <c r="I16" s="132">
        <v>3.3306690738754696E-16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34125000</v>
      </c>
      <c r="F18" s="252"/>
      <c r="G18" s="131">
        <v>35901108.210000001</v>
      </c>
      <c r="H18" s="132">
        <v>35901108.210000001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-7.4505805969238281E-9</v>
      </c>
      <c r="H20" s="142">
        <f>H18-H16+H17</f>
        <v>-7.4505805969238281E-9</v>
      </c>
      <c r="I20" s="142">
        <f>I18-I16+I17</f>
        <v>-3.3306690738754696E-16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-7.4505805969238281E-9</v>
      </c>
      <c r="H21" s="142">
        <f>H20-H17</f>
        <v>-7.4505805969238281E-9</v>
      </c>
      <c r="I21" s="142">
        <f>I20-I17</f>
        <v>-3.3306690738754696E-16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19832000</v>
      </c>
      <c r="G35" s="166">
        <v>19832000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600000</v>
      </c>
      <c r="G36" s="166">
        <v>340123.8</v>
      </c>
      <c r="H36" s="120"/>
      <c r="I36" s="167">
        <f t="shared" ref="I36:I38" si="0">IF(F36=0,"nerozp.",G36/F36)</f>
        <v>0.56687299999999996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650000</v>
      </c>
      <c r="G37" s="166">
        <v>583242.74</v>
      </c>
      <c r="H37" s="120"/>
      <c r="I37" s="167">
        <f t="shared" si="0"/>
        <v>0.89729652307692309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38.96</v>
      </c>
      <c r="G39" s="166">
        <v>38.96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1108036</v>
      </c>
      <c r="G40" s="166">
        <v>1102034</v>
      </c>
      <c r="H40" s="120"/>
      <c r="I40" s="167">
        <f>IF(F40=0,"nerozp.",G40/F40)</f>
        <v>0.9945832084878109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157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1556</v>
      </c>
      <c r="F49" s="192">
        <v>0</v>
      </c>
      <c r="G49" s="193">
        <v>0</v>
      </c>
      <c r="H49" s="193">
        <v>1556</v>
      </c>
      <c r="I49" s="194">
        <v>1556</v>
      </c>
    </row>
    <row r="50" spans="1:9" x14ac:dyDescent="0.2">
      <c r="A50" s="195"/>
      <c r="B50" s="196"/>
      <c r="C50" s="196" t="s">
        <v>148</v>
      </c>
      <c r="D50" s="196"/>
      <c r="E50" s="197">
        <v>66544.55</v>
      </c>
      <c r="F50" s="198">
        <v>194140.9</v>
      </c>
      <c r="G50" s="199">
        <v>166674</v>
      </c>
      <c r="H50" s="199">
        <v>94011.450000000012</v>
      </c>
      <c r="I50" s="200">
        <v>78306.48</v>
      </c>
    </row>
    <row r="51" spans="1:9" x14ac:dyDescent="0.2">
      <c r="A51" s="195"/>
      <c r="B51" s="196"/>
      <c r="C51" s="196" t="s">
        <v>23</v>
      </c>
      <c r="D51" s="196"/>
      <c r="E51" s="197">
        <v>86577.64</v>
      </c>
      <c r="F51" s="198">
        <v>28000</v>
      </c>
      <c r="G51" s="199">
        <v>62901.57</v>
      </c>
      <c r="H51" s="199">
        <v>51676.07</v>
      </c>
      <c r="I51" s="200">
        <v>51676.07</v>
      </c>
    </row>
    <row r="52" spans="1:9" x14ac:dyDescent="0.2">
      <c r="A52" s="195"/>
      <c r="B52" s="196"/>
      <c r="C52" s="196" t="s">
        <v>149</v>
      </c>
      <c r="D52" s="196"/>
      <c r="E52" s="197">
        <v>477535.7</v>
      </c>
      <c r="F52" s="198">
        <v>2364562.6</v>
      </c>
      <c r="G52" s="199">
        <v>2370564.6</v>
      </c>
      <c r="H52" s="199">
        <v>471533.70000000019</v>
      </c>
      <c r="I52" s="200">
        <v>471533.7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632213.89</v>
      </c>
      <c r="F53" s="204">
        <f>F49+F50+F51+F52</f>
        <v>2586703.5</v>
      </c>
      <c r="G53" s="205">
        <f>G49+G50+G51+G52</f>
        <v>2600140.17</v>
      </c>
      <c r="H53" s="205">
        <f>H49+H50+H51+H52</f>
        <v>618777.2200000002</v>
      </c>
      <c r="I53" s="206">
        <f>SUM(I49:I52)</f>
        <v>603072.25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8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02809-6E92-42EC-8F7C-A63202BCA5D6}">
  <sheetPr codeName="List13">
    <tabColor theme="4" tint="-0.499984740745262"/>
  </sheetPr>
  <dimension ref="A1:I54"/>
  <sheetViews>
    <sheetView showGridLines="0" workbookViewId="0">
      <selection activeCell="K30" sqref="K30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39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158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75004399</v>
      </c>
      <c r="F6" s="262"/>
      <c r="G6" s="115" t="s">
        <v>5</v>
      </c>
      <c r="H6" s="263">
        <v>1637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49459000</v>
      </c>
      <c r="F16" s="252"/>
      <c r="G16" s="131">
        <v>53802152.649999991</v>
      </c>
      <c r="H16" s="132">
        <v>53802152.649999991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49459000</v>
      </c>
      <c r="F18" s="252"/>
      <c r="G18" s="131">
        <v>53802152.649999999</v>
      </c>
      <c r="H18" s="132">
        <v>53802152.649999999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7.4505805969238281E-9</v>
      </c>
      <c r="H20" s="142">
        <f>H18-H16+H17</f>
        <v>7.4505805969238281E-9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7.4505805969238281E-9</v>
      </c>
      <c r="H21" s="142">
        <f>H20-H17</f>
        <v>7.4505805969238281E-9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352233</v>
      </c>
      <c r="H31" s="158"/>
      <c r="I31" s="158"/>
    </row>
    <row r="32" spans="1:9" ht="67.5" customHeight="1" x14ac:dyDescent="0.2">
      <c r="A32" s="256" t="s">
        <v>217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26584000</v>
      </c>
      <c r="G35" s="166">
        <v>26584000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1400000</v>
      </c>
      <c r="G36" s="166">
        <v>1110498.08</v>
      </c>
      <c r="H36" s="120"/>
      <c r="I36" s="167">
        <f t="shared" ref="I36:I38" si="0">IF(F36=0,"nerozp.",G36/F36)</f>
        <v>0.79321291428571439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1350000</v>
      </c>
      <c r="G37" s="166">
        <v>1248390.8599999999</v>
      </c>
      <c r="H37" s="120"/>
      <c r="I37" s="167">
        <f t="shared" si="0"/>
        <v>0.92473397037037031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58</v>
      </c>
      <c r="G39" s="166">
        <v>58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1311249</v>
      </c>
      <c r="G40" s="166">
        <v>1311249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212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9960</v>
      </c>
      <c r="F49" s="192">
        <v>0</v>
      </c>
      <c r="G49" s="193">
        <v>0</v>
      </c>
      <c r="H49" s="193">
        <v>9960</v>
      </c>
      <c r="I49" s="194">
        <v>9960</v>
      </c>
    </row>
    <row r="50" spans="1:9" x14ac:dyDescent="0.2">
      <c r="A50" s="195"/>
      <c r="B50" s="196"/>
      <c r="C50" s="196" t="s">
        <v>148</v>
      </c>
      <c r="D50" s="196"/>
      <c r="E50" s="197">
        <v>1362474.15</v>
      </c>
      <c r="F50" s="198">
        <v>267177.11</v>
      </c>
      <c r="G50" s="199">
        <v>480848</v>
      </c>
      <c r="H50" s="199">
        <v>1148803.2599999998</v>
      </c>
      <c r="I50" s="200">
        <v>1083722.1000000001</v>
      </c>
    </row>
    <row r="51" spans="1:9" x14ac:dyDescent="0.2">
      <c r="A51" s="195"/>
      <c r="B51" s="196"/>
      <c r="C51" s="196" t="s">
        <v>23</v>
      </c>
      <c r="D51" s="196"/>
      <c r="E51" s="197">
        <v>270946.09999999998</v>
      </c>
      <c r="F51" s="198">
        <v>171000</v>
      </c>
      <c r="G51" s="199">
        <v>129817.73</v>
      </c>
      <c r="H51" s="199">
        <v>312128.37</v>
      </c>
      <c r="I51" s="200">
        <v>312128.37</v>
      </c>
    </row>
    <row r="52" spans="1:9" x14ac:dyDescent="0.2">
      <c r="A52" s="195"/>
      <c r="B52" s="196"/>
      <c r="C52" s="196" t="s">
        <v>149</v>
      </c>
      <c r="D52" s="196"/>
      <c r="E52" s="197">
        <v>65702</v>
      </c>
      <c r="F52" s="198">
        <v>1545095.9</v>
      </c>
      <c r="G52" s="199">
        <v>1542709.9</v>
      </c>
      <c r="H52" s="199">
        <v>68088</v>
      </c>
      <c r="I52" s="200">
        <v>68088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1709082.25</v>
      </c>
      <c r="F53" s="204">
        <f>F49+F50+F51+F52</f>
        <v>1983273.0099999998</v>
      </c>
      <c r="G53" s="205">
        <f>G49+G50+G51+G52</f>
        <v>2153375.63</v>
      </c>
      <c r="H53" s="205">
        <f>H49+H50+H51+H52</f>
        <v>1538979.63</v>
      </c>
      <c r="I53" s="206">
        <f>SUM(I49:I52)</f>
        <v>1473898.4700000002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8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78520-D4DF-4183-BB15-97A8CFB57DEB}">
  <sheetPr codeName="List14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42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159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75004372</v>
      </c>
      <c r="F6" s="262"/>
      <c r="G6" s="115" t="s">
        <v>5</v>
      </c>
      <c r="H6" s="263">
        <v>1638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246484000</v>
      </c>
      <c r="F16" s="252"/>
      <c r="G16" s="131">
        <v>246605294.85999995</v>
      </c>
      <c r="H16" s="132">
        <v>246221920.25999996</v>
      </c>
      <c r="I16" s="132">
        <v>383374.60000000003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246571000</v>
      </c>
      <c r="F18" s="252"/>
      <c r="G18" s="131">
        <v>246696139.25999999</v>
      </c>
      <c r="H18" s="132">
        <v>246221920.25999999</v>
      </c>
      <c r="I18" s="132">
        <v>474219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90844.400000035763</v>
      </c>
      <c r="H20" s="142">
        <f>H18-H16+H17</f>
        <v>2.9802322387695313E-8</v>
      </c>
      <c r="I20" s="142">
        <f>I18-I16+I17</f>
        <v>90844.399999999965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90844.400000035763</v>
      </c>
      <c r="H21" s="142">
        <f>H20-H17</f>
        <v>2.9802322387695313E-8</v>
      </c>
      <c r="I21" s="142">
        <f>I20-I17</f>
        <v>90844.399999999965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90844.400000035763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4700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f>G21-G28</f>
        <v>86144.400000035763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15523578.26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130323640</v>
      </c>
      <c r="G35" s="166">
        <v>130323640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8550000</v>
      </c>
      <c r="G36" s="166">
        <v>8379024.9299999988</v>
      </c>
      <c r="H36" s="120"/>
      <c r="I36" s="167">
        <f t="shared" ref="I36:I38" si="0">IF(F36=0,"nerozp.",G36/F36)</f>
        <v>0.98000291578947352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3600000</v>
      </c>
      <c r="G37" s="166">
        <v>3449461.3699999996</v>
      </c>
      <c r="H37" s="120"/>
      <c r="I37" s="167">
        <f t="shared" si="0"/>
        <v>0.95818371388888879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280.58</v>
      </c>
      <c r="G39" s="166">
        <v>282.71440000000001</v>
      </c>
      <c r="H39" s="120"/>
      <c r="I39" s="167">
        <f>IF(F39=0,"nerozp.",G39/F39)</f>
        <v>1.0076070995794426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7523966.1200000001</v>
      </c>
      <c r="G40" s="166">
        <v>7523966.1200000001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2000</v>
      </c>
      <c r="G41" s="166">
        <v>2000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213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29950</v>
      </c>
      <c r="F49" s="192">
        <v>78000</v>
      </c>
      <c r="G49" s="193">
        <v>70000</v>
      </c>
      <c r="H49" s="193">
        <v>37950</v>
      </c>
      <c r="I49" s="194">
        <v>37950</v>
      </c>
    </row>
    <row r="50" spans="1:9" x14ac:dyDescent="0.2">
      <c r="A50" s="195"/>
      <c r="B50" s="196"/>
      <c r="C50" s="196" t="s">
        <v>148</v>
      </c>
      <c r="D50" s="196"/>
      <c r="E50" s="197">
        <v>1157204.01</v>
      </c>
      <c r="F50" s="198">
        <v>1292180.19</v>
      </c>
      <c r="G50" s="199">
        <v>1698400</v>
      </c>
      <c r="H50" s="199">
        <v>750984.20000000019</v>
      </c>
      <c r="I50" s="200">
        <v>719636.17</v>
      </c>
    </row>
    <row r="51" spans="1:9" x14ac:dyDescent="0.2">
      <c r="A51" s="195"/>
      <c r="B51" s="196"/>
      <c r="C51" s="196" t="s">
        <v>23</v>
      </c>
      <c r="D51" s="196"/>
      <c r="E51" s="197">
        <v>703612.29</v>
      </c>
      <c r="F51" s="198">
        <v>254662</v>
      </c>
      <c r="G51" s="199">
        <v>111766.39</v>
      </c>
      <c r="H51" s="199">
        <v>846507.9</v>
      </c>
      <c r="I51" s="200">
        <v>846507.9</v>
      </c>
    </row>
    <row r="52" spans="1:9" x14ac:dyDescent="0.2">
      <c r="A52" s="195"/>
      <c r="B52" s="196"/>
      <c r="C52" s="196" t="s">
        <v>149</v>
      </c>
      <c r="D52" s="196"/>
      <c r="E52" s="197">
        <v>262006.18</v>
      </c>
      <c r="F52" s="198">
        <v>9487918.2799999975</v>
      </c>
      <c r="G52" s="199">
        <v>9646716.9800000004</v>
      </c>
      <c r="H52" s="199">
        <v>103207.47999999672</v>
      </c>
      <c r="I52" s="200">
        <v>100424.64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2152772.48</v>
      </c>
      <c r="F53" s="204">
        <f>F49+F50+F51+F52</f>
        <v>11112760.469999997</v>
      </c>
      <c r="G53" s="205">
        <f>G49+G50+G51+G52</f>
        <v>11526883.370000001</v>
      </c>
      <c r="H53" s="205">
        <f>H49+H50+H51+H52</f>
        <v>1738649.5799999968</v>
      </c>
      <c r="I53" s="206">
        <f>SUM(I49:I52)</f>
        <v>1704518.71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F2839-8142-4D62-931A-A9D7D607021F}">
  <sheetPr codeName="List15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45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160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75004259</v>
      </c>
      <c r="F6" s="262"/>
      <c r="G6" s="115" t="s">
        <v>5</v>
      </c>
      <c r="H6" s="263">
        <v>1639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104906000</v>
      </c>
      <c r="F16" s="252"/>
      <c r="G16" s="131">
        <v>104530697.55999999</v>
      </c>
      <c r="H16" s="132">
        <v>103787988.11999999</v>
      </c>
      <c r="I16" s="132">
        <v>742709.44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193261.99000000005</v>
      </c>
      <c r="H17" s="136">
        <v>193261.99000000005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104952000</v>
      </c>
      <c r="F18" s="252"/>
      <c r="G18" s="131">
        <v>104609626.12</v>
      </c>
      <c r="H18" s="132">
        <v>103787988.12</v>
      </c>
      <c r="I18" s="132">
        <v>821638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272190.55000001733</v>
      </c>
      <c r="H20" s="142">
        <f>H18-H16+H17</f>
        <v>193261.99000001495</v>
      </c>
      <c r="I20" s="142">
        <f>I18-I16+I17</f>
        <v>78928.560000000056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78928.560000017285</v>
      </c>
      <c r="H21" s="142">
        <f>H20-H17</f>
        <v>1.4901161193847656E-8</v>
      </c>
      <c r="I21" s="142">
        <f>I20-I17</f>
        <v>78928.560000000056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78928.560000017285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15785.71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f>G21-G28</f>
        <v>63142.850000017286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1019472.47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52792000</v>
      </c>
      <c r="G35" s="166">
        <v>52792000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135000</v>
      </c>
      <c r="G36" s="166">
        <v>140817.54999999999</v>
      </c>
      <c r="H36" s="120"/>
      <c r="I36" s="167">
        <f t="shared" ref="I36:I38" si="0">IF(F36=0,"nerozp.",G36/F36)</f>
        <v>1.0430929629629628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3200000</v>
      </c>
      <c r="G37" s="166">
        <v>2951953.96</v>
      </c>
      <c r="H37" s="120"/>
      <c r="I37" s="167">
        <f t="shared" si="0"/>
        <v>0.92248561249999994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1400000</v>
      </c>
      <c r="G38" s="166">
        <v>1423851.87</v>
      </c>
      <c r="H38" s="120"/>
      <c r="I38" s="167">
        <f t="shared" si="0"/>
        <v>1.0170370500000001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122</v>
      </c>
      <c r="G39" s="166">
        <v>120.1</v>
      </c>
      <c r="H39" s="120"/>
      <c r="I39" s="167">
        <f>IF(F39=0,"nerozp.",G39/F39)</f>
        <v>0.98442622950819669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2705460.3</v>
      </c>
      <c r="G40" s="166">
        <v>2690300.5700000003</v>
      </c>
      <c r="H40" s="120"/>
      <c r="I40" s="167">
        <f>IF(F40=0,"nerozp.",G40/F40)</f>
        <v>0.99439661709321714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161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0</v>
      </c>
      <c r="F49" s="192">
        <v>4642</v>
      </c>
      <c r="G49" s="193">
        <v>4642</v>
      </c>
      <c r="H49" s="193">
        <v>0</v>
      </c>
      <c r="I49" s="194">
        <v>0</v>
      </c>
    </row>
    <row r="50" spans="1:9" x14ac:dyDescent="0.2">
      <c r="A50" s="195"/>
      <c r="B50" s="196"/>
      <c r="C50" s="196" t="s">
        <v>148</v>
      </c>
      <c r="D50" s="196"/>
      <c r="E50" s="197">
        <v>285479.48</v>
      </c>
      <c r="F50" s="198">
        <v>523008.54</v>
      </c>
      <c r="G50" s="199">
        <v>622585.32000000007</v>
      </c>
      <c r="H50" s="199">
        <v>185902.69999999995</v>
      </c>
      <c r="I50" s="200">
        <v>218006.16</v>
      </c>
    </row>
    <row r="51" spans="1:9" x14ac:dyDescent="0.2">
      <c r="A51" s="195"/>
      <c r="B51" s="196"/>
      <c r="C51" s="196" t="s">
        <v>23</v>
      </c>
      <c r="D51" s="196"/>
      <c r="E51" s="197">
        <v>259301.63</v>
      </c>
      <c r="F51" s="198">
        <v>57062.009999999995</v>
      </c>
      <c r="G51" s="199">
        <v>45433</v>
      </c>
      <c r="H51" s="199">
        <v>270930.64</v>
      </c>
      <c r="I51" s="200">
        <v>270930.64</v>
      </c>
    </row>
    <row r="52" spans="1:9" x14ac:dyDescent="0.2">
      <c r="A52" s="195"/>
      <c r="B52" s="196"/>
      <c r="C52" s="196" t="s">
        <v>149</v>
      </c>
      <c r="D52" s="196"/>
      <c r="E52" s="197">
        <v>3276.21</v>
      </c>
      <c r="F52" s="198">
        <v>3530511.38</v>
      </c>
      <c r="G52" s="199">
        <v>3504512.3</v>
      </c>
      <c r="H52" s="199">
        <v>29275.290000000037</v>
      </c>
      <c r="I52" s="200">
        <v>29275.29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548057.31999999995</v>
      </c>
      <c r="F53" s="204">
        <f>F49+F50+F51+F52</f>
        <v>4115223.9299999997</v>
      </c>
      <c r="G53" s="205">
        <f>G49+G50+G51+G52</f>
        <v>4177172.62</v>
      </c>
      <c r="H53" s="205">
        <f>H49+H50+H51+H52</f>
        <v>486108.63</v>
      </c>
      <c r="I53" s="206">
        <f>SUM(I49:I52)</f>
        <v>518212.09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604F8-D4CB-41BD-9B08-CE95C33CC300}">
  <sheetPr codeName="List16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48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162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75004429</v>
      </c>
      <c r="F6" s="262"/>
      <c r="G6" s="115" t="s">
        <v>5</v>
      </c>
      <c r="H6" s="263">
        <v>1640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167060000</v>
      </c>
      <c r="F16" s="252"/>
      <c r="G16" s="131">
        <v>171229983.49000004</v>
      </c>
      <c r="H16" s="132">
        <v>171229983.49000004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167060000</v>
      </c>
      <c r="F18" s="252"/>
      <c r="G18" s="131">
        <v>171229983.49000001</v>
      </c>
      <c r="H18" s="132">
        <v>171229983.49000001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-2.9802322387695313E-8</v>
      </c>
      <c r="H20" s="142">
        <f>H18-H16+H17</f>
        <v>-2.9802322387695313E-8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-2.9802322387695313E-8</v>
      </c>
      <c r="H21" s="142">
        <f>H20-H17</f>
        <v>-2.9802322387695313E-8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5426819.3899999997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100417520</v>
      </c>
      <c r="G35" s="166">
        <v>100518190</v>
      </c>
      <c r="H35" s="120"/>
      <c r="I35" s="167">
        <f>IF(F35=0,"nerozp.",G35/F35)</f>
        <v>1.0010025143022852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2550000</v>
      </c>
      <c r="G36" s="166">
        <v>2071076.69</v>
      </c>
      <c r="H36" s="120"/>
      <c r="I36" s="167">
        <f t="shared" ref="I36:I38" si="0">IF(F36=0,"nerozp.",G36/F36)</f>
        <v>0.81218693725490199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4200000</v>
      </c>
      <c r="G37" s="166">
        <v>4049725.4300000006</v>
      </c>
      <c r="H37" s="120"/>
      <c r="I37" s="167">
        <f t="shared" si="0"/>
        <v>0.96422034047619065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40000</v>
      </c>
      <c r="G38" s="166">
        <v>39766.559999999998</v>
      </c>
      <c r="H38" s="120"/>
      <c r="I38" s="167">
        <f t="shared" si="0"/>
        <v>0.99416399999999994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228.6</v>
      </c>
      <c r="G39" s="166">
        <v>228.28</v>
      </c>
      <c r="H39" s="120"/>
      <c r="I39" s="167">
        <f>IF(F39=0,"nerozp.",G39/F39)</f>
        <v>0.99860017497812781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3968088.5</v>
      </c>
      <c r="G40" s="166">
        <v>3968088.5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163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10532</v>
      </c>
      <c r="F49" s="192">
        <v>0</v>
      </c>
      <c r="G49" s="193">
        <v>0</v>
      </c>
      <c r="H49" s="193">
        <v>10532</v>
      </c>
      <c r="I49" s="194">
        <v>10532</v>
      </c>
    </row>
    <row r="50" spans="1:9" x14ac:dyDescent="0.2">
      <c r="A50" s="195"/>
      <c r="B50" s="196"/>
      <c r="C50" s="196" t="s">
        <v>148</v>
      </c>
      <c r="D50" s="196"/>
      <c r="E50" s="197">
        <v>62242.46</v>
      </c>
      <c r="F50" s="198">
        <v>1005181.9</v>
      </c>
      <c r="G50" s="199">
        <v>810604</v>
      </c>
      <c r="H50" s="199">
        <v>256820.3600000001</v>
      </c>
      <c r="I50" s="200">
        <v>177628.24</v>
      </c>
    </row>
    <row r="51" spans="1:9" x14ac:dyDescent="0.2">
      <c r="A51" s="195"/>
      <c r="B51" s="196"/>
      <c r="C51" s="196" t="s">
        <v>23</v>
      </c>
      <c r="D51" s="196"/>
      <c r="E51" s="197">
        <v>629456.84</v>
      </c>
      <c r="F51" s="198">
        <v>0</v>
      </c>
      <c r="G51" s="199">
        <v>0</v>
      </c>
      <c r="H51" s="199">
        <v>629456.84</v>
      </c>
      <c r="I51" s="200">
        <v>629456.84000000008</v>
      </c>
    </row>
    <row r="52" spans="1:9" x14ac:dyDescent="0.2">
      <c r="A52" s="195"/>
      <c r="B52" s="196"/>
      <c r="C52" s="196" t="s">
        <v>149</v>
      </c>
      <c r="D52" s="196"/>
      <c r="E52" s="197">
        <v>479180.96</v>
      </c>
      <c r="F52" s="198">
        <v>7196278.5</v>
      </c>
      <c r="G52" s="199">
        <v>5273350.9000000004</v>
      </c>
      <c r="H52" s="199">
        <v>2402108.5599999996</v>
      </c>
      <c r="I52" s="200">
        <v>2402108.56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1181412.26</v>
      </c>
      <c r="F53" s="204">
        <f>F49+F50+F51+F52</f>
        <v>8201460.4000000004</v>
      </c>
      <c r="G53" s="205">
        <f>G49+G50+G51+G52</f>
        <v>6083954.9000000004</v>
      </c>
      <c r="H53" s="205">
        <f>H49+H50+H51+H52</f>
        <v>3298917.76</v>
      </c>
      <c r="I53" s="206">
        <f>SUM(I49:I52)</f>
        <v>3219725.64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EC83D-4E60-4C83-B505-93C107AC7954}">
  <sheetPr codeName="List17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51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164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70890595</v>
      </c>
      <c r="F6" s="262"/>
      <c r="G6" s="115" t="s">
        <v>5</v>
      </c>
      <c r="H6" s="263">
        <v>1641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75865000</v>
      </c>
      <c r="F16" s="252"/>
      <c r="G16" s="131">
        <v>75387360.720000014</v>
      </c>
      <c r="H16" s="132">
        <v>75370896.720000014</v>
      </c>
      <c r="I16" s="132">
        <v>16464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75958000</v>
      </c>
      <c r="F18" s="252"/>
      <c r="G18" s="131">
        <v>75502146.719999999</v>
      </c>
      <c r="H18" s="132">
        <v>75370896.719999999</v>
      </c>
      <c r="I18" s="132">
        <v>131250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114785.9999999851</v>
      </c>
      <c r="H20" s="142">
        <f>H18-H16+H17</f>
        <v>-1.4901161193847656E-8</v>
      </c>
      <c r="I20" s="142">
        <f>I18-I16+I17</f>
        <v>114786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114785.9999999851</v>
      </c>
      <c r="H21" s="142">
        <f>H20-H17</f>
        <v>-1.4901161193847656E-8</v>
      </c>
      <c r="I21" s="142">
        <f>I20-I17</f>
        <v>114786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114786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114786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299855.58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44529400</v>
      </c>
      <c r="G35" s="166">
        <v>44192814</v>
      </c>
      <c r="H35" s="120"/>
      <c r="I35" s="167">
        <f>IF(F35=0,"nerozp.",G35/F35)</f>
        <v>0.99244126352477235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1200000</v>
      </c>
      <c r="G36" s="166">
        <v>972950.94</v>
      </c>
      <c r="H36" s="120"/>
      <c r="I36" s="167">
        <f t="shared" ref="I36:I38" si="0">IF(F36=0,"nerozp.",G36/F36)</f>
        <v>0.81079245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1050000</v>
      </c>
      <c r="G37" s="166">
        <v>979118.34</v>
      </c>
      <c r="H37" s="120"/>
      <c r="I37" s="167">
        <f t="shared" si="0"/>
        <v>0.93249365714285715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88.83</v>
      </c>
      <c r="G39" s="166">
        <v>78.819999999999993</v>
      </c>
      <c r="H39" s="120"/>
      <c r="I39" s="167">
        <f>IF(F39=0,"nerozp.",G39/F39)</f>
        <v>0.88731284475965322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1414759.6400000001</v>
      </c>
      <c r="G40" s="166">
        <v>1414759.6400000001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165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14270</v>
      </c>
      <c r="F49" s="192">
        <v>8000</v>
      </c>
      <c r="G49" s="193">
        <v>8000</v>
      </c>
      <c r="H49" s="193">
        <v>14270</v>
      </c>
      <c r="I49" s="194">
        <v>14270</v>
      </c>
    </row>
    <row r="50" spans="1:9" x14ac:dyDescent="0.2">
      <c r="A50" s="195"/>
      <c r="B50" s="196"/>
      <c r="C50" s="196" t="s">
        <v>148</v>
      </c>
      <c r="D50" s="196"/>
      <c r="E50" s="197">
        <v>263179.59000000003</v>
      </c>
      <c r="F50" s="198">
        <v>419665.47</v>
      </c>
      <c r="G50" s="199">
        <v>530267</v>
      </c>
      <c r="H50" s="199">
        <v>152578.06000000006</v>
      </c>
      <c r="I50" s="200">
        <v>80323.59</v>
      </c>
    </row>
    <row r="51" spans="1:9" x14ac:dyDescent="0.2">
      <c r="A51" s="195"/>
      <c r="B51" s="196"/>
      <c r="C51" s="196" t="s">
        <v>23</v>
      </c>
      <c r="D51" s="196"/>
      <c r="E51" s="197">
        <v>641332.41</v>
      </c>
      <c r="F51" s="198">
        <v>404234</v>
      </c>
      <c r="G51" s="199">
        <v>800173.97</v>
      </c>
      <c r="H51" s="199">
        <v>245392.44</v>
      </c>
      <c r="I51" s="200">
        <v>245392.44</v>
      </c>
    </row>
    <row r="52" spans="1:9" x14ac:dyDescent="0.2">
      <c r="A52" s="195"/>
      <c r="B52" s="196"/>
      <c r="C52" s="196" t="s">
        <v>149</v>
      </c>
      <c r="D52" s="196"/>
      <c r="E52" s="197">
        <v>57435.56</v>
      </c>
      <c r="F52" s="198">
        <v>3590589.14</v>
      </c>
      <c r="G52" s="199">
        <v>2345890.66</v>
      </c>
      <c r="H52" s="199">
        <v>1302134.04</v>
      </c>
      <c r="I52" s="200">
        <v>1302134.04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976217.56</v>
      </c>
      <c r="F53" s="204">
        <f>F49+F50+F51+F52</f>
        <v>4422488.6100000003</v>
      </c>
      <c r="G53" s="205">
        <f>G49+G50+G51+G52</f>
        <v>3684331.63</v>
      </c>
      <c r="H53" s="205">
        <f>H49+H50+H51+H52</f>
        <v>1714374.54</v>
      </c>
      <c r="I53" s="206">
        <f>SUM(I49:I52)</f>
        <v>1642120.07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F48E0-88EE-47C2-852B-6A2D283C0189}">
  <sheetPr codeName="List18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53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166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70890871</v>
      </c>
      <c r="F6" s="262"/>
      <c r="G6" s="115" t="s">
        <v>5</v>
      </c>
      <c r="H6" s="263">
        <v>1642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164752000</v>
      </c>
      <c r="F16" s="252"/>
      <c r="G16" s="131">
        <v>160509810.79999998</v>
      </c>
      <c r="H16" s="132">
        <v>160358128.35999998</v>
      </c>
      <c r="I16" s="132">
        <v>151682.44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164752000</v>
      </c>
      <c r="F18" s="252"/>
      <c r="G18" s="131">
        <v>160538208.36000001</v>
      </c>
      <c r="H18" s="132">
        <v>160358128.36000001</v>
      </c>
      <c r="I18" s="132">
        <v>180080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28397.560000032187</v>
      </c>
      <c r="H20" s="142">
        <f>H18-H16+H17</f>
        <v>2.9802322387695313E-8</v>
      </c>
      <c r="I20" s="142">
        <f>I18-I16+I17</f>
        <v>28397.559999999998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28397.560000032187</v>
      </c>
      <c r="H21" s="142">
        <f>H20-H17</f>
        <v>2.9802322387695313E-8</v>
      </c>
      <c r="I21" s="142">
        <f>I20-I17</f>
        <v>28397.559999999998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28397.559999999998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5679.51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22718.05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850258.68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92828360</v>
      </c>
      <c r="G35" s="166">
        <v>92836360</v>
      </c>
      <c r="H35" s="120"/>
      <c r="I35" s="167">
        <f>IF(F35=0,"nerozp.",G35/F35)</f>
        <v>1.0000861805594756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4439000</v>
      </c>
      <c r="G36" s="166">
        <v>4063235.4299999997</v>
      </c>
      <c r="H36" s="120"/>
      <c r="I36" s="167">
        <f t="shared" ref="I36:I38" si="0">IF(F36=0,"nerozp.",G36/F36)</f>
        <v>0.91534927461139892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3170000</v>
      </c>
      <c r="G37" s="166">
        <v>2737775.6799999997</v>
      </c>
      <c r="H37" s="120"/>
      <c r="I37" s="167">
        <f t="shared" si="0"/>
        <v>0.86365163406940049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203.17</v>
      </c>
      <c r="G39" s="166">
        <v>192.99999999999997</v>
      </c>
      <c r="H39" s="120"/>
      <c r="I39" s="167">
        <f>IF(F39=0,"nerozp.",G39/F39)</f>
        <v>0.94994339715509168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5217810.88</v>
      </c>
      <c r="G40" s="166">
        <v>5245890.88</v>
      </c>
      <c r="H40" s="120"/>
      <c r="I40" s="167">
        <f>IF(F40=0,"nerozp.",G40/F40)</f>
        <v>1.0053815672215394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204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52000</v>
      </c>
      <c r="F49" s="192">
        <v>1605</v>
      </c>
      <c r="G49" s="193">
        <v>8000</v>
      </c>
      <c r="H49" s="193">
        <v>45605</v>
      </c>
      <c r="I49" s="194">
        <v>45605</v>
      </c>
    </row>
    <row r="50" spans="1:9" x14ac:dyDescent="0.2">
      <c r="A50" s="195"/>
      <c r="B50" s="196"/>
      <c r="C50" s="196" t="s">
        <v>148</v>
      </c>
      <c r="D50" s="196"/>
      <c r="E50" s="197">
        <v>2753267.84</v>
      </c>
      <c r="F50" s="198">
        <v>928139.9</v>
      </c>
      <c r="G50" s="199">
        <v>945775</v>
      </c>
      <c r="H50" s="199">
        <v>2735632.7399999998</v>
      </c>
      <c r="I50" s="200">
        <v>2679342.61</v>
      </c>
    </row>
    <row r="51" spans="1:9" x14ac:dyDescent="0.2">
      <c r="A51" s="195"/>
      <c r="B51" s="196"/>
      <c r="C51" s="196" t="s">
        <v>23</v>
      </c>
      <c r="D51" s="196"/>
      <c r="E51" s="197">
        <v>309715.09000000003</v>
      </c>
      <c r="F51" s="198">
        <v>46424.41</v>
      </c>
      <c r="G51" s="199">
        <v>313460</v>
      </c>
      <c r="H51" s="199">
        <v>42679.5</v>
      </c>
      <c r="I51" s="200">
        <v>42679.5</v>
      </c>
    </row>
    <row r="52" spans="1:9" x14ac:dyDescent="0.2">
      <c r="A52" s="195"/>
      <c r="B52" s="196"/>
      <c r="C52" s="196" t="s">
        <v>149</v>
      </c>
      <c r="D52" s="196"/>
      <c r="E52" s="197">
        <v>24622.67</v>
      </c>
      <c r="F52" s="198">
        <v>6943811.9200000009</v>
      </c>
      <c r="G52" s="199">
        <v>6924281.9200000009</v>
      </c>
      <c r="H52" s="199">
        <v>44152.669999999925</v>
      </c>
      <c r="I52" s="200">
        <v>44152.67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3139605.5999999996</v>
      </c>
      <c r="F53" s="204">
        <f>F49+F50+F51+F52</f>
        <v>7919981.2300000004</v>
      </c>
      <c r="G53" s="205">
        <f>G49+G50+G51+G52</f>
        <v>8191516.9200000009</v>
      </c>
      <c r="H53" s="205">
        <f>H49+H50+H51+H52</f>
        <v>2868069.9099999997</v>
      </c>
      <c r="I53" s="206">
        <f>SUM(I49:I52)</f>
        <v>2811779.78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9747D-2F0D-43EC-B86D-D6E1120B5C61}">
  <sheetPr codeName="List19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55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167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75004437</v>
      </c>
      <c r="F6" s="262"/>
      <c r="G6" s="115" t="s">
        <v>5</v>
      </c>
      <c r="H6" s="263">
        <v>1644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40849000</v>
      </c>
      <c r="F16" s="252"/>
      <c r="G16" s="131">
        <v>39085967.029999994</v>
      </c>
      <c r="H16" s="132">
        <v>39085967.029999994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40849000</v>
      </c>
      <c r="F18" s="252"/>
      <c r="G18" s="131">
        <v>39085967.030000001</v>
      </c>
      <c r="H18" s="132">
        <v>39085967.030000001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7.4505805969238281E-9</v>
      </c>
      <c r="H20" s="142">
        <f>H18-H16+H17</f>
        <v>7.4505805969238281E-9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7.4505805969238281E-9</v>
      </c>
      <c r="H21" s="142">
        <f>H20-H17</f>
        <v>7.4505805969238281E-9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25660000</v>
      </c>
      <c r="G35" s="166">
        <v>24714027</v>
      </c>
      <c r="H35" s="120"/>
      <c r="I35" s="167">
        <f>IF(F35=0,"nerozp.",G35/F35)</f>
        <v>0.96313433359314105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380000</v>
      </c>
      <c r="G36" s="166">
        <v>296173.79000000004</v>
      </c>
      <c r="H36" s="120"/>
      <c r="I36" s="167">
        <f t="shared" ref="I36:I38" si="0">IF(F36=0,"nerozp.",G36/F36)</f>
        <v>0.77940471052631588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320000</v>
      </c>
      <c r="G37" s="166">
        <v>296089.29000000004</v>
      </c>
      <c r="H37" s="120"/>
      <c r="I37" s="167">
        <f t="shared" si="0"/>
        <v>0.92527903125000011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169000</v>
      </c>
      <c r="G38" s="166">
        <v>130241.48000000001</v>
      </c>
      <c r="H38" s="120"/>
      <c r="I38" s="167">
        <f t="shared" si="0"/>
        <v>0.77065964497041428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44</v>
      </c>
      <c r="G39" s="166">
        <v>40.94</v>
      </c>
      <c r="H39" s="120"/>
      <c r="I39" s="167">
        <f>IF(F39=0,"nerozp.",G39/F39)</f>
        <v>0.93045454545454542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409631.54</v>
      </c>
      <c r="G40" s="166">
        <v>409631.54000000004</v>
      </c>
      <c r="H40" s="120"/>
      <c r="I40" s="167">
        <f>IF(F40=0,"nerozp.",G40/F40)</f>
        <v>1.0000000000000002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168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7200</v>
      </c>
      <c r="F49" s="192">
        <v>0</v>
      </c>
      <c r="G49" s="193">
        <v>0</v>
      </c>
      <c r="H49" s="193">
        <v>7200</v>
      </c>
      <c r="I49" s="194">
        <v>7200</v>
      </c>
    </row>
    <row r="50" spans="1:9" x14ac:dyDescent="0.2">
      <c r="A50" s="195"/>
      <c r="B50" s="196"/>
      <c r="C50" s="196" t="s">
        <v>148</v>
      </c>
      <c r="D50" s="196"/>
      <c r="E50" s="197">
        <v>120876.2</v>
      </c>
      <c r="F50" s="198">
        <v>216134</v>
      </c>
      <c r="G50" s="199">
        <v>203890</v>
      </c>
      <c r="H50" s="199">
        <v>133120.20000000001</v>
      </c>
      <c r="I50" s="200">
        <v>131318.20000000001</v>
      </c>
    </row>
    <row r="51" spans="1:9" x14ac:dyDescent="0.2">
      <c r="A51" s="195"/>
      <c r="B51" s="196"/>
      <c r="C51" s="196" t="s">
        <v>23</v>
      </c>
      <c r="D51" s="196"/>
      <c r="E51" s="197">
        <v>191094.01</v>
      </c>
      <c r="F51" s="198">
        <v>100000</v>
      </c>
      <c r="G51" s="199">
        <v>5000</v>
      </c>
      <c r="H51" s="199">
        <v>286094.01</v>
      </c>
      <c r="I51" s="200">
        <v>286094.01</v>
      </c>
    </row>
    <row r="52" spans="1:9" x14ac:dyDescent="0.2">
      <c r="A52" s="195"/>
      <c r="B52" s="196"/>
      <c r="C52" s="196" t="s">
        <v>149</v>
      </c>
      <c r="D52" s="196"/>
      <c r="E52" s="197">
        <v>38420.18</v>
      </c>
      <c r="F52" s="198">
        <v>409631.54000000004</v>
      </c>
      <c r="G52" s="199">
        <v>409631.54000000004</v>
      </c>
      <c r="H52" s="199">
        <v>38420.179999999993</v>
      </c>
      <c r="I52" s="200">
        <v>38420.18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357590.39</v>
      </c>
      <c r="F53" s="204">
        <f>F49+F50+F51+F52</f>
        <v>725765.54</v>
      </c>
      <c r="G53" s="205">
        <f>G49+G50+G51+G52</f>
        <v>618521.54</v>
      </c>
      <c r="H53" s="205">
        <f>H49+H50+H51+H52</f>
        <v>464834.39</v>
      </c>
      <c r="I53" s="206">
        <f>SUM(I49:I52)</f>
        <v>463032.39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AEDF7-278C-423B-9A8A-0C23594893F4}">
  <sheetPr codeName="List20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57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169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75004011</v>
      </c>
      <c r="F6" s="262"/>
      <c r="G6" s="115" t="s">
        <v>5</v>
      </c>
      <c r="H6" s="263">
        <v>1645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167411000</v>
      </c>
      <c r="F16" s="252"/>
      <c r="G16" s="131">
        <v>161237828.46999994</v>
      </c>
      <c r="H16" s="132">
        <v>161169575.46999994</v>
      </c>
      <c r="I16" s="132">
        <v>68253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167438000</v>
      </c>
      <c r="F18" s="252"/>
      <c r="G18" s="131">
        <v>161271151.47</v>
      </c>
      <c r="H18" s="132">
        <v>161169575.47</v>
      </c>
      <c r="I18" s="132">
        <v>101576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33323.000000059605</v>
      </c>
      <c r="H20" s="142">
        <f>H18-H16+H17</f>
        <v>5.9604644775390625E-8</v>
      </c>
      <c r="I20" s="142">
        <f>I18-I16+I17</f>
        <v>33323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33323.000000059605</v>
      </c>
      <c r="H21" s="142">
        <f>H20-H17</f>
        <v>5.9604644775390625E-8</v>
      </c>
      <c r="I21" s="142">
        <f>I20-I17</f>
        <v>33323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33323.000000059605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4700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f>G21-G28</f>
        <v>28623.000000059605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3297850.64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76259000</v>
      </c>
      <c r="G35" s="166">
        <v>76258999.999999985</v>
      </c>
      <c r="H35" s="120"/>
      <c r="I35" s="167">
        <f>IF(F35=0,"nerozp.",G35/F35)</f>
        <v>0.99999999999999978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3500000</v>
      </c>
      <c r="G36" s="166">
        <v>3303712.86</v>
      </c>
      <c r="H36" s="120"/>
      <c r="I36" s="167">
        <f t="shared" ref="I36:I38" si="0">IF(F36=0,"nerozp.",G36/F36)</f>
        <v>0.94391795999999994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4500000</v>
      </c>
      <c r="G37" s="166">
        <v>4092233.2199999997</v>
      </c>
      <c r="H37" s="120"/>
      <c r="I37" s="167">
        <f t="shared" si="0"/>
        <v>0.90938515999999991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310000</v>
      </c>
      <c r="G38" s="166">
        <v>265233.24</v>
      </c>
      <c r="H38" s="120"/>
      <c r="I38" s="167">
        <f t="shared" si="0"/>
        <v>0.85559109677419354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173</v>
      </c>
      <c r="G39" s="166">
        <v>171.4374</v>
      </c>
      <c r="H39" s="120"/>
      <c r="I39" s="167">
        <f>IF(F39=0,"nerozp.",G39/F39)</f>
        <v>0.99096763005780342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2729257.62</v>
      </c>
      <c r="G40" s="166">
        <v>2729257.62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170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5600</v>
      </c>
      <c r="F49" s="192">
        <v>5115</v>
      </c>
      <c r="G49" s="193">
        <v>8000</v>
      </c>
      <c r="H49" s="193">
        <v>2715</v>
      </c>
      <c r="I49" s="194">
        <v>2715</v>
      </c>
    </row>
    <row r="50" spans="1:9" x14ac:dyDescent="0.2">
      <c r="A50" s="195"/>
      <c r="B50" s="196"/>
      <c r="C50" s="196" t="s">
        <v>148</v>
      </c>
      <c r="D50" s="196"/>
      <c r="E50" s="197">
        <v>94038.74</v>
      </c>
      <c r="F50" s="198">
        <v>750507.96</v>
      </c>
      <c r="G50" s="199">
        <v>567418</v>
      </c>
      <c r="H50" s="199">
        <v>277128.69999999995</v>
      </c>
      <c r="I50" s="200">
        <v>188116.08</v>
      </c>
    </row>
    <row r="51" spans="1:9" x14ac:dyDescent="0.2">
      <c r="A51" s="195"/>
      <c r="B51" s="196"/>
      <c r="C51" s="196" t="s">
        <v>23</v>
      </c>
      <c r="D51" s="196"/>
      <c r="E51" s="197">
        <v>353465.99</v>
      </c>
      <c r="F51" s="198">
        <v>113319.43</v>
      </c>
      <c r="G51" s="199">
        <v>92859.43</v>
      </c>
      <c r="H51" s="199">
        <v>373925.99</v>
      </c>
      <c r="I51" s="200">
        <v>373925.99</v>
      </c>
    </row>
    <row r="52" spans="1:9" x14ac:dyDescent="0.2">
      <c r="A52" s="195"/>
      <c r="B52" s="196"/>
      <c r="C52" s="196" t="s">
        <v>149</v>
      </c>
      <c r="D52" s="196"/>
      <c r="E52" s="197">
        <v>534536.97</v>
      </c>
      <c r="F52" s="198">
        <v>7041864.6200000001</v>
      </c>
      <c r="G52" s="199">
        <v>2978657.62</v>
      </c>
      <c r="H52" s="199">
        <v>4597743.97</v>
      </c>
      <c r="I52" s="200">
        <v>4597743.97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987641.7</v>
      </c>
      <c r="F53" s="204">
        <f>F49+F50+F51+F52</f>
        <v>7910807.0099999998</v>
      </c>
      <c r="G53" s="205">
        <f>G49+G50+G51+G52</f>
        <v>3646935.05</v>
      </c>
      <c r="H53" s="205">
        <f>H49+H50+H51+H52</f>
        <v>5251513.66</v>
      </c>
      <c r="I53" s="206">
        <f>SUM(I49:I52)</f>
        <v>5162501.04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34351-8011-45A5-96AC-FD90ED4D06F5}">
  <sheetPr codeName="List21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60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171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75003988</v>
      </c>
      <c r="F6" s="262"/>
      <c r="G6" s="115" t="s">
        <v>5</v>
      </c>
      <c r="H6" s="263">
        <v>1646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46127000</v>
      </c>
      <c r="F16" s="252"/>
      <c r="G16" s="131">
        <v>46661288.25</v>
      </c>
      <c r="H16" s="132">
        <v>46661288.25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46127000</v>
      </c>
      <c r="F18" s="252"/>
      <c r="G18" s="131">
        <v>46661288.25</v>
      </c>
      <c r="H18" s="132">
        <v>46661288.25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0</v>
      </c>
      <c r="H20" s="142">
        <f>H18-H16+H17</f>
        <v>0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0</v>
      </c>
      <c r="H21" s="142">
        <f>H20-H17</f>
        <v>0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24952000</v>
      </c>
      <c r="G35" s="166">
        <v>24952000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1350000</v>
      </c>
      <c r="G36" s="166">
        <v>1358407.3900000001</v>
      </c>
      <c r="H36" s="120"/>
      <c r="I36" s="167">
        <f t="shared" ref="I36:I38" si="0">IF(F36=0,"nerozp.",G36/F36)</f>
        <v>1.0062276962962964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950000</v>
      </c>
      <c r="G37" s="166">
        <v>951070.05</v>
      </c>
      <c r="H37" s="120"/>
      <c r="I37" s="167">
        <f t="shared" si="0"/>
        <v>1.0011263684210527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55</v>
      </c>
      <c r="G39" s="166">
        <v>56.35</v>
      </c>
      <c r="H39" s="120"/>
      <c r="I39" s="167">
        <f>IF(F39=0,"nerozp.",G39/F39)</f>
        <v>1.0245454545454546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180563</v>
      </c>
      <c r="G40" s="166">
        <v>180563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172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11609</v>
      </c>
      <c r="F49" s="192">
        <v>0</v>
      </c>
      <c r="G49" s="193">
        <v>0</v>
      </c>
      <c r="H49" s="193">
        <v>11609</v>
      </c>
      <c r="I49" s="194">
        <v>11609</v>
      </c>
    </row>
    <row r="50" spans="1:9" x14ac:dyDescent="0.2">
      <c r="A50" s="195"/>
      <c r="B50" s="196"/>
      <c r="C50" s="196" t="s">
        <v>148</v>
      </c>
      <c r="D50" s="196"/>
      <c r="E50" s="197">
        <v>255044.78</v>
      </c>
      <c r="F50" s="198">
        <v>249121</v>
      </c>
      <c r="G50" s="199">
        <v>285910</v>
      </c>
      <c r="H50" s="199">
        <v>218255.78000000003</v>
      </c>
      <c r="I50" s="200">
        <v>213417.78</v>
      </c>
    </row>
    <row r="51" spans="1:9" x14ac:dyDescent="0.2">
      <c r="A51" s="195"/>
      <c r="B51" s="196"/>
      <c r="C51" s="196" t="s">
        <v>23</v>
      </c>
      <c r="D51" s="196"/>
      <c r="E51" s="197">
        <v>3810.08</v>
      </c>
      <c r="F51" s="198">
        <v>110000</v>
      </c>
      <c r="G51" s="199">
        <v>110000</v>
      </c>
      <c r="H51" s="199">
        <v>3810.08</v>
      </c>
      <c r="I51" s="200">
        <v>3810.08</v>
      </c>
    </row>
    <row r="52" spans="1:9" x14ac:dyDescent="0.2">
      <c r="A52" s="195"/>
      <c r="B52" s="196"/>
      <c r="C52" s="196" t="s">
        <v>149</v>
      </c>
      <c r="D52" s="196"/>
      <c r="E52" s="197">
        <v>0</v>
      </c>
      <c r="F52" s="198">
        <v>180563.00000000003</v>
      </c>
      <c r="G52" s="199">
        <v>180563</v>
      </c>
      <c r="H52" s="199">
        <v>0</v>
      </c>
      <c r="I52" s="200">
        <v>0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270463.86000000004</v>
      </c>
      <c r="F53" s="204">
        <f>F49+F50+F51+F52</f>
        <v>539684</v>
      </c>
      <c r="G53" s="205">
        <f>G49+G50+G51+G52</f>
        <v>576473</v>
      </c>
      <c r="H53" s="205">
        <f>H49+H50+H51+H52</f>
        <v>233674.86000000002</v>
      </c>
      <c r="I53" s="206">
        <f>SUM(I49:I52)</f>
        <v>228836.86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8D8E3-3D7E-453C-916E-E30E044E4378}">
  <sheetPr codeName="List22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42578125" style="109" customWidth="1"/>
    <col min="2" max="2" width="2.42578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63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173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75004003</v>
      </c>
      <c r="F6" s="262"/>
      <c r="G6" s="115" t="s">
        <v>5</v>
      </c>
      <c r="H6" s="263">
        <v>1647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72304000</v>
      </c>
      <c r="F16" s="252"/>
      <c r="G16" s="131">
        <v>72850780.87000002</v>
      </c>
      <c r="H16" s="132">
        <v>71723934.500000015</v>
      </c>
      <c r="I16" s="132">
        <v>1126846.3700000001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72315000</v>
      </c>
      <c r="F18" s="252"/>
      <c r="G18" s="131">
        <v>72886831.739999995</v>
      </c>
      <c r="H18" s="132">
        <v>71723934.5</v>
      </c>
      <c r="I18" s="132">
        <v>1162897.24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36050.869999974966</v>
      </c>
      <c r="H20" s="142">
        <f>H18-H16+H17</f>
        <v>-1.4901161193847656E-8</v>
      </c>
      <c r="I20" s="142">
        <f>I18-I16+I17</f>
        <v>36050.869999999879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36050.869999974966</v>
      </c>
      <c r="H21" s="142">
        <f>H20-H17</f>
        <v>-1.4901161193847656E-8</v>
      </c>
      <c r="I21" s="142">
        <f>I20-I17</f>
        <v>36050.869999999879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36050.869999999995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7210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28840.87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10344.93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39543000</v>
      </c>
      <c r="G35" s="166">
        <v>39543000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1000000</v>
      </c>
      <c r="G36" s="166">
        <v>999995.80000000016</v>
      </c>
      <c r="H36" s="120"/>
      <c r="I36" s="167">
        <f t="shared" ref="I36:I38" si="0">IF(F36=0,"nerozp.",G36/F36)</f>
        <v>0.99999580000000021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1900000</v>
      </c>
      <c r="G37" s="166">
        <v>1833621.26</v>
      </c>
      <c r="H37" s="120"/>
      <c r="I37" s="167">
        <f t="shared" si="0"/>
        <v>0.96506382105263155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84</v>
      </c>
      <c r="G39" s="166">
        <v>84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1236831.48</v>
      </c>
      <c r="G40" s="166">
        <v>1236831.48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0.44</v>
      </c>
      <c r="G41" s="166">
        <v>0</v>
      </c>
      <c r="H41" s="120"/>
      <c r="I41" s="167">
        <f>IF(F41=0,"nerozp.",G41/F41)</f>
        <v>0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174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13305</v>
      </c>
      <c r="F49" s="192">
        <v>2715</v>
      </c>
      <c r="G49" s="193">
        <v>10000</v>
      </c>
      <c r="H49" s="193">
        <v>6020</v>
      </c>
      <c r="I49" s="194">
        <v>6020</v>
      </c>
    </row>
    <row r="50" spans="1:9" x14ac:dyDescent="0.2">
      <c r="A50" s="195"/>
      <c r="B50" s="196"/>
      <c r="C50" s="196" t="s">
        <v>148</v>
      </c>
      <c r="D50" s="196"/>
      <c r="E50" s="197">
        <v>93793.66</v>
      </c>
      <c r="F50" s="198">
        <v>389602.85</v>
      </c>
      <c r="G50" s="199">
        <v>408616</v>
      </c>
      <c r="H50" s="199">
        <v>74780.510000000009</v>
      </c>
      <c r="I50" s="200">
        <v>63554.66</v>
      </c>
    </row>
    <row r="51" spans="1:9" x14ac:dyDescent="0.2">
      <c r="A51" s="195"/>
      <c r="B51" s="196"/>
      <c r="C51" s="196" t="s">
        <v>23</v>
      </c>
      <c r="D51" s="196"/>
      <c r="E51" s="197">
        <v>291762.19</v>
      </c>
      <c r="F51" s="198">
        <v>40862.300000000003</v>
      </c>
      <c r="G51" s="199">
        <v>29380</v>
      </c>
      <c r="H51" s="199">
        <v>303244.49</v>
      </c>
      <c r="I51" s="200">
        <v>303244.49</v>
      </c>
    </row>
    <row r="52" spans="1:9" x14ac:dyDescent="0.2">
      <c r="A52" s="195"/>
      <c r="B52" s="196"/>
      <c r="C52" s="196" t="s">
        <v>149</v>
      </c>
      <c r="D52" s="196"/>
      <c r="E52" s="197">
        <v>63915.19</v>
      </c>
      <c r="F52" s="198">
        <v>1758901.0299999998</v>
      </c>
      <c r="G52" s="199">
        <v>1236831.48</v>
      </c>
      <c r="H52" s="199">
        <v>585984.73999999976</v>
      </c>
      <c r="I52" s="200">
        <v>585984.74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462776.04</v>
      </c>
      <c r="F53" s="204">
        <f>F49+F50+F51+F52</f>
        <v>2192081.1799999997</v>
      </c>
      <c r="G53" s="205">
        <f>G49+G50+G51+G52</f>
        <v>1684827.48</v>
      </c>
      <c r="H53" s="205">
        <f>H49+H50+H51+H52</f>
        <v>970029.73999999976</v>
      </c>
      <c r="I53" s="206">
        <f>SUM(I49:I52)</f>
        <v>958803.89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1CD8F-27BC-4026-BA85-DA1B45EC48FC}">
  <sheetPr codeName="List23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201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175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75004020</v>
      </c>
      <c r="F6" s="262"/>
      <c r="G6" s="115" t="s">
        <v>5</v>
      </c>
      <c r="H6" s="263">
        <v>1649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13418000</v>
      </c>
      <c r="F16" s="252"/>
      <c r="G16" s="131">
        <v>13313348.35</v>
      </c>
      <c r="H16" s="132">
        <v>13285078.35</v>
      </c>
      <c r="I16" s="132">
        <v>28270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13437000</v>
      </c>
      <c r="F18" s="252"/>
      <c r="G18" s="131">
        <v>13322698.35</v>
      </c>
      <c r="H18" s="132">
        <v>13285078.35</v>
      </c>
      <c r="I18" s="132">
        <v>37620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9350</v>
      </c>
      <c r="H20" s="142">
        <f>H18-H16+H17</f>
        <v>0</v>
      </c>
      <c r="I20" s="142">
        <f>I18-I16+I17</f>
        <v>9350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9350</v>
      </c>
      <c r="H21" s="142">
        <f>H20-H17</f>
        <v>0</v>
      </c>
      <c r="I21" s="142">
        <f>I20-I17</f>
        <v>9350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9350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1400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f>G21-G28</f>
        <v>7950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3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198806.16</v>
      </c>
      <c r="H31" s="158"/>
      <c r="I31" s="158"/>
    </row>
    <row r="32" spans="1:9" ht="63" customHeight="1" x14ac:dyDescent="0.2">
      <c r="A32" s="267" t="s">
        <v>210</v>
      </c>
      <c r="B32" s="267"/>
      <c r="C32" s="267"/>
      <c r="D32" s="267"/>
      <c r="E32" s="267"/>
      <c r="F32" s="267"/>
      <c r="G32" s="267"/>
      <c r="H32" s="267"/>
      <c r="I32" s="267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5334000</v>
      </c>
      <c r="G35" s="166">
        <v>5334000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600000</v>
      </c>
      <c r="G36" s="166">
        <v>440830.14</v>
      </c>
      <c r="H36" s="120"/>
      <c r="I36" s="167">
        <f t="shared" ref="I36:I38" si="0">IF(F36=0,"nerozp.",G36/F36)</f>
        <v>0.73471690000000001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671000</v>
      </c>
      <c r="G37" s="166">
        <v>525379.72</v>
      </c>
      <c r="H37" s="120"/>
      <c r="I37" s="167">
        <f t="shared" si="0"/>
        <v>0.78298020864381512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12</v>
      </c>
      <c r="G39" s="166">
        <v>12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1333791.1200000001</v>
      </c>
      <c r="G40" s="166">
        <v>1333791.1200000001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0.5</v>
      </c>
      <c r="G41" s="166">
        <v>0.5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176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0</v>
      </c>
      <c r="F49" s="192">
        <v>2909</v>
      </c>
      <c r="G49" s="193">
        <v>2909</v>
      </c>
      <c r="H49" s="193">
        <v>0</v>
      </c>
      <c r="I49" s="194">
        <v>0</v>
      </c>
    </row>
    <row r="50" spans="1:9" x14ac:dyDescent="0.2">
      <c r="A50" s="195"/>
      <c r="B50" s="196"/>
      <c r="C50" s="196" t="s">
        <v>148</v>
      </c>
      <c r="D50" s="196"/>
      <c r="E50" s="197">
        <v>21848.43</v>
      </c>
      <c r="F50" s="198">
        <v>53476</v>
      </c>
      <c r="G50" s="199">
        <v>46222</v>
      </c>
      <c r="H50" s="199">
        <v>29102.429999999993</v>
      </c>
      <c r="I50" s="200">
        <v>21488.43</v>
      </c>
    </row>
    <row r="51" spans="1:9" x14ac:dyDescent="0.2">
      <c r="A51" s="195"/>
      <c r="B51" s="196"/>
      <c r="C51" s="196" t="s">
        <v>23</v>
      </c>
      <c r="D51" s="196"/>
      <c r="E51" s="197">
        <v>264858.63</v>
      </c>
      <c r="F51" s="198">
        <v>71639</v>
      </c>
      <c r="G51" s="199">
        <v>39462</v>
      </c>
      <c r="H51" s="199">
        <v>297035.63</v>
      </c>
      <c r="I51" s="200">
        <v>297035.63</v>
      </c>
    </row>
    <row r="52" spans="1:9" x14ac:dyDescent="0.2">
      <c r="A52" s="195"/>
      <c r="B52" s="196"/>
      <c r="C52" s="196" t="s">
        <v>149</v>
      </c>
      <c r="D52" s="196"/>
      <c r="E52" s="197">
        <v>69892.94</v>
      </c>
      <c r="F52" s="198">
        <v>1337631.1200000001</v>
      </c>
      <c r="G52" s="199">
        <v>1333791.1200000001</v>
      </c>
      <c r="H52" s="199">
        <v>73732.939999999944</v>
      </c>
      <c r="I52" s="200">
        <v>73732.94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356600</v>
      </c>
      <c r="F53" s="204">
        <f>F49+F50+F51+F52</f>
        <v>1465655.12</v>
      </c>
      <c r="G53" s="205">
        <f>G49+G50+G51+G52</f>
        <v>1422384.12</v>
      </c>
      <c r="H53" s="205">
        <f>H49+H50+H51+H52</f>
        <v>399870.99999999994</v>
      </c>
      <c r="I53" s="206">
        <f>SUM(I49:I52)</f>
        <v>392257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19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1A606-1EB3-4084-A2AD-A60BB20FC553}">
  <sheetPr codeName="List24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68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177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75004054</v>
      </c>
      <c r="F6" s="262"/>
      <c r="G6" s="115" t="s">
        <v>5</v>
      </c>
      <c r="H6" s="263">
        <v>1650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42527000</v>
      </c>
      <c r="F16" s="252"/>
      <c r="G16" s="131">
        <v>44544693.740000002</v>
      </c>
      <c r="H16" s="132">
        <v>44544693.740000002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42527000</v>
      </c>
      <c r="F18" s="252"/>
      <c r="G18" s="131">
        <v>44544693.739999995</v>
      </c>
      <c r="H18" s="132">
        <v>44544693.739999995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-7.4505805969238281E-9</v>
      </c>
      <c r="H20" s="142">
        <f>H18-H16+H17</f>
        <v>-7.4505805969238281E-9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-7.4505805969238281E-9</v>
      </c>
      <c r="H21" s="142">
        <f>H20-H17</f>
        <v>-7.4505805969238281E-9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75467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23369040</v>
      </c>
      <c r="G35" s="166">
        <v>23369040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1700000</v>
      </c>
      <c r="G36" s="166">
        <v>1172929.51</v>
      </c>
      <c r="H36" s="120"/>
      <c r="I36" s="167">
        <f t="shared" ref="I36:I38" si="0">IF(F36=0,"nerozp.",G36/F36)</f>
        <v>0.68995853529411766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1000000</v>
      </c>
      <c r="G37" s="166">
        <v>923831</v>
      </c>
      <c r="H37" s="120"/>
      <c r="I37" s="167">
        <f t="shared" si="0"/>
        <v>0.92383099999999996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52.7</v>
      </c>
      <c r="G39" s="166">
        <v>51.7</v>
      </c>
      <c r="H39" s="120"/>
      <c r="I39" s="167">
        <f>IF(F39=0,"nerozp.",G39/F39)</f>
        <v>0.98102466793168885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562821</v>
      </c>
      <c r="G40" s="166">
        <v>562821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178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0</v>
      </c>
      <c r="F49" s="192">
        <v>0</v>
      </c>
      <c r="G49" s="193">
        <v>0</v>
      </c>
      <c r="H49" s="193">
        <v>0</v>
      </c>
      <c r="I49" s="194">
        <v>0</v>
      </c>
    </row>
    <row r="50" spans="1:9" x14ac:dyDescent="0.2">
      <c r="A50" s="195"/>
      <c r="B50" s="196"/>
      <c r="C50" s="196" t="s">
        <v>148</v>
      </c>
      <c r="D50" s="196"/>
      <c r="E50" s="197">
        <v>49459.37</v>
      </c>
      <c r="F50" s="198">
        <v>231026</v>
      </c>
      <c r="G50" s="199">
        <v>233911</v>
      </c>
      <c r="H50" s="199">
        <v>46574.369999999995</v>
      </c>
      <c r="I50" s="200">
        <v>62484.37</v>
      </c>
    </row>
    <row r="51" spans="1:9" x14ac:dyDescent="0.2">
      <c r="A51" s="195"/>
      <c r="B51" s="196"/>
      <c r="C51" s="196" t="s">
        <v>23</v>
      </c>
      <c r="D51" s="196"/>
      <c r="E51" s="197">
        <v>115004.9</v>
      </c>
      <c r="F51" s="198">
        <v>172220</v>
      </c>
      <c r="G51" s="199">
        <v>129366</v>
      </c>
      <c r="H51" s="199">
        <v>157858.9</v>
      </c>
      <c r="I51" s="200">
        <v>157858.9</v>
      </c>
    </row>
    <row r="52" spans="1:9" x14ac:dyDescent="0.2">
      <c r="A52" s="195"/>
      <c r="B52" s="196"/>
      <c r="C52" s="196" t="s">
        <v>149</v>
      </c>
      <c r="D52" s="196"/>
      <c r="E52" s="197">
        <v>118652</v>
      </c>
      <c r="F52" s="198">
        <v>1361465.49</v>
      </c>
      <c r="G52" s="199">
        <v>1355320.49</v>
      </c>
      <c r="H52" s="199">
        <v>124797</v>
      </c>
      <c r="I52" s="200">
        <v>124797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283116.27</v>
      </c>
      <c r="F53" s="204">
        <f>F49+F50+F51+F52</f>
        <v>1764711.49</v>
      </c>
      <c r="G53" s="205">
        <f>G49+G50+G51+G52</f>
        <v>1718597.49</v>
      </c>
      <c r="H53" s="205">
        <f>H49+H50+H51+H52</f>
        <v>329230.27</v>
      </c>
      <c r="I53" s="206">
        <f>SUM(I49:I52)</f>
        <v>345140.27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C2C80-53B3-4247-A402-D8A2EC383918}">
  <sheetPr codeName="List25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71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179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71197699</v>
      </c>
      <c r="F6" s="262"/>
      <c r="G6" s="115" t="s">
        <v>5</v>
      </c>
      <c r="H6" s="263">
        <v>1652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117681000</v>
      </c>
      <c r="F16" s="252"/>
      <c r="G16" s="131">
        <v>120714274.77000001</v>
      </c>
      <c r="H16" s="132">
        <v>120343300.77000001</v>
      </c>
      <c r="I16" s="132">
        <v>370974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117790000</v>
      </c>
      <c r="F18" s="252"/>
      <c r="G18" s="131">
        <v>120808919.77</v>
      </c>
      <c r="H18" s="132">
        <v>120343300.77</v>
      </c>
      <c r="I18" s="132">
        <v>465619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94644.999999985099</v>
      </c>
      <c r="H20" s="142">
        <f>H18-H16+H17</f>
        <v>-1.4901161193847656E-8</v>
      </c>
      <c r="I20" s="142">
        <f>I18-I16+I17</f>
        <v>94645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94644.999999985099</v>
      </c>
      <c r="H21" s="142">
        <f>H20-H17</f>
        <v>-1.4901161193847656E-8</v>
      </c>
      <c r="I21" s="142">
        <f>I20-I17</f>
        <v>94645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94645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94645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1278186.97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63016000</v>
      </c>
      <c r="G35" s="166">
        <v>62937489</v>
      </c>
      <c r="H35" s="120"/>
      <c r="I35" s="167">
        <f>IF(F35=0,"nerozp.",G35/F35)</f>
        <v>0.99875411006728454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3100000</v>
      </c>
      <c r="G36" s="166">
        <v>2489350.92</v>
      </c>
      <c r="H36" s="120"/>
      <c r="I36" s="167">
        <f t="shared" ref="I36:I38" si="0">IF(F36=0,"nerozp.",G36/F36)</f>
        <v>0.80301642580645161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2900000</v>
      </c>
      <c r="G37" s="166">
        <v>2630527.67</v>
      </c>
      <c r="H37" s="120"/>
      <c r="I37" s="167">
        <f t="shared" si="0"/>
        <v>0.90707850689655167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133.25</v>
      </c>
      <c r="G39" s="166">
        <v>133.25</v>
      </c>
      <c r="H39" s="120"/>
      <c r="I39" s="167">
        <f>IF(F39=0,"nerozp.",G39/F39)</f>
        <v>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4668643.84</v>
      </c>
      <c r="G40" s="166">
        <v>4668643.84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180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265127</v>
      </c>
      <c r="F49" s="192">
        <v>18000</v>
      </c>
      <c r="G49" s="193">
        <v>0</v>
      </c>
      <c r="H49" s="193">
        <v>283127</v>
      </c>
      <c r="I49" s="194">
        <v>283127</v>
      </c>
    </row>
    <row r="50" spans="1:9" x14ac:dyDescent="0.2">
      <c r="A50" s="195"/>
      <c r="B50" s="196"/>
      <c r="C50" s="196" t="s">
        <v>148</v>
      </c>
      <c r="D50" s="196"/>
      <c r="E50" s="197">
        <v>492.36</v>
      </c>
      <c r="F50" s="198">
        <v>623015.18000000005</v>
      </c>
      <c r="G50" s="199">
        <v>480000</v>
      </c>
      <c r="H50" s="199">
        <v>143507.54000000004</v>
      </c>
      <c r="I50" s="200">
        <v>82396.160000000003</v>
      </c>
    </row>
    <row r="51" spans="1:9" x14ac:dyDescent="0.2">
      <c r="A51" s="195"/>
      <c r="B51" s="196"/>
      <c r="C51" s="196" t="s">
        <v>23</v>
      </c>
      <c r="D51" s="196"/>
      <c r="E51" s="197">
        <v>384890.03</v>
      </c>
      <c r="F51" s="198">
        <v>258074</v>
      </c>
      <c r="G51" s="199">
        <v>593060</v>
      </c>
      <c r="H51" s="199">
        <v>49904.03</v>
      </c>
      <c r="I51" s="200">
        <v>49904.03</v>
      </c>
    </row>
    <row r="52" spans="1:9" x14ac:dyDescent="0.2">
      <c r="A52" s="195"/>
      <c r="B52" s="196"/>
      <c r="C52" s="196" t="s">
        <v>149</v>
      </c>
      <c r="D52" s="196"/>
      <c r="E52" s="197">
        <v>117403.8</v>
      </c>
      <c r="F52" s="198">
        <v>5086887.84</v>
      </c>
      <c r="G52" s="199">
        <v>5114716.0399999991</v>
      </c>
      <c r="H52" s="199">
        <v>89575.600000000559</v>
      </c>
      <c r="I52" s="200">
        <v>12578.6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767913.19000000006</v>
      </c>
      <c r="F53" s="204">
        <f>F49+F50+F51+F52</f>
        <v>5985977.0199999996</v>
      </c>
      <c r="G53" s="205">
        <f>G49+G50+G51+G52</f>
        <v>6187776.0399999991</v>
      </c>
      <c r="H53" s="205">
        <f>H49+H50+H51+H52</f>
        <v>566114.17000000062</v>
      </c>
      <c r="I53" s="206">
        <f>SUM(I49:I52)</f>
        <v>428005.79000000004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E68E2-5732-478D-85A9-7C0CB3A5758F}">
  <sheetPr codeName="List26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74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181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71197702</v>
      </c>
      <c r="F6" s="262"/>
      <c r="G6" s="115" t="s">
        <v>5</v>
      </c>
      <c r="H6" s="263">
        <v>1653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39295000</v>
      </c>
      <c r="F16" s="252"/>
      <c r="G16" s="131">
        <v>40549774.380000003</v>
      </c>
      <c r="H16" s="132">
        <v>40549774.380000003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39295000</v>
      </c>
      <c r="F18" s="252"/>
      <c r="G18" s="131">
        <v>40549774.380000003</v>
      </c>
      <c r="H18" s="132">
        <v>40549774.380000003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0</v>
      </c>
      <c r="H20" s="142">
        <f>H18-H16+H17</f>
        <v>0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0</v>
      </c>
      <c r="H21" s="142">
        <f>H20-H17</f>
        <v>0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20503000</v>
      </c>
      <c r="G35" s="166">
        <v>20494685</v>
      </c>
      <c r="H35" s="120"/>
      <c r="I35" s="167">
        <f>IF(F35=0,"nerozp.",G35/F35)</f>
        <v>0.99959444959274257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1400000</v>
      </c>
      <c r="G36" s="166">
        <v>1267616.31</v>
      </c>
      <c r="H36" s="120"/>
      <c r="I36" s="167">
        <f t="shared" ref="I36:I38" si="0">IF(F36=0,"nerozp.",G36/F36)</f>
        <v>0.9054402214285715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1500000</v>
      </c>
      <c r="G37" s="166">
        <v>1506491.3499999999</v>
      </c>
      <c r="H37" s="120"/>
      <c r="I37" s="167">
        <f t="shared" si="0"/>
        <v>1.0043275666666667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46.75</v>
      </c>
      <c r="G39" s="166">
        <v>47.6</v>
      </c>
      <c r="H39" s="120"/>
      <c r="I39" s="167">
        <f>IF(F39=0,"nerozp.",G39/F39)</f>
        <v>1.0181818181818183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481393</v>
      </c>
      <c r="G40" s="166">
        <v>481393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214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84101</v>
      </c>
      <c r="F49" s="192">
        <v>0</v>
      </c>
      <c r="G49" s="193">
        <v>0</v>
      </c>
      <c r="H49" s="193">
        <v>84101</v>
      </c>
      <c r="I49" s="194">
        <v>84101</v>
      </c>
    </row>
    <row r="50" spans="1:9" x14ac:dyDescent="0.2">
      <c r="A50" s="195"/>
      <c r="B50" s="196"/>
      <c r="C50" s="196" t="s">
        <v>148</v>
      </c>
      <c r="D50" s="196"/>
      <c r="E50" s="197">
        <v>341569.15</v>
      </c>
      <c r="F50" s="198">
        <v>205063</v>
      </c>
      <c r="G50" s="199">
        <v>170880</v>
      </c>
      <c r="H50" s="199">
        <v>375752.15</v>
      </c>
      <c r="I50" s="200">
        <v>363640.15</v>
      </c>
    </row>
    <row r="51" spans="1:9" x14ac:dyDescent="0.2">
      <c r="A51" s="195"/>
      <c r="B51" s="196"/>
      <c r="C51" s="196" t="s">
        <v>23</v>
      </c>
      <c r="D51" s="196"/>
      <c r="E51" s="197">
        <v>411673.08</v>
      </c>
      <c r="F51" s="198">
        <v>109679.8</v>
      </c>
      <c r="G51" s="199">
        <v>109679.8</v>
      </c>
      <c r="H51" s="199">
        <v>411673.08</v>
      </c>
      <c r="I51" s="200">
        <v>411673.08</v>
      </c>
    </row>
    <row r="52" spans="1:9" x14ac:dyDescent="0.2">
      <c r="A52" s="195"/>
      <c r="B52" s="196"/>
      <c r="C52" s="196" t="s">
        <v>149</v>
      </c>
      <c r="D52" s="196"/>
      <c r="E52" s="197">
        <v>393415.5</v>
      </c>
      <c r="F52" s="198">
        <v>1352898</v>
      </c>
      <c r="G52" s="199">
        <v>1317110</v>
      </c>
      <c r="H52" s="199">
        <v>429203.5</v>
      </c>
      <c r="I52" s="200">
        <v>429203.5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1230758.73</v>
      </c>
      <c r="F53" s="204">
        <f>F49+F50+F51+F52</f>
        <v>1667640.8</v>
      </c>
      <c r="G53" s="205">
        <f>G49+G50+G51+G52</f>
        <v>1597669.8</v>
      </c>
      <c r="H53" s="205">
        <f>H49+H50+H51+H52</f>
        <v>1300729.73</v>
      </c>
      <c r="I53" s="206">
        <f>SUM(I49:I52)</f>
        <v>1288617.73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9E911-E1CD-4B8D-A899-4608BE3359CE}">
  <sheetPr codeName="List27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77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182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71197737</v>
      </c>
      <c r="F6" s="262"/>
      <c r="G6" s="115" t="s">
        <v>5</v>
      </c>
      <c r="H6" s="263">
        <v>1654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71977000</v>
      </c>
      <c r="F16" s="252"/>
      <c r="G16" s="131">
        <v>69775928.820000008</v>
      </c>
      <c r="H16" s="132">
        <v>69775928.820000008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71977000</v>
      </c>
      <c r="F18" s="252"/>
      <c r="G18" s="131">
        <v>69775928.819999993</v>
      </c>
      <c r="H18" s="132">
        <v>69775928.819999993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-1.4901161193847656E-8</v>
      </c>
      <c r="H20" s="142">
        <f>H18-H16+H17</f>
        <v>-1.4901161193847656E-8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-1.4901161193847656E-8</v>
      </c>
      <c r="H21" s="142">
        <f>H20-H17</f>
        <v>-1.4901161193847656E-8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38094000</v>
      </c>
      <c r="G35" s="166">
        <v>38094000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3000000</v>
      </c>
      <c r="G36" s="166">
        <v>2584197.2700000005</v>
      </c>
      <c r="H36" s="120"/>
      <c r="I36" s="167">
        <f t="shared" ref="I36:I38" si="0">IF(F36=0,"nerozp.",G36/F36)</f>
        <v>0.86139909000000014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1400000</v>
      </c>
      <c r="G37" s="166">
        <v>1415797.5799999998</v>
      </c>
      <c r="H37" s="120"/>
      <c r="I37" s="167">
        <f t="shared" si="0"/>
        <v>1.0112839857142857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89.4</v>
      </c>
      <c r="G39" s="166">
        <v>91.3</v>
      </c>
      <c r="H39" s="120"/>
      <c r="I39" s="167">
        <f>IF(F39=0,"nerozp.",G39/F39)</f>
        <v>1.0212527964205815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1070573</v>
      </c>
      <c r="G40" s="166">
        <v>1070573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183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158839</v>
      </c>
      <c r="F49" s="192">
        <v>0</v>
      </c>
      <c r="G49" s="193">
        <v>0</v>
      </c>
      <c r="H49" s="193">
        <v>158839</v>
      </c>
      <c r="I49" s="194">
        <v>158839</v>
      </c>
    </row>
    <row r="50" spans="1:9" x14ac:dyDescent="0.2">
      <c r="A50" s="195"/>
      <c r="B50" s="196"/>
      <c r="C50" s="196" t="s">
        <v>148</v>
      </c>
      <c r="D50" s="196"/>
      <c r="E50" s="197">
        <v>100028.14</v>
      </c>
      <c r="F50" s="198">
        <v>380825</v>
      </c>
      <c r="G50" s="199">
        <v>195040</v>
      </c>
      <c r="H50" s="199">
        <v>285813.14</v>
      </c>
      <c r="I50" s="200">
        <v>261985.14</v>
      </c>
    </row>
    <row r="51" spans="1:9" x14ac:dyDescent="0.2">
      <c r="A51" s="195"/>
      <c r="B51" s="196"/>
      <c r="C51" s="196" t="s">
        <v>23</v>
      </c>
      <c r="D51" s="196"/>
      <c r="E51" s="197">
        <v>306866.33</v>
      </c>
      <c r="F51" s="198">
        <v>167000</v>
      </c>
      <c r="G51" s="199">
        <v>61560</v>
      </c>
      <c r="H51" s="199">
        <v>412306.33</v>
      </c>
      <c r="I51" s="200">
        <v>412306.33</v>
      </c>
    </row>
    <row r="52" spans="1:9" x14ac:dyDescent="0.2">
      <c r="A52" s="195"/>
      <c r="B52" s="196"/>
      <c r="C52" s="196" t="s">
        <v>149</v>
      </c>
      <c r="D52" s="196"/>
      <c r="E52" s="197">
        <v>1496.16</v>
      </c>
      <c r="F52" s="198">
        <v>1316209</v>
      </c>
      <c r="G52" s="199">
        <v>1316209</v>
      </c>
      <c r="H52" s="199">
        <v>1496.1599999999162</v>
      </c>
      <c r="I52" s="200">
        <v>1496.16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567229.63</v>
      </c>
      <c r="F53" s="204">
        <f>F49+F50+F51+F52</f>
        <v>1864034</v>
      </c>
      <c r="G53" s="205">
        <f>G49+G50+G51+G52</f>
        <v>1572809</v>
      </c>
      <c r="H53" s="205">
        <f>H49+H50+H51+H52</f>
        <v>858454.62999999989</v>
      </c>
      <c r="I53" s="206">
        <f>SUM(I49:I52)</f>
        <v>834626.63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8A355-2004-49B7-9975-A95BDAAEB168}">
  <sheetPr codeName="List28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80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184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47921293</v>
      </c>
      <c r="F6" s="262"/>
      <c r="G6" s="115" t="s">
        <v>5</v>
      </c>
      <c r="H6" s="263">
        <v>1656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188982000</v>
      </c>
      <c r="F16" s="252"/>
      <c r="G16" s="131">
        <v>197592873.74000001</v>
      </c>
      <c r="H16" s="132">
        <v>197155325.05000001</v>
      </c>
      <c r="I16" s="132">
        <v>437548.68999999994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189128000</v>
      </c>
      <c r="F18" s="252"/>
      <c r="G18" s="131">
        <v>197395178.11000001</v>
      </c>
      <c r="H18" s="132">
        <v>197155325.05000001</v>
      </c>
      <c r="I18" s="132">
        <v>239853.06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-197695.62999999523</v>
      </c>
      <c r="H20" s="142">
        <f>H18-H16+H17</f>
        <v>0</v>
      </c>
      <c r="I20" s="142">
        <f>I18-I16+I17</f>
        <v>-197695.62999999995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-197695.62999999523</v>
      </c>
      <c r="H21" s="142">
        <f>H20-H17</f>
        <v>0</v>
      </c>
      <c r="I21" s="142">
        <f>I20-I17</f>
        <v>-197695.62999999995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10738293.289999999</v>
      </c>
      <c r="H31" s="158"/>
      <c r="I31" s="158"/>
    </row>
    <row r="32" spans="1:9" ht="42" customHeight="1" x14ac:dyDescent="0.2">
      <c r="A32" s="256" t="s">
        <v>211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98743000</v>
      </c>
      <c r="G35" s="166">
        <v>98743000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5000000</v>
      </c>
      <c r="G36" s="166">
        <v>4128672.9300000006</v>
      </c>
      <c r="H36" s="120"/>
      <c r="I36" s="167">
        <f t="shared" ref="I36:I38" si="0">IF(F36=0,"nerozp.",G36/F36)</f>
        <v>0.82573458600000016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4500000</v>
      </c>
      <c r="G37" s="166">
        <v>4492523.3000000007</v>
      </c>
      <c r="H37" s="120"/>
      <c r="I37" s="167">
        <f t="shared" si="0"/>
        <v>0.99833851111111127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126490.02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216.75</v>
      </c>
      <c r="G39" s="166">
        <v>229.09999999999997</v>
      </c>
      <c r="H39" s="120"/>
      <c r="I39" s="167">
        <f>IF(F39=0,"nerozp.",G39/F39)</f>
        <v>1.0569780853517876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5694821.0899999999</v>
      </c>
      <c r="G40" s="166">
        <v>5694821.0900000008</v>
      </c>
      <c r="H40" s="120"/>
      <c r="I40" s="167">
        <f>IF(F40=0,"nerozp.",G40/F40)</f>
        <v>1.0000000000000002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68" t="s">
        <v>215</v>
      </c>
      <c r="B43" s="268"/>
      <c r="C43" s="268"/>
      <c r="D43" s="268"/>
      <c r="E43" s="268"/>
      <c r="F43" s="268"/>
      <c r="G43" s="268"/>
      <c r="H43" s="268"/>
      <c r="I43" s="268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41216.6</v>
      </c>
      <c r="F49" s="192">
        <v>6121</v>
      </c>
      <c r="G49" s="193">
        <v>16979</v>
      </c>
      <c r="H49" s="193">
        <v>30358.6</v>
      </c>
      <c r="I49" s="194">
        <v>30358.6</v>
      </c>
    </row>
    <row r="50" spans="1:9" x14ac:dyDescent="0.2">
      <c r="A50" s="195"/>
      <c r="B50" s="196"/>
      <c r="C50" s="196" t="s">
        <v>148</v>
      </c>
      <c r="D50" s="196"/>
      <c r="E50" s="197">
        <v>124630.05</v>
      </c>
      <c r="F50" s="198">
        <v>976272.45</v>
      </c>
      <c r="G50" s="199">
        <v>552852</v>
      </c>
      <c r="H50" s="199">
        <v>548050.5</v>
      </c>
      <c r="I50" s="200">
        <v>460870.7</v>
      </c>
    </row>
    <row r="51" spans="1:9" x14ac:dyDescent="0.2">
      <c r="A51" s="195"/>
      <c r="B51" s="196"/>
      <c r="C51" s="196" t="s">
        <v>23</v>
      </c>
      <c r="D51" s="196"/>
      <c r="E51" s="197">
        <v>824656.34</v>
      </c>
      <c r="F51" s="198">
        <v>386909.63</v>
      </c>
      <c r="G51" s="199">
        <v>423728</v>
      </c>
      <c r="H51" s="199">
        <v>787837.97</v>
      </c>
      <c r="I51" s="200">
        <v>787837.97</v>
      </c>
    </row>
    <row r="52" spans="1:9" x14ac:dyDescent="0.2">
      <c r="A52" s="195"/>
      <c r="B52" s="196"/>
      <c r="C52" s="196" t="s">
        <v>149</v>
      </c>
      <c r="D52" s="196"/>
      <c r="E52" s="197">
        <v>496025.98</v>
      </c>
      <c r="F52" s="198">
        <v>8481423.0899999999</v>
      </c>
      <c r="G52" s="199">
        <v>8817980.9400000013</v>
      </c>
      <c r="H52" s="199">
        <v>159468.12999999896</v>
      </c>
      <c r="I52" s="200">
        <v>159468.13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1486528.97</v>
      </c>
      <c r="F53" s="204">
        <f>F49+F50+F51+F52</f>
        <v>9850726.1699999999</v>
      </c>
      <c r="G53" s="205">
        <f>G49+G50+G51+G52</f>
        <v>9811539.9400000013</v>
      </c>
      <c r="H53" s="205">
        <f>H49+H50+H51+H52</f>
        <v>1525715.1999999988</v>
      </c>
      <c r="I53" s="206">
        <f>SUM(I49:I52)</f>
        <v>1438535.4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2BE8D-0E87-4E84-B8CD-42D097C9A83F}">
  <sheetPr codeName="List29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82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185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61985881</v>
      </c>
      <c r="F6" s="262"/>
      <c r="G6" s="115" t="s">
        <v>5</v>
      </c>
      <c r="H6" s="263">
        <v>1657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153152000</v>
      </c>
      <c r="F16" s="252"/>
      <c r="G16" s="131">
        <v>153770495.25</v>
      </c>
      <c r="H16" s="132">
        <v>153708922.97999999</v>
      </c>
      <c r="I16" s="132">
        <v>61572.26999999999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153180000</v>
      </c>
      <c r="F18" s="252"/>
      <c r="G18" s="131">
        <v>153797399.97999999</v>
      </c>
      <c r="H18" s="132">
        <v>153708922.97999999</v>
      </c>
      <c r="I18" s="132">
        <v>88477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26904.729999989271</v>
      </c>
      <c r="H20" s="142">
        <f>H18-H16+H17</f>
        <v>0</v>
      </c>
      <c r="I20" s="142">
        <f>I18-I16+I17</f>
        <v>26904.73000000001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26904.729999989271</v>
      </c>
      <c r="H21" s="142">
        <f>H20-H17</f>
        <v>0</v>
      </c>
      <c r="I21" s="142">
        <f>I20-I17</f>
        <v>26904.73000000001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26904.729999989271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4500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f>G21-G28</f>
        <v>22404.729999989271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841886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78393000</v>
      </c>
      <c r="G35" s="166">
        <v>78393000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2350000</v>
      </c>
      <c r="G36" s="166">
        <v>2059235.13</v>
      </c>
      <c r="H36" s="120"/>
      <c r="I36" s="167">
        <f t="shared" ref="I36:I38" si="0">IF(F36=0,"nerozp.",G36/F36)</f>
        <v>0.87627026808510633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2850000</v>
      </c>
      <c r="G37" s="166">
        <v>2715891.29</v>
      </c>
      <c r="H37" s="120"/>
      <c r="I37" s="167">
        <f t="shared" si="0"/>
        <v>0.95294431228070176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161</v>
      </c>
      <c r="G39" s="166">
        <v>165.71</v>
      </c>
      <c r="H39" s="120"/>
      <c r="I39" s="167">
        <f>IF(F39=0,"nerozp.",G39/F39)</f>
        <v>1.0292546583850932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3647533.6</v>
      </c>
      <c r="G40" s="166">
        <v>3663569.3</v>
      </c>
      <c r="H40" s="120"/>
      <c r="I40" s="167">
        <f>IF(F40=0,"nerozp.",G40/F40)</f>
        <v>1.0043963131689861</v>
      </c>
    </row>
    <row r="41" spans="1:9" ht="16.5" x14ac:dyDescent="0.35">
      <c r="A41" s="164" t="s">
        <v>138</v>
      </c>
      <c r="B41" s="128"/>
      <c r="C41" s="128"/>
      <c r="F41" s="166">
        <v>41571</v>
      </c>
      <c r="G41" s="166">
        <v>41571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205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19343</v>
      </c>
      <c r="F49" s="192">
        <v>8367</v>
      </c>
      <c r="G49" s="193">
        <v>18000</v>
      </c>
      <c r="H49" s="193">
        <v>9710</v>
      </c>
      <c r="I49" s="194">
        <v>9710</v>
      </c>
    </row>
    <row r="50" spans="1:9" x14ac:dyDescent="0.2">
      <c r="A50" s="195"/>
      <c r="B50" s="196"/>
      <c r="C50" s="196" t="s">
        <v>148</v>
      </c>
      <c r="D50" s="196"/>
      <c r="E50" s="197">
        <v>1870958.45</v>
      </c>
      <c r="F50" s="198">
        <v>780054.02</v>
      </c>
      <c r="G50" s="199">
        <v>1558908</v>
      </c>
      <c r="H50" s="199">
        <v>1092104.4699999997</v>
      </c>
      <c r="I50" s="200">
        <v>1039017.45</v>
      </c>
    </row>
    <row r="51" spans="1:9" x14ac:dyDescent="0.2">
      <c r="A51" s="195"/>
      <c r="B51" s="196"/>
      <c r="C51" s="196" t="s">
        <v>23</v>
      </c>
      <c r="D51" s="196"/>
      <c r="E51" s="197">
        <v>1349828.43</v>
      </c>
      <c r="F51" s="198">
        <v>911261.14</v>
      </c>
      <c r="G51" s="199">
        <v>1071668.8400000001</v>
      </c>
      <c r="H51" s="199">
        <v>1189420.73</v>
      </c>
      <c r="I51" s="200">
        <v>1189420.73</v>
      </c>
    </row>
    <row r="52" spans="1:9" x14ac:dyDescent="0.2">
      <c r="A52" s="195"/>
      <c r="B52" s="196"/>
      <c r="C52" s="196" t="s">
        <v>149</v>
      </c>
      <c r="D52" s="196"/>
      <c r="E52" s="197">
        <v>1183305.3600000001</v>
      </c>
      <c r="F52" s="198">
        <v>7067021.5399999991</v>
      </c>
      <c r="G52" s="199">
        <v>7577365.2399999993</v>
      </c>
      <c r="H52" s="199">
        <v>672961.66000000015</v>
      </c>
      <c r="I52" s="200">
        <v>672961.66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4423435.24</v>
      </c>
      <c r="F53" s="204">
        <f>F49+F50+F51+F52</f>
        <v>8766703.6999999993</v>
      </c>
      <c r="G53" s="205">
        <f>G49+G50+G51+G52</f>
        <v>10225942.079999998</v>
      </c>
      <c r="H53" s="205">
        <f>H49+H50+H51+H52</f>
        <v>2964196.86</v>
      </c>
      <c r="I53" s="206">
        <f>SUM(I49:I52)</f>
        <v>2911109.84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49421-D18C-47CE-A0FE-B461D13A99F0}">
  <sheetPr codeName="List30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85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186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61985864</v>
      </c>
      <c r="F6" s="262"/>
      <c r="G6" s="115" t="s">
        <v>5</v>
      </c>
      <c r="H6" s="263">
        <v>1658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69663000</v>
      </c>
      <c r="F16" s="252"/>
      <c r="G16" s="131">
        <v>70468200.669999987</v>
      </c>
      <c r="H16" s="132">
        <v>70295580.61999999</v>
      </c>
      <c r="I16" s="132">
        <v>172620.05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69663000</v>
      </c>
      <c r="F18" s="252"/>
      <c r="G18" s="131">
        <v>70511065.61999999</v>
      </c>
      <c r="H18" s="132">
        <v>70295580.61999999</v>
      </c>
      <c r="I18" s="132">
        <v>215485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42864.95000000298</v>
      </c>
      <c r="H20" s="142">
        <f>H18-H16+H17</f>
        <v>0</v>
      </c>
      <c r="I20" s="142">
        <f>I18-I16+I17</f>
        <v>42864.950000000012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42864.95000000298</v>
      </c>
      <c r="H21" s="142">
        <f>H20-H17</f>
        <v>0</v>
      </c>
      <c r="I21" s="142">
        <f>I20-I17</f>
        <v>42864.950000000012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42864.95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8572.99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34291.96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37568000</v>
      </c>
      <c r="G35" s="166">
        <v>37551817</v>
      </c>
      <c r="H35" s="120"/>
      <c r="I35" s="167">
        <f>IF(F35=0,"nerozp.",G35/F35)</f>
        <v>0.99956923445485524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1900000</v>
      </c>
      <c r="G36" s="166">
        <v>1867573.2599999998</v>
      </c>
      <c r="H36" s="120"/>
      <c r="I36" s="167">
        <f t="shared" ref="I36:I38" si="0">IF(F36=0,"nerozp.",G36/F36)</f>
        <v>0.98293329473684199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1900000</v>
      </c>
      <c r="G37" s="166">
        <v>1531033.21</v>
      </c>
      <c r="H37" s="120"/>
      <c r="I37" s="167">
        <f t="shared" si="0"/>
        <v>0.80580695263157898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82</v>
      </c>
      <c r="G39" s="166">
        <v>78.8</v>
      </c>
      <c r="H39" s="120"/>
      <c r="I39" s="167">
        <f>IF(F39=0,"nerozp.",G39/F39)</f>
        <v>0.96097560975609753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2613764.64</v>
      </c>
      <c r="G40" s="166">
        <v>2613764.64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187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22928</v>
      </c>
      <c r="F49" s="192">
        <v>2736</v>
      </c>
      <c r="G49" s="193">
        <v>0</v>
      </c>
      <c r="H49" s="193">
        <v>25664</v>
      </c>
      <c r="I49" s="194">
        <v>25664</v>
      </c>
    </row>
    <row r="50" spans="1:9" x14ac:dyDescent="0.2">
      <c r="A50" s="195"/>
      <c r="B50" s="196"/>
      <c r="C50" s="196" t="s">
        <v>148</v>
      </c>
      <c r="D50" s="196"/>
      <c r="E50" s="197">
        <v>1044644.58</v>
      </c>
      <c r="F50" s="198">
        <v>374048</v>
      </c>
      <c r="G50" s="199">
        <v>659088</v>
      </c>
      <c r="H50" s="199">
        <v>759604.58000000007</v>
      </c>
      <c r="I50" s="200">
        <v>720712.58</v>
      </c>
    </row>
    <row r="51" spans="1:9" x14ac:dyDescent="0.2">
      <c r="A51" s="195"/>
      <c r="B51" s="196"/>
      <c r="C51" s="196" t="s">
        <v>23</v>
      </c>
      <c r="D51" s="196"/>
      <c r="E51" s="197">
        <v>583572.21</v>
      </c>
      <c r="F51" s="198">
        <v>157720.38</v>
      </c>
      <c r="G51" s="199">
        <v>127776.76</v>
      </c>
      <c r="H51" s="199">
        <v>613515.82999999996</v>
      </c>
      <c r="I51" s="200">
        <v>650167.59000000008</v>
      </c>
    </row>
    <row r="52" spans="1:9" x14ac:dyDescent="0.2">
      <c r="A52" s="195"/>
      <c r="B52" s="196"/>
      <c r="C52" s="196" t="s">
        <v>149</v>
      </c>
      <c r="D52" s="196"/>
      <c r="E52" s="197">
        <v>85571.88</v>
      </c>
      <c r="F52" s="198">
        <v>3084941.3300000005</v>
      </c>
      <c r="G52" s="199">
        <v>3054617.3300000005</v>
      </c>
      <c r="H52" s="199">
        <v>115895.87999999989</v>
      </c>
      <c r="I52" s="200">
        <v>115895.88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1736716.67</v>
      </c>
      <c r="F53" s="204">
        <f>F49+F50+F51+F52</f>
        <v>3619445.7100000004</v>
      </c>
      <c r="G53" s="205">
        <f>G49+G50+G51+G52</f>
        <v>3841482.0900000008</v>
      </c>
      <c r="H53" s="205">
        <f>H49+H50+H51+H52</f>
        <v>1514680.29</v>
      </c>
      <c r="I53" s="206">
        <f>SUM(I49:I52)</f>
        <v>1512440.0499999998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D58C2-7338-41CF-9341-CBF500884CE6}">
  <sheetPr codeName="List31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88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188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61985872</v>
      </c>
      <c r="F6" s="262"/>
      <c r="G6" s="115" t="s">
        <v>5</v>
      </c>
      <c r="H6" s="263">
        <v>1659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102092000</v>
      </c>
      <c r="F16" s="252"/>
      <c r="G16" s="131">
        <v>108978941.30000003</v>
      </c>
      <c r="H16" s="132">
        <v>108418831.90000002</v>
      </c>
      <c r="I16" s="132">
        <v>560109.4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102202000</v>
      </c>
      <c r="F18" s="252"/>
      <c r="G18" s="131">
        <v>109090307.17999999</v>
      </c>
      <c r="H18" s="132">
        <v>108418831.89999999</v>
      </c>
      <c r="I18" s="132">
        <v>671475.28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111365.87999996543</v>
      </c>
      <c r="H20" s="142">
        <f>H18-H16+H17</f>
        <v>-2.9802322387695313E-8</v>
      </c>
      <c r="I20" s="142">
        <f>I18-I16+I17</f>
        <v>111365.88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111365.87999996543</v>
      </c>
      <c r="H21" s="142">
        <f>H20-H17</f>
        <v>-2.9802322387695313E-8</v>
      </c>
      <c r="I21" s="142">
        <f>I20-I17</f>
        <v>111365.88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111365.88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10000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101365.88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57383000</v>
      </c>
      <c r="G35" s="166">
        <v>57383000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1700000</v>
      </c>
      <c r="G36" s="166">
        <v>1606039.2099999997</v>
      </c>
      <c r="H36" s="120"/>
      <c r="I36" s="167">
        <f t="shared" ref="I36:I38" si="0">IF(F36=0,"nerozp.",G36/F36)</f>
        <v>0.94472894705882338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1960000</v>
      </c>
      <c r="G37" s="166">
        <v>1950093.1300000001</v>
      </c>
      <c r="H37" s="120"/>
      <c r="I37" s="167">
        <f t="shared" si="0"/>
        <v>0.99494547448979598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128</v>
      </c>
      <c r="G39" s="166">
        <v>128.49</v>
      </c>
      <c r="H39" s="120"/>
      <c r="I39" s="167">
        <f>IF(F39=0,"nerozp.",G39/F39)</f>
        <v>1.0038281250000001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2088004</v>
      </c>
      <c r="G40" s="166">
        <v>2088004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71.319999999999993</v>
      </c>
      <c r="G41" s="166">
        <v>71.319999999999993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189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33710</v>
      </c>
      <c r="F49" s="192">
        <v>18000</v>
      </c>
      <c r="G49" s="193">
        <v>0</v>
      </c>
      <c r="H49" s="193">
        <v>51710</v>
      </c>
      <c r="I49" s="194">
        <v>51710</v>
      </c>
    </row>
    <row r="50" spans="1:9" x14ac:dyDescent="0.2">
      <c r="A50" s="195"/>
      <c r="B50" s="196"/>
      <c r="C50" s="196" t="s">
        <v>148</v>
      </c>
      <c r="D50" s="196"/>
      <c r="E50" s="197">
        <v>347888.5</v>
      </c>
      <c r="F50" s="198">
        <v>568596.77</v>
      </c>
      <c r="G50" s="199">
        <v>571672</v>
      </c>
      <c r="H50" s="199">
        <v>344813.27</v>
      </c>
      <c r="I50" s="200">
        <v>94849.5</v>
      </c>
    </row>
    <row r="51" spans="1:9" x14ac:dyDescent="0.2">
      <c r="A51" s="195"/>
      <c r="B51" s="196"/>
      <c r="C51" s="196" t="s">
        <v>23</v>
      </c>
      <c r="D51" s="196"/>
      <c r="E51" s="197">
        <v>21693.29</v>
      </c>
      <c r="F51" s="198">
        <v>899579.67</v>
      </c>
      <c r="G51" s="199">
        <v>864824.05</v>
      </c>
      <c r="H51" s="199">
        <v>56448.91</v>
      </c>
      <c r="I51" s="200">
        <v>56448.91</v>
      </c>
    </row>
    <row r="52" spans="1:9" x14ac:dyDescent="0.2">
      <c r="A52" s="195"/>
      <c r="B52" s="196"/>
      <c r="C52" s="196" t="s">
        <v>149</v>
      </c>
      <c r="D52" s="196"/>
      <c r="E52" s="197">
        <v>3151.75</v>
      </c>
      <c r="F52" s="198">
        <v>4331050.95</v>
      </c>
      <c r="G52" s="199">
        <v>4256711.96</v>
      </c>
      <c r="H52" s="199">
        <v>77490.740000000224</v>
      </c>
      <c r="I52" s="200">
        <v>77490.740000000005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406443.54</v>
      </c>
      <c r="F53" s="204">
        <f>F49+F50+F51+F52</f>
        <v>5817227.3900000006</v>
      </c>
      <c r="G53" s="205">
        <f>G49+G50+G51+G52</f>
        <v>5693208.0099999998</v>
      </c>
      <c r="H53" s="205">
        <f>H49+H50+H51+H52</f>
        <v>530462.92000000027</v>
      </c>
      <c r="I53" s="206">
        <f>SUM(I49:I52)</f>
        <v>280499.15000000002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B96FB-F3F9-45AF-8748-2206342267F3}">
  <sheetPr codeName="List32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91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190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61985902</v>
      </c>
      <c r="F6" s="262"/>
      <c r="G6" s="115" t="s">
        <v>5</v>
      </c>
      <c r="H6" s="263">
        <v>1660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49495000</v>
      </c>
      <c r="F16" s="252"/>
      <c r="G16" s="131">
        <v>54471775.43</v>
      </c>
      <c r="H16" s="132">
        <v>54471775.43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49495000</v>
      </c>
      <c r="F18" s="252"/>
      <c r="G18" s="131">
        <v>54471775.430000007</v>
      </c>
      <c r="H18" s="132">
        <v>54471775.430000007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7.4505805969238281E-9</v>
      </c>
      <c r="H20" s="142">
        <f>H18-H16+H17</f>
        <v>7.4505805969238281E-9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7.4505805969238281E-9</v>
      </c>
      <c r="H21" s="142">
        <f>H20-H17</f>
        <v>7.4505805969238281E-9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0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28575400</v>
      </c>
      <c r="G35" s="166">
        <v>28575400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1700000</v>
      </c>
      <c r="G36" s="166">
        <v>1514035.87</v>
      </c>
      <c r="H36" s="120"/>
      <c r="I36" s="167">
        <f t="shared" ref="I36:I38" si="0">IF(F36=0,"nerozp.",G36/F36)</f>
        <v>0.89060933529411768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1200000</v>
      </c>
      <c r="G37" s="166">
        <v>1082852.7100000002</v>
      </c>
      <c r="H37" s="120"/>
      <c r="I37" s="167">
        <f t="shared" si="0"/>
        <v>0.90237725833333349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59</v>
      </c>
      <c r="G39" s="166">
        <v>60.2</v>
      </c>
      <c r="H39" s="120"/>
      <c r="I39" s="167">
        <f>IF(F39=0,"nerozp.",G39/F39)</f>
        <v>1.0203389830508476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898189</v>
      </c>
      <c r="G40" s="166">
        <v>898189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206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12850</v>
      </c>
      <c r="F49" s="192">
        <v>0</v>
      </c>
      <c r="G49" s="193">
        <v>0</v>
      </c>
      <c r="H49" s="193">
        <v>12850</v>
      </c>
      <c r="I49" s="194">
        <v>12850</v>
      </c>
    </row>
    <row r="50" spans="1:9" x14ac:dyDescent="0.2">
      <c r="A50" s="195"/>
      <c r="B50" s="196"/>
      <c r="C50" s="196" t="s">
        <v>148</v>
      </c>
      <c r="D50" s="196"/>
      <c r="E50" s="197">
        <v>193892.37</v>
      </c>
      <c r="F50" s="198">
        <v>285754</v>
      </c>
      <c r="G50" s="199">
        <v>277465</v>
      </c>
      <c r="H50" s="199">
        <v>202181.37</v>
      </c>
      <c r="I50" s="200">
        <v>188047.37</v>
      </c>
    </row>
    <row r="51" spans="1:9" x14ac:dyDescent="0.2">
      <c r="A51" s="195"/>
      <c r="B51" s="196"/>
      <c r="C51" s="196" t="s">
        <v>23</v>
      </c>
      <c r="D51" s="196"/>
      <c r="E51" s="197">
        <v>1031982.84</v>
      </c>
      <c r="F51" s="198">
        <v>225666</v>
      </c>
      <c r="G51" s="199">
        <v>809355.59</v>
      </c>
      <c r="H51" s="199">
        <v>448293.25</v>
      </c>
      <c r="I51" s="200">
        <v>448293.25</v>
      </c>
    </row>
    <row r="52" spans="1:9" x14ac:dyDescent="0.2">
      <c r="A52" s="195"/>
      <c r="B52" s="196"/>
      <c r="C52" s="196" t="s">
        <v>149</v>
      </c>
      <c r="D52" s="196"/>
      <c r="E52" s="197">
        <v>150670.22</v>
      </c>
      <c r="F52" s="198">
        <v>2910613.39</v>
      </c>
      <c r="G52" s="199">
        <v>1690613.3900000001</v>
      </c>
      <c r="H52" s="199">
        <v>1370670.2200000002</v>
      </c>
      <c r="I52" s="200">
        <v>1370670.22</v>
      </c>
    </row>
    <row r="53" spans="1:9" ht="18.75" thickBot="1" x14ac:dyDescent="0.4">
      <c r="A53" s="201" t="s">
        <v>12</v>
      </c>
      <c r="B53" s="202"/>
      <c r="C53" s="202"/>
      <c r="D53" s="202"/>
      <c r="E53" s="203">
        <f>E49+E50+E51+E52</f>
        <v>1389395.43</v>
      </c>
      <c r="F53" s="204">
        <f>F49+F50+F51+F52</f>
        <v>3422033.39</v>
      </c>
      <c r="G53" s="205">
        <f>G49+G50+G51+G52</f>
        <v>2777433.98</v>
      </c>
      <c r="H53" s="205">
        <f>H49+H50+H51+H52</f>
        <v>2033994.8400000003</v>
      </c>
      <c r="I53" s="206">
        <f>SUM(I49:I52)</f>
        <v>2019860.8399999999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07924-8A8C-476B-B73F-8F103AD1D866}">
  <sheetPr codeName="List33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94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191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61985929</v>
      </c>
      <c r="F6" s="262"/>
      <c r="G6" s="115" t="s">
        <v>5</v>
      </c>
      <c r="H6" s="263">
        <v>1661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115421000</v>
      </c>
      <c r="F16" s="252"/>
      <c r="G16" s="131">
        <v>116942155.63000001</v>
      </c>
      <c r="H16" s="132">
        <v>116942155.63000001</v>
      </c>
      <c r="I16" s="132">
        <v>0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115421000</v>
      </c>
      <c r="F18" s="252"/>
      <c r="G18" s="131">
        <v>116942155.63</v>
      </c>
      <c r="H18" s="132">
        <v>116942155.63</v>
      </c>
      <c r="I18" s="132">
        <v>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-1.4901161193847656E-8</v>
      </c>
      <c r="H20" s="142">
        <f>H18-H16+H17</f>
        <v>-1.4901161193847656E-8</v>
      </c>
      <c r="I20" s="142">
        <f>I18-I16+I17</f>
        <v>0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-1.4901161193847656E-8</v>
      </c>
      <c r="H21" s="142">
        <f>H20-H17</f>
        <v>-1.4901161193847656E-8</v>
      </c>
      <c r="I21" s="142">
        <f>I20-I17</f>
        <v>0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0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0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351334.1</v>
      </c>
      <c r="H31" s="158"/>
      <c r="I31" s="158"/>
    </row>
    <row r="32" spans="1:9" ht="42" customHeight="1" x14ac:dyDescent="0.2">
      <c r="A32" s="266"/>
      <c r="B32" s="266"/>
      <c r="C32" s="266"/>
      <c r="D32" s="266"/>
      <c r="E32" s="266"/>
      <c r="F32" s="266"/>
      <c r="G32" s="266"/>
      <c r="H32" s="266"/>
      <c r="I32" s="26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63267000</v>
      </c>
      <c r="G35" s="166">
        <v>63267000</v>
      </c>
      <c r="H35" s="120"/>
      <c r="I35" s="167">
        <f>IF(F35=0,"nerozp.",G35/F35)</f>
        <v>1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3600000</v>
      </c>
      <c r="G36" s="166">
        <v>2268162.7799999998</v>
      </c>
      <c r="H36" s="120"/>
      <c r="I36" s="167">
        <f t="shared" ref="I36:I38" si="0">IF(F36=0,"nerozp.",G36/F36)</f>
        <v>0.63004521666666657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3300000</v>
      </c>
      <c r="G37" s="166">
        <v>2936566.8399999994</v>
      </c>
      <c r="H37" s="120"/>
      <c r="I37" s="167">
        <f t="shared" si="0"/>
        <v>0.88986873939393918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139</v>
      </c>
      <c r="G39" s="166">
        <v>138.6</v>
      </c>
      <c r="H39" s="120"/>
      <c r="I39" s="167">
        <f>IF(F39=0,"nerozp.",G39/F39)</f>
        <v>0.99712230215827335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2887240.16</v>
      </c>
      <c r="G40" s="166">
        <v>2887240.16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18240</v>
      </c>
      <c r="G41" s="166">
        <v>18240</v>
      </c>
      <c r="H41" s="120"/>
      <c r="I41" s="167">
        <f>IF(F41=0,"nerozp.",G41/F41)</f>
        <v>1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192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22900</v>
      </c>
      <c r="F49" s="192">
        <v>0</v>
      </c>
      <c r="G49" s="193">
        <v>0</v>
      </c>
      <c r="H49" s="193">
        <v>22900</v>
      </c>
      <c r="I49" s="194">
        <v>22900</v>
      </c>
    </row>
    <row r="50" spans="1:9" x14ac:dyDescent="0.2">
      <c r="A50" s="195"/>
      <c r="B50" s="196"/>
      <c r="C50" s="196" t="s">
        <v>148</v>
      </c>
      <c r="D50" s="196"/>
      <c r="E50" s="197">
        <v>3426590.77</v>
      </c>
      <c r="F50" s="198">
        <v>632670</v>
      </c>
      <c r="G50" s="199">
        <v>521689</v>
      </c>
      <c r="H50" s="199">
        <v>3537571.77</v>
      </c>
      <c r="I50" s="200">
        <v>3581561.77</v>
      </c>
    </row>
    <row r="51" spans="1:9" x14ac:dyDescent="0.2">
      <c r="A51" s="195"/>
      <c r="B51" s="196"/>
      <c r="C51" s="196" t="s">
        <v>23</v>
      </c>
      <c r="D51" s="196"/>
      <c r="E51" s="197">
        <v>473686.58</v>
      </c>
      <c r="F51" s="198">
        <v>496500</v>
      </c>
      <c r="G51" s="199">
        <v>364406.62</v>
      </c>
      <c r="H51" s="199">
        <v>605779.96</v>
      </c>
      <c r="I51" s="200">
        <v>605779.96</v>
      </c>
    </row>
    <row r="52" spans="1:9" x14ac:dyDescent="0.2">
      <c r="A52" s="195"/>
      <c r="B52" s="196"/>
      <c r="C52" s="196" t="s">
        <v>149</v>
      </c>
      <c r="D52" s="196"/>
      <c r="E52" s="197">
        <v>1422029.46</v>
      </c>
      <c r="F52" s="198">
        <v>4855111.9800000004</v>
      </c>
      <c r="G52" s="199">
        <v>6152155.9800000004</v>
      </c>
      <c r="H52" s="199">
        <v>124985.45999999996</v>
      </c>
      <c r="I52" s="200">
        <v>124985.46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5345206.8100000005</v>
      </c>
      <c r="F53" s="204">
        <f>F49+F50+F51+F52</f>
        <v>5984281.9800000004</v>
      </c>
      <c r="G53" s="205">
        <f>G49+G50+G51+G52</f>
        <v>7038251.6000000006</v>
      </c>
      <c r="H53" s="205">
        <f>H49+H50+H51+H52</f>
        <v>4291237.1899999995</v>
      </c>
      <c r="I53" s="206">
        <f>SUM(I49:I52)</f>
        <v>4335227.1900000004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0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7BA98-0D2E-4841-B06D-9C3FAC3884FD}">
  <sheetPr codeName="List34">
    <tabColor theme="4" tint="-0.499984740745262"/>
  </sheetPr>
  <dimension ref="A1:I54"/>
  <sheetViews>
    <sheetView showGridLines="0" zoomScaleNormal="100" workbookViewId="0">
      <selection activeCell="B23" sqref="B23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97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193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>
        <v>61985911</v>
      </c>
      <c r="F6" s="262"/>
      <c r="G6" s="115" t="s">
        <v>5</v>
      </c>
      <c r="H6" s="263">
        <v>1663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84762000</v>
      </c>
      <c r="F16" s="252"/>
      <c r="G16" s="131">
        <v>86265994.030000016</v>
      </c>
      <c r="H16" s="132">
        <v>85825582.63000001</v>
      </c>
      <c r="I16" s="132">
        <v>440411.39999999997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84762000</v>
      </c>
      <c r="F18" s="252"/>
      <c r="G18" s="131">
        <v>86270442.629999995</v>
      </c>
      <c r="H18" s="132">
        <v>85825582.629999995</v>
      </c>
      <c r="I18" s="132">
        <v>444860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4448.5999999791384</v>
      </c>
      <c r="H20" s="142">
        <f>H18-H16+H17</f>
        <v>-1.4901161193847656E-8</v>
      </c>
      <c r="I20" s="142">
        <f>I18-I16+I17</f>
        <v>4448.6000000000349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4448.5999999791384</v>
      </c>
      <c r="H21" s="142">
        <f>H20-H17</f>
        <v>-1.4901161193847656E-8</v>
      </c>
      <c r="I21" s="142">
        <f>I20-I17</f>
        <v>4448.6000000000349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4448.6000000000004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889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3559.6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8550.18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46687000</v>
      </c>
      <c r="G35" s="166">
        <v>46697000</v>
      </c>
      <c r="H35" s="120"/>
      <c r="I35" s="167">
        <f>IF(F35=0,"nerozp.",G35/F35)</f>
        <v>1.0002141923876025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3200000</v>
      </c>
      <c r="G36" s="166">
        <v>2508105.3199999994</v>
      </c>
      <c r="H36" s="120"/>
      <c r="I36" s="167">
        <f t="shared" ref="I36:I38" si="0">IF(F36=0,"nerozp.",G36/F36)</f>
        <v>0.78378291249999976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1900000</v>
      </c>
      <c r="G37" s="166">
        <v>1904692.97</v>
      </c>
      <c r="H37" s="120"/>
      <c r="I37" s="167">
        <f t="shared" si="0"/>
        <v>1.0024699842105262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13000</v>
      </c>
      <c r="G38" s="166">
        <v>8973.9700000000012</v>
      </c>
      <c r="H38" s="120"/>
      <c r="I38" s="167">
        <f t="shared" si="0"/>
        <v>0.69030538461538471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112.75</v>
      </c>
      <c r="G39" s="166">
        <v>111.42</v>
      </c>
      <c r="H39" s="120"/>
      <c r="I39" s="167">
        <f>IF(F39=0,"nerozp.",G39/F39)</f>
        <v>0.98820399113082047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1576458.72</v>
      </c>
      <c r="G40" s="166">
        <v>1576458.72</v>
      </c>
      <c r="H40" s="120"/>
      <c r="I40" s="167">
        <f>IF(F40=0,"nerozp.",G40/F40)</f>
        <v>1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207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34507</v>
      </c>
      <c r="F49" s="192">
        <v>934</v>
      </c>
      <c r="G49" s="193">
        <v>10000</v>
      </c>
      <c r="H49" s="193">
        <v>25441</v>
      </c>
      <c r="I49" s="194">
        <v>25441</v>
      </c>
    </row>
    <row r="50" spans="1:9" x14ac:dyDescent="0.2">
      <c r="A50" s="195"/>
      <c r="B50" s="196"/>
      <c r="C50" s="196" t="s">
        <v>148</v>
      </c>
      <c r="D50" s="196"/>
      <c r="E50" s="197">
        <v>336584.1</v>
      </c>
      <c r="F50" s="198">
        <v>468528.94</v>
      </c>
      <c r="G50" s="199">
        <v>400489</v>
      </c>
      <c r="H50" s="199">
        <v>404624.04000000004</v>
      </c>
      <c r="I50" s="200">
        <v>433550.1</v>
      </c>
    </row>
    <row r="51" spans="1:9" x14ac:dyDescent="0.2">
      <c r="A51" s="195"/>
      <c r="B51" s="196"/>
      <c r="C51" s="196" t="s">
        <v>23</v>
      </c>
      <c r="D51" s="196"/>
      <c r="E51" s="197">
        <v>256590.01</v>
      </c>
      <c r="F51" s="198">
        <v>177740.56</v>
      </c>
      <c r="G51" s="199">
        <v>148668.57999999999</v>
      </c>
      <c r="H51" s="199">
        <v>285661.99</v>
      </c>
      <c r="I51" s="200">
        <v>285661.99</v>
      </c>
    </row>
    <row r="52" spans="1:9" x14ac:dyDescent="0.2">
      <c r="A52" s="195"/>
      <c r="B52" s="196"/>
      <c r="C52" s="196" t="s">
        <v>149</v>
      </c>
      <c r="D52" s="196"/>
      <c r="E52" s="197">
        <v>67502.710000000006</v>
      </c>
      <c r="F52" s="198">
        <v>1927903.72</v>
      </c>
      <c r="G52" s="199">
        <v>1971674.72</v>
      </c>
      <c r="H52" s="199">
        <v>23731.709999999963</v>
      </c>
      <c r="I52" s="200">
        <v>23731.71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695183.82</v>
      </c>
      <c r="F53" s="204">
        <f>F49+F50+F51+F52</f>
        <v>2575107.2199999997</v>
      </c>
      <c r="G53" s="205">
        <f>G49+G50+G51+G52</f>
        <v>2530832.2999999998</v>
      </c>
      <c r="H53" s="205">
        <f>H49+H50+H51+H52</f>
        <v>739458.74</v>
      </c>
      <c r="I53" s="206">
        <f>SUM(I49:I52)</f>
        <v>768384.79999999993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1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0D718-B11C-4418-9E34-F21092AD0CF3}">
  <sheetPr codeName="List35">
    <tabColor theme="4" tint="-0.499984740745262"/>
  </sheetPr>
  <dimension ref="A1:I54"/>
  <sheetViews>
    <sheetView showGridLines="0" tabSelected="1" zoomScaleNormal="100" workbookViewId="0">
      <selection activeCell="J27" sqref="J27"/>
    </sheetView>
  </sheetViews>
  <sheetFormatPr defaultColWidth="9.140625" defaultRowHeight="12.75" x14ac:dyDescent="0.2"/>
  <cols>
    <col min="1" max="1" width="7.5703125" style="109" customWidth="1"/>
    <col min="2" max="2" width="2.5703125" style="109" customWidth="1"/>
    <col min="3" max="3" width="8.42578125" style="109" customWidth="1"/>
    <col min="4" max="4" width="8.28515625" style="109" customWidth="1"/>
    <col min="5" max="5" width="15.28515625" style="109" customWidth="1"/>
    <col min="6" max="6" width="16.140625" style="109" customWidth="1"/>
    <col min="7" max="7" width="15" style="109" customWidth="1"/>
    <col min="8" max="8" width="15.28515625" style="109" customWidth="1"/>
    <col min="9" max="9" width="16.28515625" style="109" customWidth="1"/>
    <col min="10" max="16384" width="9.140625" style="109"/>
  </cols>
  <sheetData>
    <row r="1" spans="1:9" ht="19.5" x14ac:dyDescent="0.4">
      <c r="A1" s="107" t="s">
        <v>103</v>
      </c>
      <c r="B1" s="108"/>
      <c r="C1" s="108"/>
      <c r="D1" s="108"/>
      <c r="I1" s="110"/>
    </row>
    <row r="2" spans="1:9" ht="19.5" x14ac:dyDescent="0.4">
      <c r="A2" s="258" t="s">
        <v>104</v>
      </c>
      <c r="B2" s="258"/>
      <c r="C2" s="258"/>
      <c r="D2" s="258"/>
      <c r="E2" s="259" t="s">
        <v>194</v>
      </c>
      <c r="F2" s="259"/>
      <c r="G2" s="259"/>
      <c r="H2" s="259"/>
      <c r="I2" s="259"/>
    </row>
    <row r="3" spans="1:9" ht="9.75" customHeight="1" x14ac:dyDescent="0.4">
      <c r="A3" s="111"/>
      <c r="B3" s="111"/>
      <c r="C3" s="111"/>
      <c r="D3" s="111"/>
      <c r="E3" s="260" t="s">
        <v>105</v>
      </c>
      <c r="F3" s="260"/>
      <c r="G3" s="260"/>
      <c r="H3" s="260"/>
      <c r="I3" s="260"/>
    </row>
    <row r="4" spans="1:9" ht="15.75" x14ac:dyDescent="0.25">
      <c r="A4" s="112" t="s">
        <v>106</v>
      </c>
      <c r="E4" s="261" t="s">
        <v>195</v>
      </c>
      <c r="F4" s="261"/>
      <c r="G4" s="261"/>
      <c r="H4" s="261"/>
      <c r="I4" s="261"/>
    </row>
    <row r="5" spans="1:9" ht="7.5" customHeight="1" x14ac:dyDescent="0.3">
      <c r="A5" s="113"/>
      <c r="E5" s="260" t="s">
        <v>105</v>
      </c>
      <c r="F5" s="260"/>
      <c r="G5" s="260"/>
      <c r="H5" s="260"/>
      <c r="I5" s="260"/>
    </row>
    <row r="6" spans="1:9" ht="19.5" x14ac:dyDescent="0.4">
      <c r="A6" s="111" t="s">
        <v>107</v>
      </c>
      <c r="C6" s="114"/>
      <c r="D6" s="114"/>
      <c r="E6" s="262" t="s">
        <v>196</v>
      </c>
      <c r="F6" s="262"/>
      <c r="G6" s="115" t="s">
        <v>5</v>
      </c>
      <c r="H6" s="263">
        <v>1702</v>
      </c>
      <c r="I6" s="263"/>
    </row>
    <row r="7" spans="1:9" ht="8.25" customHeight="1" x14ac:dyDescent="0.4">
      <c r="A7" s="111"/>
      <c r="E7" s="260" t="s">
        <v>108</v>
      </c>
      <c r="F7" s="260"/>
      <c r="G7" s="260"/>
      <c r="H7" s="260"/>
      <c r="I7" s="260"/>
    </row>
    <row r="8" spans="1:9" ht="19.5" hidden="1" x14ac:dyDescent="0.4">
      <c r="A8" s="111"/>
      <c r="E8" s="116"/>
      <c r="F8" s="116"/>
      <c r="G8" s="116"/>
      <c r="H8" s="117"/>
      <c r="I8" s="116"/>
    </row>
    <row r="9" spans="1:9" ht="6.75" customHeight="1" x14ac:dyDescent="0.4">
      <c r="A9" s="111"/>
      <c r="E9" s="116"/>
      <c r="F9" s="116"/>
      <c r="G9" s="116"/>
      <c r="H9" s="117"/>
      <c r="I9" s="116"/>
    </row>
    <row r="11" spans="1:9" ht="15" customHeight="1" x14ac:dyDescent="0.4">
      <c r="A11" s="118"/>
      <c r="E11" s="264" t="s">
        <v>109</v>
      </c>
      <c r="F11" s="265"/>
      <c r="G11" s="119" t="s">
        <v>110</v>
      </c>
      <c r="H11" s="120" t="s">
        <v>111</v>
      </c>
      <c r="I11" s="120"/>
    </row>
    <row r="12" spans="1:9" ht="15" customHeight="1" x14ac:dyDescent="0.4">
      <c r="E12" s="264" t="s">
        <v>112</v>
      </c>
      <c r="F12" s="265"/>
      <c r="G12" s="119" t="s">
        <v>113</v>
      </c>
      <c r="H12" s="121" t="s">
        <v>20</v>
      </c>
      <c r="I12" s="122" t="s">
        <v>114</v>
      </c>
    </row>
    <row r="13" spans="1:9" ht="12.75" customHeight="1" x14ac:dyDescent="0.2">
      <c r="E13" s="264" t="s">
        <v>12</v>
      </c>
      <c r="F13" s="265"/>
      <c r="G13" s="123"/>
      <c r="H13" s="247" t="s">
        <v>115</v>
      </c>
      <c r="I13" s="247"/>
    </row>
    <row r="14" spans="1:9" ht="12.75" customHeight="1" x14ac:dyDescent="0.2">
      <c r="E14" s="124"/>
      <c r="F14" s="124"/>
      <c r="G14" s="123"/>
      <c r="H14" s="125"/>
      <c r="I14" s="125"/>
    </row>
    <row r="15" spans="1:9" ht="18.75" x14ac:dyDescent="0.4">
      <c r="A15" s="126" t="s">
        <v>116</v>
      </c>
      <c r="B15" s="126"/>
      <c r="C15" s="127"/>
      <c r="D15" s="126"/>
      <c r="E15" s="128"/>
      <c r="F15" s="128"/>
      <c r="G15" s="129"/>
    </row>
    <row r="16" spans="1:9" ht="19.5" x14ac:dyDescent="0.4">
      <c r="A16" s="130" t="s">
        <v>117</v>
      </c>
      <c r="B16" s="126"/>
      <c r="C16" s="127"/>
      <c r="D16" s="126"/>
      <c r="E16" s="251">
        <v>61834000</v>
      </c>
      <c r="F16" s="252"/>
      <c r="G16" s="131">
        <v>57979745.68</v>
      </c>
      <c r="H16" s="132">
        <v>57958738.020000003</v>
      </c>
      <c r="I16" s="132">
        <v>21007.660000000011</v>
      </c>
    </row>
    <row r="17" spans="1:9" ht="18" x14ac:dyDescent="0.35">
      <c r="A17" s="133" t="s">
        <v>111</v>
      </c>
      <c r="B17" s="134"/>
      <c r="C17" s="135" t="s">
        <v>118</v>
      </c>
      <c r="D17" s="134"/>
      <c r="E17" s="134"/>
      <c r="F17" s="134"/>
      <c r="G17" s="136">
        <v>0</v>
      </c>
      <c r="H17" s="136">
        <v>0</v>
      </c>
      <c r="I17" s="136">
        <v>0</v>
      </c>
    </row>
    <row r="18" spans="1:9" ht="19.5" x14ac:dyDescent="0.4">
      <c r="A18" s="130" t="s">
        <v>119</v>
      </c>
      <c r="B18" s="134"/>
      <c r="C18" s="134"/>
      <c r="D18" s="134"/>
      <c r="E18" s="251">
        <v>61943000</v>
      </c>
      <c r="F18" s="252"/>
      <c r="G18" s="131">
        <v>57981013.019999996</v>
      </c>
      <c r="H18" s="132">
        <v>57958738.019999996</v>
      </c>
      <c r="I18" s="132">
        <v>22275</v>
      </c>
    </row>
    <row r="19" spans="1:9" ht="19.5" x14ac:dyDescent="0.4">
      <c r="A19" s="130"/>
      <c r="B19" s="134"/>
      <c r="C19" s="134"/>
      <c r="D19" s="134"/>
      <c r="E19" s="137"/>
      <c r="F19" s="138"/>
      <c r="G19" s="139"/>
      <c r="H19" s="132"/>
      <c r="I19" s="132"/>
    </row>
    <row r="20" spans="1:9" s="143" customFormat="1" ht="15" x14ac:dyDescent="0.3">
      <c r="A20" s="140" t="s">
        <v>120</v>
      </c>
      <c r="B20" s="140"/>
      <c r="C20" s="141"/>
      <c r="D20" s="140"/>
      <c r="E20" s="140"/>
      <c r="F20" s="140"/>
      <c r="G20" s="142">
        <f>G18-G16+G17</f>
        <v>1267.3399999961257</v>
      </c>
      <c r="H20" s="142">
        <f>H18-H16+H17</f>
        <v>-7.4505805969238281E-9</v>
      </c>
      <c r="I20" s="142">
        <f>I18-I16+I17</f>
        <v>1267.3399999999892</v>
      </c>
    </row>
    <row r="21" spans="1:9" s="143" customFormat="1" ht="15" x14ac:dyDescent="0.3">
      <c r="A21" s="140" t="s">
        <v>121</v>
      </c>
      <c r="B21" s="140"/>
      <c r="C21" s="141"/>
      <c r="D21" s="140"/>
      <c r="E21" s="140"/>
      <c r="F21" s="140"/>
      <c r="G21" s="142">
        <f>G20-G17</f>
        <v>1267.3399999961257</v>
      </c>
      <c r="H21" s="142">
        <f>H20-H17</f>
        <v>-7.4505805969238281E-9</v>
      </c>
      <c r="I21" s="142">
        <f>I20-I17</f>
        <v>1267.3399999999892</v>
      </c>
    </row>
    <row r="22" spans="1:9" ht="14.25" hidden="1" customHeight="1" x14ac:dyDescent="0.35">
      <c r="A22" s="128"/>
      <c r="B22" s="134"/>
      <c r="C22" s="134"/>
      <c r="D22" s="134"/>
      <c r="E22" s="134"/>
      <c r="F22" s="134"/>
      <c r="G22" s="134"/>
      <c r="H22" s="144"/>
      <c r="I22" s="144"/>
    </row>
    <row r="23" spans="1:9" hidden="1" x14ac:dyDescent="0.2"/>
    <row r="24" spans="1:9" ht="14.25" x14ac:dyDescent="0.2">
      <c r="A24" s="145"/>
      <c r="B24" s="146"/>
      <c r="C24" s="147"/>
      <c r="D24" s="146"/>
      <c r="E24" s="146"/>
      <c r="F24" s="147"/>
      <c r="G24" s="147"/>
      <c r="H24" s="147"/>
      <c r="I24" s="147"/>
    </row>
    <row r="25" spans="1:9" s="143" customFormat="1" x14ac:dyDescent="0.2"/>
    <row r="26" spans="1:9" s="143" customFormat="1" ht="16.5" x14ac:dyDescent="0.35">
      <c r="A26" s="140" t="s">
        <v>122</v>
      </c>
      <c r="B26" s="140" t="s">
        <v>123</v>
      </c>
      <c r="C26" s="140"/>
      <c r="D26" s="148"/>
      <c r="E26" s="148"/>
      <c r="G26" s="142"/>
      <c r="H26" s="149"/>
    </row>
    <row r="27" spans="1:9" s="143" customFormat="1" ht="16.5" customHeight="1" x14ac:dyDescent="0.3">
      <c r="A27" s="140"/>
      <c r="B27" s="140"/>
      <c r="C27" s="253" t="s">
        <v>124</v>
      </c>
      <c r="D27" s="253"/>
      <c r="E27" s="253"/>
      <c r="G27" s="132">
        <f>G28+G29</f>
        <v>1267.3399999999999</v>
      </c>
      <c r="H27" s="149"/>
    </row>
    <row r="28" spans="1:9" s="143" customFormat="1" ht="18.75" x14ac:dyDescent="0.4">
      <c r="A28" s="150"/>
      <c r="B28" s="150"/>
      <c r="C28" s="151"/>
      <c r="D28" s="152"/>
      <c r="E28" s="153" t="s">
        <v>125</v>
      </c>
      <c r="F28" s="154" t="s">
        <v>22</v>
      </c>
      <c r="G28" s="132">
        <v>0</v>
      </c>
      <c r="H28" s="149"/>
    </row>
    <row r="29" spans="1:9" s="143" customFormat="1" ht="18.75" x14ac:dyDescent="0.4">
      <c r="A29" s="150"/>
      <c r="B29" s="150"/>
      <c r="C29" s="141"/>
      <c r="D29" s="152"/>
      <c r="E29" s="155"/>
      <c r="F29" s="154" t="s">
        <v>23</v>
      </c>
      <c r="G29" s="132">
        <v>1267.3399999999999</v>
      </c>
      <c r="H29" s="149"/>
    </row>
    <row r="30" spans="1:9" s="143" customFormat="1" ht="18.75" x14ac:dyDescent="0.4">
      <c r="A30" s="150"/>
      <c r="B30" s="156"/>
      <c r="C30" s="254"/>
      <c r="D30" s="254"/>
      <c r="E30" s="254"/>
      <c r="F30" s="254"/>
      <c r="G30" s="157"/>
      <c r="H30" s="149"/>
    </row>
    <row r="31" spans="1:9" ht="20.25" customHeight="1" x14ac:dyDescent="0.3">
      <c r="A31" s="158"/>
      <c r="B31" s="255" t="s">
        <v>126</v>
      </c>
      <c r="C31" s="255"/>
      <c r="D31" s="255"/>
      <c r="E31" s="255"/>
      <c r="F31" s="255"/>
      <c r="G31" s="159">
        <v>731043.17</v>
      </c>
      <c r="H31" s="158"/>
      <c r="I31" s="158"/>
    </row>
    <row r="32" spans="1:9" ht="42" customHeight="1" x14ac:dyDescent="0.2">
      <c r="A32" s="256" t="s">
        <v>150</v>
      </c>
      <c r="B32" s="256"/>
      <c r="C32" s="256"/>
      <c r="D32" s="256"/>
      <c r="E32" s="256"/>
      <c r="F32" s="256"/>
      <c r="G32" s="256"/>
      <c r="H32" s="256"/>
      <c r="I32" s="256"/>
    </row>
    <row r="33" spans="1:9" ht="18.75" customHeight="1" x14ac:dyDescent="0.4">
      <c r="A33" s="126" t="s">
        <v>127</v>
      </c>
      <c r="B33" s="126" t="s">
        <v>128</v>
      </c>
      <c r="C33" s="126"/>
      <c r="D33" s="160"/>
      <c r="E33" s="129"/>
      <c r="F33" s="134"/>
      <c r="G33" s="161"/>
    </row>
    <row r="34" spans="1:9" ht="31.5" customHeight="1" x14ac:dyDescent="0.4">
      <c r="A34" s="126"/>
      <c r="B34" s="126"/>
      <c r="C34" s="126"/>
      <c r="D34" s="160"/>
      <c r="F34" s="162" t="s">
        <v>129</v>
      </c>
      <c r="G34" s="163" t="s">
        <v>130</v>
      </c>
      <c r="I34" s="138" t="s">
        <v>131</v>
      </c>
    </row>
    <row r="35" spans="1:9" ht="16.5" x14ac:dyDescent="0.35">
      <c r="A35" s="164" t="s">
        <v>132</v>
      </c>
      <c r="B35" s="165"/>
      <c r="C35" s="128"/>
      <c r="D35" s="165"/>
      <c r="E35" s="129"/>
      <c r="F35" s="166">
        <v>37041000</v>
      </c>
      <c r="G35" s="166">
        <v>32626137.359999999</v>
      </c>
      <c r="H35" s="120"/>
      <c r="I35" s="167">
        <f>IF(F35=0,"nerozp.",G35/F35)</f>
        <v>0.8808114618935774</v>
      </c>
    </row>
    <row r="36" spans="1:9" ht="16.5" x14ac:dyDescent="0.35">
      <c r="A36" s="164" t="s">
        <v>133</v>
      </c>
      <c r="B36" s="165"/>
      <c r="C36" s="128"/>
      <c r="D36" s="165"/>
      <c r="E36" s="168"/>
      <c r="F36" s="166">
        <v>1352000</v>
      </c>
      <c r="G36" s="166">
        <v>874306.97</v>
      </c>
      <c r="H36" s="120"/>
      <c r="I36" s="167">
        <f t="shared" ref="I36:I38" si="0">IF(F36=0,"nerozp.",G36/F36)</f>
        <v>0.64667675295857985</v>
      </c>
    </row>
    <row r="37" spans="1:9" ht="16.5" x14ac:dyDescent="0.35">
      <c r="A37" s="164" t="s">
        <v>134</v>
      </c>
      <c r="B37" s="165"/>
      <c r="C37" s="128"/>
      <c r="D37" s="168"/>
      <c r="E37" s="168"/>
      <c r="F37" s="166">
        <v>763000</v>
      </c>
      <c r="G37" s="166">
        <v>578565.01</v>
      </c>
      <c r="H37" s="120"/>
      <c r="I37" s="167">
        <f t="shared" si="0"/>
        <v>0.75827655307994757</v>
      </c>
    </row>
    <row r="38" spans="1:9" ht="16.5" x14ac:dyDescent="0.35">
      <c r="A38" s="164" t="s">
        <v>135</v>
      </c>
      <c r="B38" s="165"/>
      <c r="C38" s="128"/>
      <c r="D38" s="168"/>
      <c r="E38" s="168"/>
      <c r="F38" s="166">
        <v>0</v>
      </c>
      <c r="G38" s="166">
        <v>0</v>
      </c>
      <c r="H38" s="120"/>
      <c r="I38" s="167" t="str">
        <f t="shared" si="0"/>
        <v>nerozp.</v>
      </c>
    </row>
    <row r="39" spans="1:9" ht="16.5" x14ac:dyDescent="0.35">
      <c r="A39" s="164" t="s">
        <v>136</v>
      </c>
      <c r="B39" s="165"/>
      <c r="C39" s="128"/>
      <c r="D39" s="168"/>
      <c r="E39" s="168"/>
      <c r="F39" s="166">
        <v>69.48</v>
      </c>
      <c r="G39" s="166">
        <v>61.792000000000002</v>
      </c>
      <c r="H39" s="120"/>
      <c r="I39" s="167">
        <f>IF(F39=0,"nerozp.",G39/F39)</f>
        <v>0.889349453080023</v>
      </c>
    </row>
    <row r="40" spans="1:9" ht="16.5" x14ac:dyDescent="0.35">
      <c r="A40" s="164" t="s">
        <v>137</v>
      </c>
      <c r="B40" s="165"/>
      <c r="C40" s="128"/>
      <c r="D40" s="129"/>
      <c r="E40" s="129"/>
      <c r="F40" s="166">
        <v>2169376.2400000002</v>
      </c>
      <c r="G40" s="166">
        <v>2158014.9300000002</v>
      </c>
      <c r="H40" s="120"/>
      <c r="I40" s="167">
        <f>IF(F40=0,"nerozp.",G40/F40)</f>
        <v>0.99476286787394697</v>
      </c>
    </row>
    <row r="41" spans="1:9" ht="16.5" x14ac:dyDescent="0.35">
      <c r="A41" s="164" t="s">
        <v>138</v>
      </c>
      <c r="B41" s="128"/>
      <c r="C41" s="128"/>
      <c r="F41" s="166">
        <v>0</v>
      </c>
      <c r="G41" s="166">
        <v>0</v>
      </c>
      <c r="H41" s="120"/>
      <c r="I41" s="167" t="str">
        <f>IF(F41=0,"nerozp.",G41/F41)</f>
        <v>nerozp.</v>
      </c>
    </row>
    <row r="42" spans="1:9" x14ac:dyDescent="0.2">
      <c r="A42" s="164" t="s">
        <v>139</v>
      </c>
      <c r="B42" s="169"/>
      <c r="C42" s="169"/>
      <c r="F42" s="166">
        <v>0</v>
      </c>
      <c r="G42" s="166">
        <v>0</v>
      </c>
      <c r="H42" s="120"/>
      <c r="I42" s="167" t="str">
        <f>IF(F42=0,"nerozp.",G42/F42)</f>
        <v>nerozp.</v>
      </c>
    </row>
    <row r="43" spans="1:9" ht="127.5" customHeight="1" x14ac:dyDescent="0.2">
      <c r="A43" s="257" t="s">
        <v>216</v>
      </c>
      <c r="B43" s="257"/>
      <c r="C43" s="257"/>
      <c r="D43" s="257"/>
      <c r="E43" s="257"/>
      <c r="F43" s="257"/>
      <c r="G43" s="257"/>
      <c r="H43" s="257"/>
      <c r="I43" s="257"/>
    </row>
    <row r="44" spans="1:9" ht="18.75" x14ac:dyDescent="0.4">
      <c r="A44" s="126" t="s">
        <v>140</v>
      </c>
      <c r="B44" s="126" t="s">
        <v>141</v>
      </c>
      <c r="C44" s="126"/>
      <c r="D44" s="129"/>
      <c r="E44" s="129"/>
      <c r="G44" s="170"/>
      <c r="H44" s="247" t="s">
        <v>142</v>
      </c>
      <c r="I44" s="247"/>
    </row>
    <row r="45" spans="1:9" ht="18" x14ac:dyDescent="0.35">
      <c r="A45" s="171"/>
      <c r="B45" s="172"/>
      <c r="C45" s="173"/>
      <c r="D45" s="172"/>
      <c r="E45" s="174" t="s">
        <v>143</v>
      </c>
      <c r="F45" s="175" t="s">
        <v>144</v>
      </c>
      <c r="G45" s="175" t="s">
        <v>145</v>
      </c>
      <c r="H45" s="176" t="s">
        <v>146</v>
      </c>
      <c r="I45" s="177" t="s">
        <v>147</v>
      </c>
    </row>
    <row r="46" spans="1:9" x14ac:dyDescent="0.2">
      <c r="A46" s="178"/>
      <c r="E46" s="179"/>
      <c r="F46" s="248"/>
      <c r="G46" s="180"/>
      <c r="H46" s="181">
        <v>45657</v>
      </c>
      <c r="I46" s="182">
        <v>45657</v>
      </c>
    </row>
    <row r="47" spans="1:9" x14ac:dyDescent="0.2">
      <c r="A47" s="178"/>
      <c r="E47" s="179"/>
      <c r="F47" s="248"/>
      <c r="G47" s="183"/>
      <c r="H47" s="183"/>
      <c r="I47" s="184"/>
    </row>
    <row r="48" spans="1:9" x14ac:dyDescent="0.2">
      <c r="A48" s="185"/>
      <c r="B48" s="186"/>
      <c r="C48" s="186"/>
      <c r="D48" s="186"/>
      <c r="E48" s="179"/>
      <c r="F48" s="187"/>
      <c r="G48" s="187"/>
      <c r="H48" s="187"/>
      <c r="I48" s="188"/>
    </row>
    <row r="49" spans="1:9" x14ac:dyDescent="0.2">
      <c r="A49" s="189"/>
      <c r="B49" s="190"/>
      <c r="C49" s="190" t="s">
        <v>22</v>
      </c>
      <c r="D49" s="190"/>
      <c r="E49" s="191">
        <v>28630</v>
      </c>
      <c r="F49" s="192">
        <v>0</v>
      </c>
      <c r="G49" s="193">
        <v>0</v>
      </c>
      <c r="H49" s="193">
        <v>28630</v>
      </c>
      <c r="I49" s="194">
        <v>28630</v>
      </c>
    </row>
    <row r="50" spans="1:9" x14ac:dyDescent="0.2">
      <c r="A50" s="195"/>
      <c r="B50" s="196"/>
      <c r="C50" s="196" t="s">
        <v>148</v>
      </c>
      <c r="D50" s="196"/>
      <c r="E50" s="197">
        <v>54580.08</v>
      </c>
      <c r="F50" s="198">
        <v>315237.69</v>
      </c>
      <c r="G50" s="199">
        <v>205488</v>
      </c>
      <c r="H50" s="199">
        <v>164329.77000000002</v>
      </c>
      <c r="I50" s="200">
        <v>164329.76999999999</v>
      </c>
    </row>
    <row r="51" spans="1:9" x14ac:dyDescent="0.2">
      <c r="A51" s="195"/>
      <c r="B51" s="196"/>
      <c r="C51" s="196" t="s">
        <v>23</v>
      </c>
      <c r="D51" s="196"/>
      <c r="E51" s="197">
        <v>3503874.08</v>
      </c>
      <c r="F51" s="198">
        <v>613914.92999999993</v>
      </c>
      <c r="G51" s="199">
        <v>438851.82</v>
      </c>
      <c r="H51" s="199">
        <v>3678937.19</v>
      </c>
      <c r="I51" s="200">
        <v>3678937.19</v>
      </c>
    </row>
    <row r="52" spans="1:9" x14ac:dyDescent="0.2">
      <c r="A52" s="195"/>
      <c r="B52" s="196"/>
      <c r="C52" s="196" t="s">
        <v>149</v>
      </c>
      <c r="D52" s="196"/>
      <c r="E52" s="197">
        <v>0</v>
      </c>
      <c r="F52" s="198">
        <v>6191522.4199999999</v>
      </c>
      <c r="G52" s="199">
        <v>4101409.6599999997</v>
      </c>
      <c r="H52" s="199">
        <v>2090112.7600000002</v>
      </c>
      <c r="I52" s="200">
        <v>2090112.76</v>
      </c>
    </row>
    <row r="53" spans="1:9" ht="18" x14ac:dyDescent="0.35">
      <c r="A53" s="201" t="s">
        <v>12</v>
      </c>
      <c r="B53" s="202"/>
      <c r="C53" s="202"/>
      <c r="D53" s="202"/>
      <c r="E53" s="203">
        <f>E49+E50+E51+E52</f>
        <v>3587084.16</v>
      </c>
      <c r="F53" s="204">
        <f>F49+F50+F51+F52</f>
        <v>7120675.04</v>
      </c>
      <c r="G53" s="205">
        <f>G49+G50+G51+G52</f>
        <v>4745749.4799999995</v>
      </c>
      <c r="H53" s="205">
        <f>H49+H50+H51+H52</f>
        <v>5962009.7200000007</v>
      </c>
      <c r="I53" s="206">
        <f>SUM(I49:I52)</f>
        <v>5962009.7199999997</v>
      </c>
    </row>
    <row r="54" spans="1:9" ht="18.75" thickTop="1" x14ac:dyDescent="0.35">
      <c r="A54" s="207"/>
      <c r="B54" s="134"/>
      <c r="C54" s="134"/>
      <c r="D54" s="129"/>
      <c r="E54" s="129"/>
      <c r="G54" s="249" t="str">
        <f>IF(ROUND(I49,2)=ROUND(H49,2),"","Zdůvodnit rozdíl mezi fin. krytím a stavem fondu odměn, popř. vyplnit tab. č. 2.Fondy PO")</f>
        <v/>
      </c>
      <c r="H54" s="250"/>
      <c r="I54" s="250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2" firstPageNumber="21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28</vt:i4>
      </vt:variant>
      <vt:variant>
        <vt:lpstr>Pojmenované oblasti</vt:lpstr>
      </vt:variant>
      <vt:variant>
        <vt:i4>31</vt:i4>
      </vt:variant>
    </vt:vector>
  </HeadingPairs>
  <TitlesOfParts>
    <vt:vector size="59" baseType="lpstr">
      <vt:lpstr>Rekapitulace dle oblasti</vt:lpstr>
      <vt:lpstr>1631</vt:lpstr>
      <vt:lpstr>1633</vt:lpstr>
      <vt:lpstr>1635</vt:lpstr>
      <vt:lpstr>1636</vt:lpstr>
      <vt:lpstr>1637</vt:lpstr>
      <vt:lpstr>1638</vt:lpstr>
      <vt:lpstr>1639</vt:lpstr>
      <vt:lpstr>1640</vt:lpstr>
      <vt:lpstr>1641</vt:lpstr>
      <vt:lpstr>1642</vt:lpstr>
      <vt:lpstr>1644</vt:lpstr>
      <vt:lpstr>1645</vt:lpstr>
      <vt:lpstr>1646</vt:lpstr>
      <vt:lpstr>1647</vt:lpstr>
      <vt:lpstr>1649</vt:lpstr>
      <vt:lpstr>1650</vt:lpstr>
      <vt:lpstr>1652</vt:lpstr>
      <vt:lpstr>1653</vt:lpstr>
      <vt:lpstr>1654</vt:lpstr>
      <vt:lpstr>1656</vt:lpstr>
      <vt:lpstr>1657</vt:lpstr>
      <vt:lpstr>1658</vt:lpstr>
      <vt:lpstr>1659</vt:lpstr>
      <vt:lpstr>1660</vt:lpstr>
      <vt:lpstr>1661</vt:lpstr>
      <vt:lpstr>1663</vt:lpstr>
      <vt:lpstr>1702</vt:lpstr>
      <vt:lpstr>'Rekapitulace dle oblasti'!A</vt:lpstr>
      <vt:lpstr>'Rekapitulace dle oblasti'!Názvy_tisku</vt:lpstr>
      <vt:lpstr>'1631'!Oblast_tisku</vt:lpstr>
      <vt:lpstr>'1633'!Oblast_tisku</vt:lpstr>
      <vt:lpstr>'1635'!Oblast_tisku</vt:lpstr>
      <vt:lpstr>'1636'!Oblast_tisku</vt:lpstr>
      <vt:lpstr>'1637'!Oblast_tisku</vt:lpstr>
      <vt:lpstr>'1638'!Oblast_tisku</vt:lpstr>
      <vt:lpstr>'1639'!Oblast_tisku</vt:lpstr>
      <vt:lpstr>'1640'!Oblast_tisku</vt:lpstr>
      <vt:lpstr>'1641'!Oblast_tisku</vt:lpstr>
      <vt:lpstr>'1642'!Oblast_tisku</vt:lpstr>
      <vt:lpstr>'1644'!Oblast_tisku</vt:lpstr>
      <vt:lpstr>'1645'!Oblast_tisku</vt:lpstr>
      <vt:lpstr>'1646'!Oblast_tisku</vt:lpstr>
      <vt:lpstr>'1647'!Oblast_tisku</vt:lpstr>
      <vt:lpstr>'1649'!Oblast_tisku</vt:lpstr>
      <vt:lpstr>'1650'!Oblast_tisku</vt:lpstr>
      <vt:lpstr>'1652'!Oblast_tisku</vt:lpstr>
      <vt:lpstr>'1653'!Oblast_tisku</vt:lpstr>
      <vt:lpstr>'1654'!Oblast_tisku</vt:lpstr>
      <vt:lpstr>'1656'!Oblast_tisku</vt:lpstr>
      <vt:lpstr>'1657'!Oblast_tisku</vt:lpstr>
      <vt:lpstr>'1658'!Oblast_tisku</vt:lpstr>
      <vt:lpstr>'1659'!Oblast_tisku</vt:lpstr>
      <vt:lpstr>'1660'!Oblast_tisku</vt:lpstr>
      <vt:lpstr>'1661'!Oblast_tisku</vt:lpstr>
      <vt:lpstr>'1663'!Oblast_tisku</vt:lpstr>
      <vt:lpstr>'1702'!Oblast_tisku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2025-06-04T08:11:08Z</cp:lastPrinted>
  <dcterms:created xsi:type="dcterms:W3CDTF">2025-05-02T09:31:38Z</dcterms:created>
  <dcterms:modified xsi:type="dcterms:W3CDTF">2025-06-04T08:11:39Z</dcterms:modified>
</cp:coreProperties>
</file>