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84F1E359-ABC9-4E26-9014-A1EC12A163A8}" xr6:coauthVersionLast="47" xr6:coauthVersionMax="47" xr10:uidLastSave="{00000000-0000-0000-0000-000000000000}"/>
  <bookViews>
    <workbookView xWindow="-120" yWindow="-120" windowWidth="29040" windowHeight="15840" tabRatio="836" firstSheet="10" activeTab="36" xr2:uid="{0764A314-4F3A-4467-A28A-9ABD7538DEF7}"/>
  </bookViews>
  <sheets>
    <sheet name="Rekapitulace dle oblasti" sheetId="1" r:id="rId1"/>
    <sheet name="1001" sheetId="80" r:id="rId2"/>
    <sheet name="1012" sheetId="81" r:id="rId3"/>
    <sheet name="1015" sheetId="82" r:id="rId4"/>
    <sheet name="1032" sheetId="83" r:id="rId5"/>
    <sheet name="1033" sheetId="84" r:id="rId6"/>
    <sheet name="1034" sheetId="85" r:id="rId7"/>
    <sheet name="1100" sheetId="86" r:id="rId8"/>
    <sheet name="1101" sheetId="87" r:id="rId9"/>
    <sheet name="1102" sheetId="88" r:id="rId10"/>
    <sheet name="1103" sheetId="89" r:id="rId11"/>
    <sheet name="1104" sheetId="90" r:id="rId12"/>
    <sheet name="1105" sheetId="91" r:id="rId13"/>
    <sheet name="1120" sheetId="92" r:id="rId14"/>
    <sheet name="1121" sheetId="93" r:id="rId15"/>
    <sheet name="1122" sheetId="94" r:id="rId16"/>
    <sheet name="1123" sheetId="95" r:id="rId17"/>
    <sheet name="1150" sheetId="96" r:id="rId18"/>
    <sheet name="1160" sheetId="97" r:id="rId19"/>
    <sheet name="1200" sheetId="98" r:id="rId20"/>
    <sheet name="1201" sheetId="99" r:id="rId21"/>
    <sheet name="1202" sheetId="100" r:id="rId22"/>
    <sheet name="1204" sheetId="101" r:id="rId23"/>
    <sheet name="1205" sheetId="102" r:id="rId24"/>
    <sheet name="1206" sheetId="103" r:id="rId25"/>
    <sheet name="1207" sheetId="104" r:id="rId26"/>
    <sheet name="1208" sheetId="105" r:id="rId27"/>
    <sheet name="1300" sheetId="106" r:id="rId28"/>
    <sheet name="1301" sheetId="107" r:id="rId29"/>
    <sheet name="1302" sheetId="108" r:id="rId30"/>
    <sheet name="1303" sheetId="109" r:id="rId31"/>
    <sheet name="1304" sheetId="110" r:id="rId32"/>
    <sheet name="1350" sheetId="111" r:id="rId33"/>
    <sheet name="1351" sheetId="112" r:id="rId34"/>
    <sheet name="1352" sheetId="113" r:id="rId35"/>
    <sheet name="1400" sheetId="114" r:id="rId36"/>
    <sheet name="1450" sheetId="115" r:id="rId37"/>
  </sheets>
  <definedNames>
    <definedName name="A" localSheetId="0">'Rekapitulace dle oblasti'!$A$64623</definedName>
    <definedName name="A">#REF!</definedName>
    <definedName name="názvy.tisku" localSheetId="0">#REF!</definedName>
    <definedName name="názvy.tisku">#REF!</definedName>
    <definedName name="_xlnm.Print_Titles" localSheetId="0">'Rekapitulace dle oblasti'!$9:$12</definedName>
    <definedName name="_xlnm.Print_Area" localSheetId="1">'1001'!$A$1:$I$53</definedName>
    <definedName name="_xlnm.Print_Area" localSheetId="2">'1012'!$A$1:$I$53</definedName>
    <definedName name="_xlnm.Print_Area" localSheetId="3">'1015'!$A$1:$I$53</definedName>
    <definedName name="_xlnm.Print_Area" localSheetId="4">'1032'!$A$1:$I$53</definedName>
    <definedName name="_xlnm.Print_Area" localSheetId="5">'1033'!$A$1:$I$53</definedName>
    <definedName name="_xlnm.Print_Area" localSheetId="6">'1034'!$A$1:$I$53</definedName>
    <definedName name="_xlnm.Print_Area" localSheetId="7">'1100'!$A$1:$I$53</definedName>
    <definedName name="_xlnm.Print_Area" localSheetId="8">'1101'!$A$1:$I$53</definedName>
    <definedName name="_xlnm.Print_Area" localSheetId="9">'1102'!$A$1:$I$53</definedName>
    <definedName name="_xlnm.Print_Area" localSheetId="10">'1103'!$A$1:$I$53</definedName>
    <definedName name="_xlnm.Print_Area" localSheetId="11">'1104'!$A$1:$I$53</definedName>
    <definedName name="_xlnm.Print_Area" localSheetId="12">'1105'!$A$1:$I$53</definedName>
    <definedName name="_xlnm.Print_Area" localSheetId="13">'1120'!$A$1:$I$53</definedName>
    <definedName name="_xlnm.Print_Area" localSheetId="14">'1121'!$A$1:$I$53</definedName>
    <definedName name="_xlnm.Print_Area" localSheetId="15">'1122'!$A$1:$I$53</definedName>
    <definedName name="_xlnm.Print_Area" localSheetId="16">'1123'!$A$1:$I$53</definedName>
    <definedName name="_xlnm.Print_Area" localSheetId="17">'1150'!$A$1:$I$53</definedName>
    <definedName name="_xlnm.Print_Area" localSheetId="18">'1160'!$A$1:$I$53</definedName>
    <definedName name="_xlnm.Print_Area" localSheetId="19">'1200'!$A$1:$I$53</definedName>
    <definedName name="_xlnm.Print_Area" localSheetId="20">'1201'!$A$1:$I$53</definedName>
    <definedName name="_xlnm.Print_Area" localSheetId="21">'1202'!$A$1:$I$53</definedName>
    <definedName name="_xlnm.Print_Area" localSheetId="22">'1204'!$A$1:$I$53</definedName>
    <definedName name="_xlnm.Print_Area" localSheetId="23">'1205'!$A$1:$I$53</definedName>
    <definedName name="_xlnm.Print_Area" localSheetId="24">'1206'!$A$1:$I$53</definedName>
    <definedName name="_xlnm.Print_Area" localSheetId="25">'1207'!$A$1:$I$53</definedName>
    <definedName name="_xlnm.Print_Area" localSheetId="26">'1208'!$A$1:$I$53</definedName>
    <definedName name="_xlnm.Print_Area" localSheetId="27">'1300'!$A$1:$I$53</definedName>
    <definedName name="_xlnm.Print_Area" localSheetId="28">'1301'!$A$1:$I$53</definedName>
    <definedName name="_xlnm.Print_Area" localSheetId="29">'1302'!$A$1:$I$53</definedName>
    <definedName name="_xlnm.Print_Area" localSheetId="30">'1303'!$A$1:$I$53</definedName>
    <definedName name="_xlnm.Print_Area" localSheetId="31">'1304'!$A$1:$I$53</definedName>
    <definedName name="_xlnm.Print_Area" localSheetId="32">'1350'!$A$1:$I$53</definedName>
    <definedName name="_xlnm.Print_Area" localSheetId="33">'1351'!$A$1:$I$53</definedName>
    <definedName name="_xlnm.Print_Area" localSheetId="34">'1352'!$A$1:$I$53</definedName>
    <definedName name="_xlnm.Print_Area" localSheetId="35">'1400'!$A$1:$I$53</definedName>
    <definedName name="_xlnm.Print_Area" localSheetId="36">'1450'!$A$1:$I$53</definedName>
    <definedName name="_xlnm.Print_Area" localSheetId="0">'Rekapitulace dle oblasti'!$A$1:$N$61</definedName>
    <definedName name="P_Rok">'Rekapitulace dle oblasti'!$E$7</definedName>
    <definedName name="Průřez_PO_dle_odboru">#N/A</definedName>
    <definedName name="Průřez_Rok___Měsíc___De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97" l="1"/>
  <c r="G29" i="107"/>
  <c r="G29" i="99"/>
  <c r="G29" i="98"/>
  <c r="G29" i="96"/>
  <c r="G29" i="100" l="1"/>
  <c r="G29" i="112"/>
  <c r="G29" i="106"/>
  <c r="G29" i="88" l="1"/>
  <c r="G29" i="86"/>
  <c r="G29" i="83"/>
  <c r="G29" i="81"/>
  <c r="M49" i="1" l="1"/>
  <c r="K33" i="1" l="1"/>
  <c r="K32" i="1"/>
  <c r="L48" i="1" l="1"/>
  <c r="K48" i="1"/>
  <c r="J48" i="1"/>
  <c r="I48" i="1"/>
  <c r="H48" i="1"/>
  <c r="G48" i="1"/>
  <c r="F48" i="1"/>
  <c r="E48" i="1"/>
  <c r="I42" i="115"/>
  <c r="I41" i="115"/>
  <c r="I39" i="115"/>
  <c r="I37" i="115"/>
  <c r="I35" i="115"/>
  <c r="G27" i="115"/>
  <c r="I38" i="115" l="1"/>
  <c r="I40" i="115"/>
  <c r="E53" i="115"/>
  <c r="I53" i="115"/>
  <c r="I20" i="115"/>
  <c r="I21" i="115" s="1"/>
  <c r="G20" i="115"/>
  <c r="G21" i="115" s="1"/>
  <c r="F53" i="115"/>
  <c r="H20" i="115"/>
  <c r="H21" i="115" s="1"/>
  <c r="G53" i="115"/>
  <c r="I36" i="115"/>
  <c r="H53" i="115"/>
  <c r="G54" i="115"/>
  <c r="L47" i="1" l="1"/>
  <c r="K47" i="1"/>
  <c r="J47" i="1"/>
  <c r="I47" i="1"/>
  <c r="H47" i="1"/>
  <c r="G47" i="1"/>
  <c r="F47" i="1"/>
  <c r="E47" i="1"/>
  <c r="I42" i="114"/>
  <c r="I41" i="114"/>
  <c r="I39" i="114"/>
  <c r="I38" i="114"/>
  <c r="I35" i="114"/>
  <c r="G27" i="114"/>
  <c r="G20" i="114"/>
  <c r="G21" i="114" s="1"/>
  <c r="I20" i="114" l="1"/>
  <c r="I21" i="114" s="1"/>
  <c r="H20" i="114"/>
  <c r="H21" i="114" s="1"/>
  <c r="I40" i="114"/>
  <c r="F53" i="114"/>
  <c r="I37" i="114"/>
  <c r="G53" i="114"/>
  <c r="H53" i="114"/>
  <c r="I36" i="114"/>
  <c r="E53" i="114"/>
  <c r="I53" i="114"/>
  <c r="G54" i="114"/>
  <c r="L46" i="1" l="1"/>
  <c r="K46" i="1"/>
  <c r="J46" i="1"/>
  <c r="I46" i="1"/>
  <c r="H46" i="1"/>
  <c r="G46" i="1"/>
  <c r="F46" i="1"/>
  <c r="E46" i="1"/>
  <c r="I42" i="113"/>
  <c r="I41" i="113"/>
  <c r="I40" i="113"/>
  <c r="I39" i="113"/>
  <c r="I36" i="113"/>
  <c r="F53" i="113" l="1"/>
  <c r="I20" i="113"/>
  <c r="I21" i="113" s="1"/>
  <c r="G27" i="113"/>
  <c r="I37" i="113"/>
  <c r="H20" i="113"/>
  <c r="H21" i="113" s="1"/>
  <c r="G53" i="113"/>
  <c r="H53" i="113"/>
  <c r="G20" i="113"/>
  <c r="G21" i="113" s="1"/>
  <c r="I35" i="113"/>
  <c r="I38" i="113"/>
  <c r="E53" i="113"/>
  <c r="I53" i="113"/>
  <c r="G54" i="113"/>
  <c r="L45" i="1" l="1"/>
  <c r="K45" i="1"/>
  <c r="J45" i="1"/>
  <c r="I45" i="1"/>
  <c r="H45" i="1"/>
  <c r="G45" i="1"/>
  <c r="F45" i="1"/>
  <c r="E45" i="1"/>
  <c r="F53" i="112"/>
  <c r="I42" i="112"/>
  <c r="I41" i="112"/>
  <c r="I39" i="112"/>
  <c r="I38" i="112"/>
  <c r="I35" i="112"/>
  <c r="G27" i="112"/>
  <c r="I20" i="112"/>
  <c r="I21" i="112" s="1"/>
  <c r="G20" i="112"/>
  <c r="G21" i="112" s="1"/>
  <c r="H20" i="112" l="1"/>
  <c r="H21" i="112" s="1"/>
  <c r="I36" i="112"/>
  <c r="G53" i="112"/>
  <c r="H53" i="112"/>
  <c r="I37" i="112"/>
  <c r="I40" i="112"/>
  <c r="E53" i="112"/>
  <c r="I53" i="112"/>
  <c r="G54" i="112"/>
  <c r="L44" i="1" l="1"/>
  <c r="K44" i="1"/>
  <c r="J44" i="1"/>
  <c r="I44" i="1"/>
  <c r="H44" i="1"/>
  <c r="G44" i="1"/>
  <c r="F44" i="1"/>
  <c r="E44" i="1"/>
  <c r="I42" i="111"/>
  <c r="I41" i="111"/>
  <c r="I39" i="111"/>
  <c r="I37" i="111"/>
  <c r="I36" i="111"/>
  <c r="G20" i="111" l="1"/>
  <c r="G21" i="111" s="1"/>
  <c r="F53" i="111"/>
  <c r="H20" i="111"/>
  <c r="H21" i="111" s="1"/>
  <c r="I35" i="111"/>
  <c r="I20" i="111"/>
  <c r="I21" i="111" s="1"/>
  <c r="G27" i="111"/>
  <c r="G53" i="111"/>
  <c r="H53" i="111"/>
  <c r="I38" i="111"/>
  <c r="I40" i="111"/>
  <c r="E53" i="111"/>
  <c r="I53" i="111"/>
  <c r="G54" i="111"/>
  <c r="L43" i="1" l="1"/>
  <c r="K43" i="1"/>
  <c r="J43" i="1"/>
  <c r="I43" i="1"/>
  <c r="H43" i="1"/>
  <c r="G43" i="1"/>
  <c r="F43" i="1"/>
  <c r="E43" i="1"/>
  <c r="I42" i="110"/>
  <c r="I41" i="110"/>
  <c r="I40" i="110"/>
  <c r="I39" i="110"/>
  <c r="I38" i="110"/>
  <c r="I37" i="110"/>
  <c r="I35" i="110"/>
  <c r="G27" i="110"/>
  <c r="I20" i="110"/>
  <c r="I21" i="110" s="1"/>
  <c r="E53" i="110" l="1"/>
  <c r="I53" i="110"/>
  <c r="G20" i="110"/>
  <c r="G21" i="110" s="1"/>
  <c r="F53" i="110"/>
  <c r="H20" i="110"/>
  <c r="H21" i="110" s="1"/>
  <c r="G53" i="110"/>
  <c r="I36" i="110"/>
  <c r="H53" i="110"/>
  <c r="G54" i="110"/>
  <c r="L42" i="1" l="1"/>
  <c r="K42" i="1"/>
  <c r="J42" i="1"/>
  <c r="I42" i="1"/>
  <c r="H42" i="1"/>
  <c r="G42" i="1"/>
  <c r="F42" i="1"/>
  <c r="E42" i="1"/>
  <c r="F53" i="109"/>
  <c r="I42" i="109"/>
  <c r="I41" i="109"/>
  <c r="I39" i="109"/>
  <c r="I38" i="109"/>
  <c r="I35" i="109"/>
  <c r="G27" i="109"/>
  <c r="I20" i="109"/>
  <c r="I21" i="109" s="1"/>
  <c r="G20" i="109"/>
  <c r="G21" i="109" s="1"/>
  <c r="H20" i="109" l="1"/>
  <c r="H21" i="109" s="1"/>
  <c r="I36" i="109"/>
  <c r="G53" i="109"/>
  <c r="H53" i="109"/>
  <c r="I37" i="109"/>
  <c r="I40" i="109"/>
  <c r="E53" i="109"/>
  <c r="I53" i="109"/>
  <c r="G54" i="109"/>
  <c r="L41" i="1" l="1"/>
  <c r="K41" i="1"/>
  <c r="J41" i="1"/>
  <c r="I41" i="1"/>
  <c r="H41" i="1"/>
  <c r="G41" i="1"/>
  <c r="F41" i="1"/>
  <c r="E41" i="1"/>
  <c r="I53" i="108"/>
  <c r="E53" i="108"/>
  <c r="I42" i="108"/>
  <c r="I41" i="108"/>
  <c r="I40" i="108"/>
  <c r="I39" i="108"/>
  <c r="I38" i="108"/>
  <c r="I37" i="108"/>
  <c r="I36" i="108"/>
  <c r="I35" i="108"/>
  <c r="G27" i="108"/>
  <c r="I20" i="108"/>
  <c r="I21" i="108" s="1"/>
  <c r="H20" i="108" l="1"/>
  <c r="H21" i="108" s="1"/>
  <c r="F53" i="108"/>
  <c r="G20" i="108"/>
  <c r="G21" i="108" s="1"/>
  <c r="G53" i="108"/>
  <c r="H53" i="108"/>
  <c r="G54" i="108"/>
  <c r="L40" i="1" l="1"/>
  <c r="K40" i="1"/>
  <c r="J40" i="1"/>
  <c r="I40" i="1"/>
  <c r="H40" i="1"/>
  <c r="G40" i="1"/>
  <c r="F40" i="1"/>
  <c r="E40" i="1"/>
  <c r="F53" i="107"/>
  <c r="I42" i="107"/>
  <c r="I41" i="107"/>
  <c r="I39" i="107"/>
  <c r="I38" i="107"/>
  <c r="I36" i="107"/>
  <c r="I35" i="107"/>
  <c r="G27" i="107"/>
  <c r="I20" i="107"/>
  <c r="I21" i="107" s="1"/>
  <c r="G20" i="107"/>
  <c r="G21" i="107" s="1"/>
  <c r="H20" i="107" l="1"/>
  <c r="H21" i="107" s="1"/>
  <c r="G53" i="107"/>
  <c r="H53" i="107"/>
  <c r="I37" i="107"/>
  <c r="I40" i="107"/>
  <c r="E53" i="107"/>
  <c r="I53" i="107"/>
  <c r="G54" i="107"/>
  <c r="L39" i="1" l="1"/>
  <c r="K39" i="1"/>
  <c r="J39" i="1"/>
  <c r="I39" i="1"/>
  <c r="H39" i="1"/>
  <c r="G39" i="1"/>
  <c r="F39" i="1"/>
  <c r="E39" i="1"/>
  <c r="I42" i="106"/>
  <c r="I41" i="106"/>
  <c r="I39" i="106"/>
  <c r="I37" i="106"/>
  <c r="I35" i="106"/>
  <c r="G20" i="106"/>
  <c r="G21" i="106" s="1"/>
  <c r="H20" i="106"/>
  <c r="H21" i="106" s="1"/>
  <c r="I36" i="106" l="1"/>
  <c r="F53" i="106"/>
  <c r="I20" i="106"/>
  <c r="I21" i="106" s="1"/>
  <c r="G27" i="106"/>
  <c r="G53" i="106"/>
  <c r="H53" i="106"/>
  <c r="I38" i="106"/>
  <c r="I40" i="106"/>
  <c r="E53" i="106"/>
  <c r="I53" i="106"/>
  <c r="G54" i="106"/>
  <c r="L38" i="1" l="1"/>
  <c r="K38" i="1"/>
  <c r="J38" i="1"/>
  <c r="I38" i="1"/>
  <c r="H38" i="1"/>
  <c r="G38" i="1"/>
  <c r="F38" i="1"/>
  <c r="E38" i="1"/>
  <c r="I42" i="105"/>
  <c r="I41" i="105"/>
  <c r="I39" i="105"/>
  <c r="I36" i="105"/>
  <c r="I35" i="105"/>
  <c r="G20" i="105"/>
  <c r="G21" i="105" s="1"/>
  <c r="H20" i="105" l="1"/>
  <c r="H21" i="105" s="1"/>
  <c r="F53" i="105"/>
  <c r="I37" i="105"/>
  <c r="G53" i="105"/>
  <c r="H53" i="105"/>
  <c r="I20" i="105"/>
  <c r="I21" i="105" s="1"/>
  <c r="G27" i="105"/>
  <c r="I38" i="105"/>
  <c r="I40" i="105"/>
  <c r="E53" i="105"/>
  <c r="I53" i="105"/>
  <c r="G54" i="105"/>
  <c r="L37" i="1" l="1"/>
  <c r="K37" i="1"/>
  <c r="J37" i="1"/>
  <c r="I37" i="1"/>
  <c r="H37" i="1"/>
  <c r="G37" i="1"/>
  <c r="F37" i="1"/>
  <c r="E37" i="1"/>
  <c r="I42" i="104"/>
  <c r="I41" i="104"/>
  <c r="I39" i="104"/>
  <c r="I35" i="104"/>
  <c r="G20" i="104" l="1"/>
  <c r="G21" i="104" s="1"/>
  <c r="I36" i="104"/>
  <c r="F53" i="104"/>
  <c r="H20" i="104"/>
  <c r="H21" i="104" s="1"/>
  <c r="I37" i="104"/>
  <c r="I20" i="104"/>
  <c r="I21" i="104" s="1"/>
  <c r="G27" i="104"/>
  <c r="G53" i="104"/>
  <c r="H53" i="104"/>
  <c r="I38" i="104"/>
  <c r="I40" i="104"/>
  <c r="E53" i="104"/>
  <c r="I53" i="104"/>
  <c r="G54" i="104"/>
  <c r="L36" i="1" l="1"/>
  <c r="K36" i="1"/>
  <c r="J36" i="1"/>
  <c r="I36" i="1"/>
  <c r="H36" i="1"/>
  <c r="G36" i="1"/>
  <c r="F36" i="1"/>
  <c r="E36" i="1"/>
  <c r="I42" i="103"/>
  <c r="I39" i="103"/>
  <c r="I37" i="103"/>
  <c r="I36" i="103"/>
  <c r="G20" i="103"/>
  <c r="G21" i="103" s="1"/>
  <c r="F53" i="103" l="1"/>
  <c r="H20" i="103"/>
  <c r="H21" i="103" s="1"/>
  <c r="I35" i="103"/>
  <c r="I20" i="103"/>
  <c r="I21" i="103" s="1"/>
  <c r="G27" i="103"/>
  <c r="I41" i="103"/>
  <c r="G53" i="103"/>
  <c r="H53" i="103"/>
  <c r="I38" i="103"/>
  <c r="I40" i="103"/>
  <c r="E53" i="103"/>
  <c r="I53" i="103"/>
  <c r="G54" i="103"/>
  <c r="L35" i="1" l="1"/>
  <c r="K35" i="1"/>
  <c r="J35" i="1"/>
  <c r="I35" i="1"/>
  <c r="H35" i="1"/>
  <c r="G35" i="1"/>
  <c r="F35" i="1"/>
  <c r="E35" i="1"/>
  <c r="I42" i="102"/>
  <c r="I41" i="102"/>
  <c r="I39" i="102"/>
  <c r="I38" i="102"/>
  <c r="I37" i="102"/>
  <c r="I40" i="102" l="1"/>
  <c r="E53" i="102"/>
  <c r="I53" i="102"/>
  <c r="I20" i="102"/>
  <c r="I21" i="102" s="1"/>
  <c r="G27" i="102"/>
  <c r="G20" i="102"/>
  <c r="G21" i="102" s="1"/>
  <c r="I35" i="102"/>
  <c r="F53" i="102"/>
  <c r="H20" i="102"/>
  <c r="H21" i="102" s="1"/>
  <c r="G53" i="102"/>
  <c r="I36" i="102"/>
  <c r="H53" i="102"/>
  <c r="G54" i="102"/>
  <c r="L34" i="1" l="1"/>
  <c r="K34" i="1"/>
  <c r="J34" i="1"/>
  <c r="I34" i="1"/>
  <c r="H34" i="1"/>
  <c r="G34" i="1"/>
  <c r="F34" i="1"/>
  <c r="E34" i="1"/>
  <c r="I42" i="101"/>
  <c r="I41" i="101"/>
  <c r="I40" i="101"/>
  <c r="I39" i="101"/>
  <c r="I38" i="101"/>
  <c r="I37" i="101"/>
  <c r="I35" i="101"/>
  <c r="G27" i="101"/>
  <c r="I20" i="101"/>
  <c r="I21" i="101" s="1"/>
  <c r="G20" i="101" l="1"/>
  <c r="G21" i="101" s="1"/>
  <c r="E53" i="101"/>
  <c r="I53" i="101"/>
  <c r="H20" i="101"/>
  <c r="H21" i="101" s="1"/>
  <c r="F53" i="101"/>
  <c r="I36" i="101"/>
  <c r="G53" i="101"/>
  <c r="H53" i="101"/>
  <c r="G54" i="101"/>
  <c r="L33" i="1" l="1"/>
  <c r="J33" i="1"/>
  <c r="I33" i="1"/>
  <c r="H33" i="1"/>
  <c r="G33" i="1"/>
  <c r="F33" i="1"/>
  <c r="E33" i="1"/>
  <c r="F53" i="100"/>
  <c r="I42" i="100"/>
  <c r="I41" i="100"/>
  <c r="I39" i="100"/>
  <c r="I37" i="100"/>
  <c r="I36" i="100"/>
  <c r="H20" i="100"/>
  <c r="H21" i="100" s="1"/>
  <c r="I35" i="100" l="1"/>
  <c r="G20" i="100"/>
  <c r="G21" i="100" s="1"/>
  <c r="I20" i="100"/>
  <c r="I21" i="100" s="1"/>
  <c r="G27" i="100"/>
  <c r="G53" i="100"/>
  <c r="H53" i="100"/>
  <c r="I38" i="100"/>
  <c r="I40" i="100"/>
  <c r="E53" i="100"/>
  <c r="I53" i="100"/>
  <c r="G54" i="100"/>
  <c r="L32" i="1" l="1"/>
  <c r="J32" i="1"/>
  <c r="I32" i="1"/>
  <c r="H32" i="1"/>
  <c r="G32" i="1"/>
  <c r="F32" i="1"/>
  <c r="E32" i="1"/>
  <c r="I42" i="99"/>
  <c r="I41" i="99"/>
  <c r="I40" i="99"/>
  <c r="I39" i="99"/>
  <c r="I38" i="99"/>
  <c r="I36" i="99"/>
  <c r="G27" i="99"/>
  <c r="G20" i="99"/>
  <c r="G21" i="99" s="1"/>
  <c r="F53" i="99" l="1"/>
  <c r="I20" i="99"/>
  <c r="I21" i="99" s="1"/>
  <c r="I35" i="99"/>
  <c r="I37" i="99"/>
  <c r="H20" i="99"/>
  <c r="H21" i="99" s="1"/>
  <c r="G53" i="99"/>
  <c r="H53" i="99"/>
  <c r="E53" i="99"/>
  <c r="G54" i="99"/>
  <c r="I53" i="99"/>
  <c r="L31" i="1" l="1"/>
  <c r="K31" i="1"/>
  <c r="J31" i="1"/>
  <c r="I31" i="1"/>
  <c r="H31" i="1"/>
  <c r="G31" i="1"/>
  <c r="F31" i="1"/>
  <c r="E31" i="1"/>
  <c r="F53" i="98"/>
  <c r="I42" i="98"/>
  <c r="I41" i="98"/>
  <c r="I40" i="98"/>
  <c r="I39" i="98"/>
  <c r="I37" i="98"/>
  <c r="I36" i="98"/>
  <c r="I35" i="98"/>
  <c r="G20" i="98"/>
  <c r="G21" i="98" s="1"/>
  <c r="I20" i="98"/>
  <c r="I21" i="98" s="1"/>
  <c r="H20" i="98" l="1"/>
  <c r="H21" i="98" s="1"/>
  <c r="G27" i="98"/>
  <c r="H53" i="98"/>
  <c r="G53" i="98"/>
  <c r="I38" i="98"/>
  <c r="E53" i="98"/>
  <c r="I53" i="98"/>
  <c r="G54" i="98"/>
  <c r="L30" i="1" l="1"/>
  <c r="K30" i="1"/>
  <c r="J30" i="1"/>
  <c r="I30" i="1"/>
  <c r="H30" i="1"/>
  <c r="G30" i="1"/>
  <c r="F30" i="1"/>
  <c r="E30" i="1"/>
  <c r="I42" i="97"/>
  <c r="I41" i="97"/>
  <c r="I39" i="97"/>
  <c r="I38" i="97"/>
  <c r="I35" i="97"/>
  <c r="G20" i="97"/>
  <c r="G21" i="97" s="1"/>
  <c r="H20" i="97" l="1"/>
  <c r="H21" i="97" s="1"/>
  <c r="G27" i="97"/>
  <c r="F53" i="97"/>
  <c r="I20" i="97"/>
  <c r="I21" i="97" s="1"/>
  <c r="I36" i="97"/>
  <c r="G53" i="97"/>
  <c r="H53" i="97"/>
  <c r="I37" i="97"/>
  <c r="I40" i="97"/>
  <c r="E53" i="97"/>
  <c r="I53" i="97"/>
  <c r="G54" i="97"/>
  <c r="L29" i="1" l="1"/>
  <c r="K29" i="1"/>
  <c r="J29" i="1"/>
  <c r="I29" i="1"/>
  <c r="H29" i="1"/>
  <c r="G29" i="1"/>
  <c r="F29" i="1"/>
  <c r="E29" i="1"/>
  <c r="H53" i="96"/>
  <c r="I42" i="96"/>
  <c r="I41" i="96"/>
  <c r="I39" i="96"/>
  <c r="I38" i="96"/>
  <c r="I37" i="96"/>
  <c r="I35" i="96"/>
  <c r="G20" i="96" l="1"/>
  <c r="G21" i="96" s="1"/>
  <c r="H20" i="96"/>
  <c r="H21" i="96" s="1"/>
  <c r="I53" i="96"/>
  <c r="I20" i="96"/>
  <c r="I21" i="96" s="1"/>
  <c r="G27" i="96"/>
  <c r="F53" i="96"/>
  <c r="I36" i="96"/>
  <c r="G53" i="96"/>
  <c r="I40" i="96"/>
  <c r="E53" i="96"/>
  <c r="G54" i="96"/>
  <c r="L28" i="1" l="1"/>
  <c r="K28" i="1"/>
  <c r="J28" i="1"/>
  <c r="I28" i="1"/>
  <c r="H28" i="1"/>
  <c r="G28" i="1"/>
  <c r="F28" i="1"/>
  <c r="E28" i="1"/>
  <c r="I42" i="95"/>
  <c r="I41" i="95"/>
  <c r="I39" i="95"/>
  <c r="I38" i="95"/>
  <c r="I37" i="95"/>
  <c r="I35" i="95"/>
  <c r="G27" i="95"/>
  <c r="I40" i="95" l="1"/>
  <c r="E53" i="95"/>
  <c r="I53" i="95"/>
  <c r="I20" i="95"/>
  <c r="I21" i="95" s="1"/>
  <c r="G20" i="95"/>
  <c r="G21" i="95" s="1"/>
  <c r="F53" i="95"/>
  <c r="H20" i="95"/>
  <c r="H21" i="95" s="1"/>
  <c r="G53" i="95"/>
  <c r="I36" i="95"/>
  <c r="H53" i="95"/>
  <c r="G54" i="95"/>
  <c r="L27" i="1" l="1"/>
  <c r="K27" i="1"/>
  <c r="J27" i="1"/>
  <c r="I27" i="1"/>
  <c r="H27" i="1"/>
  <c r="G27" i="1"/>
  <c r="F27" i="1"/>
  <c r="E27" i="1"/>
  <c r="I42" i="94"/>
  <c r="I41" i="94"/>
  <c r="I39" i="94"/>
  <c r="I38" i="94"/>
  <c r="I35" i="94"/>
  <c r="G27" i="94"/>
  <c r="G20" i="94" l="1"/>
  <c r="G21" i="94" s="1"/>
  <c r="F53" i="94"/>
  <c r="I20" i="94"/>
  <c r="I21" i="94" s="1"/>
  <c r="H20" i="94"/>
  <c r="H21" i="94" s="1"/>
  <c r="I36" i="94"/>
  <c r="G53" i="94"/>
  <c r="H53" i="94"/>
  <c r="I37" i="94"/>
  <c r="I40" i="94"/>
  <c r="E53" i="94"/>
  <c r="I53" i="94"/>
  <c r="G54" i="94"/>
  <c r="L26" i="1" l="1"/>
  <c r="K26" i="1"/>
  <c r="J26" i="1"/>
  <c r="I26" i="1"/>
  <c r="H26" i="1"/>
  <c r="G26" i="1"/>
  <c r="F26" i="1"/>
  <c r="E26" i="1"/>
  <c r="F53" i="93"/>
  <c r="I42" i="93"/>
  <c r="I41" i="93"/>
  <c r="I39" i="93"/>
  <c r="I37" i="93"/>
  <c r="I36" i="93"/>
  <c r="I35" i="93"/>
  <c r="H20" i="93"/>
  <c r="H21" i="93" s="1"/>
  <c r="G20" i="93" l="1"/>
  <c r="G21" i="93" s="1"/>
  <c r="I20" i="93"/>
  <c r="I21" i="93" s="1"/>
  <c r="G27" i="93"/>
  <c r="G53" i="93"/>
  <c r="H53" i="93"/>
  <c r="I38" i="93"/>
  <c r="I40" i="93"/>
  <c r="E53" i="93"/>
  <c r="I53" i="93"/>
  <c r="G54" i="93"/>
  <c r="L25" i="1" l="1"/>
  <c r="K25" i="1"/>
  <c r="J25" i="1"/>
  <c r="I25" i="1"/>
  <c r="H25" i="1"/>
  <c r="G25" i="1"/>
  <c r="F25" i="1"/>
  <c r="E25" i="1"/>
  <c r="I42" i="92"/>
  <c r="I41" i="92"/>
  <c r="I40" i="92"/>
  <c r="I39" i="92"/>
  <c r="I38" i="92"/>
  <c r="I36" i="92"/>
  <c r="I35" i="92"/>
  <c r="H20" i="92" l="1"/>
  <c r="H21" i="92" s="1"/>
  <c r="I20" i="92"/>
  <c r="I21" i="92" s="1"/>
  <c r="F53" i="92"/>
  <c r="G20" i="92"/>
  <c r="G21" i="92" s="1"/>
  <c r="I37" i="92"/>
  <c r="G53" i="92"/>
  <c r="H53" i="92"/>
  <c r="G27" i="92"/>
  <c r="E53" i="92"/>
  <c r="G54" i="92"/>
  <c r="I53" i="92"/>
  <c r="L24" i="1" l="1"/>
  <c r="K24" i="1"/>
  <c r="J24" i="1"/>
  <c r="I24" i="1"/>
  <c r="H24" i="1"/>
  <c r="G24" i="1"/>
  <c r="F24" i="1"/>
  <c r="E24" i="1"/>
  <c r="F53" i="91"/>
  <c r="I42" i="91"/>
  <c r="I41" i="91"/>
  <c r="I39" i="91"/>
  <c r="I38" i="91"/>
  <c r="I35" i="91"/>
  <c r="G27" i="91"/>
  <c r="H20" i="91"/>
  <c r="H21" i="91" s="1"/>
  <c r="I20" i="91"/>
  <c r="I21" i="91" s="1"/>
  <c r="I36" i="91" l="1"/>
  <c r="G20" i="91"/>
  <c r="G21" i="91" s="1"/>
  <c r="G53" i="91"/>
  <c r="H53" i="91"/>
  <c r="I37" i="91"/>
  <c r="I40" i="91"/>
  <c r="E53" i="91"/>
  <c r="I53" i="91"/>
  <c r="G54" i="91"/>
  <c r="L23" i="1" l="1"/>
  <c r="K23" i="1"/>
  <c r="J23" i="1"/>
  <c r="I23" i="1"/>
  <c r="H23" i="1"/>
  <c r="G23" i="1"/>
  <c r="F23" i="1"/>
  <c r="E23" i="1"/>
  <c r="G53" i="90"/>
  <c r="I42" i="90"/>
  <c r="I41" i="90"/>
  <c r="I39" i="90"/>
  <c r="I38" i="90"/>
  <c r="I36" i="90"/>
  <c r="I35" i="90"/>
  <c r="H20" i="90"/>
  <c r="H21" i="90" s="1"/>
  <c r="G20" i="90"/>
  <c r="G21" i="90" s="1"/>
  <c r="G27" i="90" l="1"/>
  <c r="I20" i="90"/>
  <c r="I21" i="90" s="1"/>
  <c r="H53" i="90"/>
  <c r="I37" i="90"/>
  <c r="I40" i="90"/>
  <c r="E53" i="90"/>
  <c r="I53" i="90"/>
  <c r="F53" i="90"/>
  <c r="G54" i="90"/>
  <c r="L22" i="1" l="1"/>
  <c r="K22" i="1"/>
  <c r="J22" i="1"/>
  <c r="I22" i="1"/>
  <c r="H22" i="1"/>
  <c r="G22" i="1"/>
  <c r="F22" i="1"/>
  <c r="E22" i="1"/>
  <c r="I42" i="89"/>
  <c r="I41" i="89"/>
  <c r="I39" i="89"/>
  <c r="I38" i="89"/>
  <c r="I37" i="89"/>
  <c r="I35" i="89"/>
  <c r="G20" i="89"/>
  <c r="G21" i="89" s="1"/>
  <c r="I20" i="89" l="1"/>
  <c r="I21" i="89" s="1"/>
  <c r="I40" i="89"/>
  <c r="F53" i="89"/>
  <c r="G53" i="89"/>
  <c r="H20" i="89"/>
  <c r="H21" i="89" s="1"/>
  <c r="G27" i="89"/>
  <c r="H53" i="89"/>
  <c r="I36" i="89"/>
  <c r="E53" i="89"/>
  <c r="I53" i="89"/>
  <c r="G54" i="89"/>
  <c r="L21" i="1" l="1"/>
  <c r="K21" i="1"/>
  <c r="J21" i="1"/>
  <c r="I21" i="1"/>
  <c r="H21" i="1"/>
  <c r="G21" i="1"/>
  <c r="F21" i="1"/>
  <c r="E21" i="1"/>
  <c r="F53" i="88"/>
  <c r="I42" i="88"/>
  <c r="I41" i="88"/>
  <c r="I40" i="88"/>
  <c r="I39" i="88"/>
  <c r="I35" i="88"/>
  <c r="G27" i="88"/>
  <c r="G20" i="88"/>
  <c r="G21" i="88" s="1"/>
  <c r="I20" i="88"/>
  <c r="I21" i="88" s="1"/>
  <c r="H20" i="88" l="1"/>
  <c r="H21" i="88" s="1"/>
  <c r="I38" i="88"/>
  <c r="I37" i="88"/>
  <c r="G53" i="88"/>
  <c r="H53" i="88"/>
  <c r="I36" i="88"/>
  <c r="E53" i="88"/>
  <c r="I53" i="88"/>
  <c r="G54" i="88"/>
  <c r="L20" i="1" l="1"/>
  <c r="K20" i="1"/>
  <c r="J20" i="1"/>
  <c r="I20" i="1"/>
  <c r="H20" i="1"/>
  <c r="G20" i="1"/>
  <c r="F20" i="1"/>
  <c r="E20" i="1"/>
  <c r="F53" i="87"/>
  <c r="I42" i="87"/>
  <c r="I41" i="87"/>
  <c r="I39" i="87"/>
  <c r="I37" i="87"/>
  <c r="I36" i="87"/>
  <c r="I35" i="87"/>
  <c r="G20" i="87" l="1"/>
  <c r="G21" i="87" s="1"/>
  <c r="H20" i="87"/>
  <c r="H21" i="87" s="1"/>
  <c r="I20" i="87"/>
  <c r="I21" i="87" s="1"/>
  <c r="G27" i="87"/>
  <c r="G53" i="87"/>
  <c r="H53" i="87"/>
  <c r="I38" i="87"/>
  <c r="I40" i="87"/>
  <c r="E53" i="87"/>
  <c r="I53" i="87"/>
  <c r="G54" i="87"/>
  <c r="L19" i="1" l="1"/>
  <c r="K19" i="1"/>
  <c r="J19" i="1"/>
  <c r="I19" i="1"/>
  <c r="H19" i="1"/>
  <c r="G19" i="1"/>
  <c r="F19" i="1"/>
  <c r="E19" i="1"/>
  <c r="F53" i="86"/>
  <c r="I42" i="86"/>
  <c r="I41" i="86"/>
  <c r="I39" i="86"/>
  <c r="I35" i="86"/>
  <c r="G20" i="86" l="1"/>
  <c r="G21" i="86" s="1"/>
  <c r="I36" i="86"/>
  <c r="H20" i="86"/>
  <c r="H21" i="86" s="1"/>
  <c r="I37" i="86"/>
  <c r="I20" i="86"/>
  <c r="I21" i="86" s="1"/>
  <c r="G27" i="86"/>
  <c r="G53" i="86"/>
  <c r="H53" i="86"/>
  <c r="I38" i="86"/>
  <c r="I40" i="86"/>
  <c r="E53" i="86"/>
  <c r="I53" i="86"/>
  <c r="G54" i="86"/>
  <c r="L18" i="1" l="1"/>
  <c r="K18" i="1"/>
  <c r="J18" i="1"/>
  <c r="I18" i="1"/>
  <c r="H18" i="1"/>
  <c r="G18" i="1"/>
  <c r="F18" i="1"/>
  <c r="E18" i="1"/>
  <c r="F53" i="85"/>
  <c r="I42" i="85"/>
  <c r="I41" i="85"/>
  <c r="I40" i="85"/>
  <c r="I39" i="85"/>
  <c r="I35" i="85"/>
  <c r="G27" i="85"/>
  <c r="I20" i="85" l="1"/>
  <c r="I21" i="85" s="1"/>
  <c r="I37" i="85"/>
  <c r="G20" i="85"/>
  <c r="G21" i="85" s="1"/>
  <c r="H20" i="85"/>
  <c r="H21" i="85" s="1"/>
  <c r="G53" i="85"/>
  <c r="H53" i="85"/>
  <c r="I36" i="85"/>
  <c r="I38" i="85"/>
  <c r="E53" i="85"/>
  <c r="I53" i="85"/>
  <c r="G54" i="85"/>
  <c r="L17" i="1" l="1"/>
  <c r="K17" i="1"/>
  <c r="J17" i="1"/>
  <c r="I17" i="1"/>
  <c r="H17" i="1"/>
  <c r="G17" i="1"/>
  <c r="F17" i="1"/>
  <c r="E17" i="1"/>
  <c r="F53" i="84"/>
  <c r="I42" i="84"/>
  <c r="I41" i="84"/>
  <c r="I39" i="84"/>
  <c r="I38" i="84"/>
  <c r="I35" i="84"/>
  <c r="G27" i="84"/>
  <c r="I20" i="84"/>
  <c r="I21" i="84" s="1"/>
  <c r="G20" i="84"/>
  <c r="G21" i="84" s="1"/>
  <c r="H20" i="84" l="1"/>
  <c r="H21" i="84" s="1"/>
  <c r="I36" i="84"/>
  <c r="G53" i="84"/>
  <c r="H53" i="84"/>
  <c r="I37" i="84"/>
  <c r="I40" i="84"/>
  <c r="E53" i="84"/>
  <c r="I53" i="84"/>
  <c r="G54" i="84"/>
  <c r="L16" i="1" l="1"/>
  <c r="K16" i="1"/>
  <c r="J16" i="1"/>
  <c r="I16" i="1"/>
  <c r="H16" i="1"/>
  <c r="G16" i="1"/>
  <c r="F16" i="1"/>
  <c r="E16" i="1"/>
  <c r="I42" i="83"/>
  <c r="I41" i="83"/>
  <c r="I39" i="83"/>
  <c r="I37" i="83"/>
  <c r="I35" i="83"/>
  <c r="H20" i="83"/>
  <c r="H21" i="83" s="1"/>
  <c r="G20" i="83" l="1"/>
  <c r="G21" i="83" s="1"/>
  <c r="I36" i="83"/>
  <c r="F53" i="83"/>
  <c r="I20" i="83"/>
  <c r="I21" i="83" s="1"/>
  <c r="G27" i="83"/>
  <c r="G53" i="83"/>
  <c r="H53" i="83"/>
  <c r="I38" i="83"/>
  <c r="I40" i="83"/>
  <c r="E53" i="83"/>
  <c r="I53" i="83"/>
  <c r="G54" i="83"/>
  <c r="L15" i="1" l="1"/>
  <c r="K15" i="1"/>
  <c r="J15" i="1"/>
  <c r="I15" i="1"/>
  <c r="H15" i="1"/>
  <c r="G15" i="1"/>
  <c r="F15" i="1"/>
  <c r="E15" i="1"/>
  <c r="I42" i="82"/>
  <c r="I41" i="82"/>
  <c r="I40" i="82"/>
  <c r="I39" i="82"/>
  <c r="I38" i="82"/>
  <c r="I35" i="82"/>
  <c r="G27" i="82"/>
  <c r="I20" i="82" l="1"/>
  <c r="I21" i="82" s="1"/>
  <c r="F53" i="82"/>
  <c r="I37" i="82"/>
  <c r="G20" i="82"/>
  <c r="G21" i="82" s="1"/>
  <c r="H20" i="82"/>
  <c r="H21" i="82" s="1"/>
  <c r="G53" i="82"/>
  <c r="H53" i="82"/>
  <c r="I36" i="82"/>
  <c r="E53" i="82"/>
  <c r="I53" i="82"/>
  <c r="G54" i="82"/>
  <c r="L14" i="1" l="1"/>
  <c r="K14" i="1"/>
  <c r="J14" i="1"/>
  <c r="I14" i="1"/>
  <c r="H14" i="1"/>
  <c r="G14" i="1"/>
  <c r="F14" i="1"/>
  <c r="E14" i="1"/>
  <c r="I42" i="81"/>
  <c r="I41" i="81"/>
  <c r="I39" i="81"/>
  <c r="I38" i="81"/>
  <c r="I36" i="81"/>
  <c r="I35" i="81"/>
  <c r="H20" i="81"/>
  <c r="H21" i="81" s="1"/>
  <c r="G53" i="81" l="1"/>
  <c r="I40" i="81"/>
  <c r="I20" i="81"/>
  <c r="I21" i="81" s="1"/>
  <c r="H53" i="81"/>
  <c r="E53" i="81"/>
  <c r="G54" i="81"/>
  <c r="G20" i="81"/>
  <c r="G21" i="81" s="1"/>
  <c r="G27" i="81"/>
  <c r="I37" i="81"/>
  <c r="F53" i="81"/>
  <c r="I53" i="81"/>
  <c r="L13" i="1" l="1"/>
  <c r="L49" i="1" s="1"/>
  <c r="K13" i="1"/>
  <c r="J13" i="1"/>
  <c r="I13" i="1"/>
  <c r="H13" i="1"/>
  <c r="G13" i="1"/>
  <c r="F13" i="1"/>
  <c r="E13" i="1"/>
  <c r="I42" i="80"/>
  <c r="I41" i="80"/>
  <c r="I39" i="80"/>
  <c r="I38" i="80"/>
  <c r="I35" i="80"/>
  <c r="G27" i="80"/>
  <c r="G20" i="80"/>
  <c r="G21" i="80" s="1"/>
  <c r="I20" i="80"/>
  <c r="I21" i="80" s="1"/>
  <c r="K49" i="1" l="1"/>
  <c r="M50" i="1" s="1"/>
  <c r="F53" i="80"/>
  <c r="I36" i="80"/>
  <c r="I37" i="80"/>
  <c r="I40" i="80"/>
  <c r="G53" i="80"/>
  <c r="H20" i="80"/>
  <c r="H21" i="80" s="1"/>
  <c r="H53" i="80"/>
  <c r="E53" i="80"/>
  <c r="I53" i="80"/>
  <c r="G54" i="80"/>
  <c r="J49" i="1" l="1"/>
  <c r="I49" i="1"/>
  <c r="H49" i="1"/>
  <c r="G49" i="1"/>
  <c r="F49" i="1"/>
  <c r="E49" i="1"/>
  <c r="H53" i="1" l="1"/>
  <c r="H54" i="1"/>
</calcChain>
</file>

<file path=xl/sharedStrings.xml><?xml version="1.0" encoding="utf-8"?>
<sst xmlns="http://schemas.openxmlformats.org/spreadsheetml/2006/main" count="2391" uniqueCount="295">
  <si>
    <t>14. Financování hospodaření příspěvkových organizací Olomouckého kraje</t>
  </si>
  <si>
    <t>Správce:  vedoucí odboru</t>
  </si>
  <si>
    <t xml:space="preserve">      Mgr. Fidrová Olga, MBA</t>
  </si>
  <si>
    <t xml:space="preserve">Rekapitulace hospodaření /výsledek hospodaření/ za  rok </t>
  </si>
  <si>
    <t>v Kč</t>
  </si>
  <si>
    <t>ORG</t>
  </si>
  <si>
    <t>Název organizace</t>
  </si>
  <si>
    <t>Adresa</t>
  </si>
  <si>
    <t>Náklady</t>
  </si>
  <si>
    <t>Výnosy</t>
  </si>
  <si>
    <t xml:space="preserve">Výsledek hospodaření </t>
  </si>
  <si>
    <t xml:space="preserve">Rozdělení zlepšeného výsledku hospodaření </t>
  </si>
  <si>
    <t>celkem</t>
  </si>
  <si>
    <t>Z toho:daň</t>
  </si>
  <si>
    <t>Dle účetního výkazu               (po zdanění)</t>
  </si>
  <si>
    <t xml:space="preserve">Výsledek hospodaření 
</t>
  </si>
  <si>
    <t>a) Rozdělení do fondů</t>
  </si>
  <si>
    <t>b) pokrytí ztráty z minulých období</t>
  </si>
  <si>
    <t>Ulice, číslo</t>
  </si>
  <si>
    <t>PSČ Město</t>
  </si>
  <si>
    <t>Hlavní činnost</t>
  </si>
  <si>
    <t>Doplňková činnost</t>
  </si>
  <si>
    <t>Fond odměn</t>
  </si>
  <si>
    <t>Rezervní fond</t>
  </si>
  <si>
    <t>CELKEM</t>
  </si>
  <si>
    <t>Celkem rozděleno:</t>
  </si>
  <si>
    <t>1001</t>
  </si>
  <si>
    <t>Mateřská škola Olomouc, Blanická 16</t>
  </si>
  <si>
    <t>Blanická 16</t>
  </si>
  <si>
    <t>772 00  Olomouc</t>
  </si>
  <si>
    <t>Základní škola a Mateřská škola logopedická Olomouc</t>
  </si>
  <si>
    <t>třída Svornosti 900/37</t>
  </si>
  <si>
    <t>779 00  Olomouc</t>
  </si>
  <si>
    <t xml:space="preserve">Střední škola, Základní škola a Mateřská škola prof. V. Vejdovského Olomouc - Hejčín </t>
  </si>
  <si>
    <t>Tomkova 42</t>
  </si>
  <si>
    <t>779 00  Olomouc - Hejčín</t>
  </si>
  <si>
    <t>1032</t>
  </si>
  <si>
    <t>Základní škola Šternberk, Olomoucká 76</t>
  </si>
  <si>
    <t>Olomoucká 2098/76</t>
  </si>
  <si>
    <t>785 01  Šternberk</t>
  </si>
  <si>
    <t>1033</t>
  </si>
  <si>
    <t>Základní škola Uničov, Šternberská 456</t>
  </si>
  <si>
    <t>Šternberská 35/456</t>
  </si>
  <si>
    <t>783 91  Uničov</t>
  </si>
  <si>
    <t>1034</t>
  </si>
  <si>
    <t>Základní škola, Dětský domov a Školní jídelna Litovel</t>
  </si>
  <si>
    <t>Palackého 938</t>
  </si>
  <si>
    <t>784 01  Litovel</t>
  </si>
  <si>
    <t>1100</t>
  </si>
  <si>
    <t>Gymnázium Jana Opletala, Litovel, Opletalova 189</t>
  </si>
  <si>
    <t>Opletalova 189</t>
  </si>
  <si>
    <t>1101</t>
  </si>
  <si>
    <t>Gymnázium, Olomouc, Čajkovského 9</t>
  </si>
  <si>
    <t>Čajkovského 9</t>
  </si>
  <si>
    <t>1102</t>
  </si>
  <si>
    <t>Slovanské gymnázium, Olomouc, tř. Jiřího z Poděbrad 13</t>
  </si>
  <si>
    <t>tř. Jiřího z Poděbrad 13</t>
  </si>
  <si>
    <t>771 11  Olomouc</t>
  </si>
  <si>
    <t>1103</t>
  </si>
  <si>
    <t>Gymnázium, Olomouc - Hejčín, Tomkova 45</t>
  </si>
  <si>
    <t>Tomkova 45</t>
  </si>
  <si>
    <t>1104</t>
  </si>
  <si>
    <t>Gymnázium, Šternberk, Horní náměstí 5</t>
  </si>
  <si>
    <t>Horní náměstí 5</t>
  </si>
  <si>
    <t>1105</t>
  </si>
  <si>
    <t>Gymnázium, Uničov, Gymnazijní 257</t>
  </si>
  <si>
    <t>Gymnazijní 257</t>
  </si>
  <si>
    <t>1120</t>
  </si>
  <si>
    <t>Vyšší odborná škola a Střední průmyslová škola elektrotechnická, Olomouc, Božetěchova 3</t>
  </si>
  <si>
    <t>Božetěchova 3</t>
  </si>
  <si>
    <t>1121</t>
  </si>
  <si>
    <t>Střední průmyslová škola strojnická Olomouc</t>
  </si>
  <si>
    <t>tř. 17. listopadu 49</t>
  </si>
  <si>
    <t>772 11  Olomouc</t>
  </si>
  <si>
    <t>1122</t>
  </si>
  <si>
    <t>Střední průmyslová škola a Střední odborné učiliště Uničov</t>
  </si>
  <si>
    <t>Školní 164</t>
  </si>
  <si>
    <t>1123</t>
  </si>
  <si>
    <t>Střední škola zemědělská a zahradnická, Olomouc, U Hradiska 4</t>
  </si>
  <si>
    <t>U Hradiska 4</t>
  </si>
  <si>
    <t>1150</t>
  </si>
  <si>
    <t>Obchodní akademie, Olomouc, tř. Spojenců 11</t>
  </si>
  <si>
    <t>tř. Spojenců 11</t>
  </si>
  <si>
    <t>1160</t>
  </si>
  <si>
    <t>Střední zdravotnická škola a Vyšší odborná škola zdravotnická Emanuela Pöttinga a Jazyková škola s právem státní jazykové zkoušky Olomouc</t>
  </si>
  <si>
    <t>Pöttingova 2</t>
  </si>
  <si>
    <t>771 00  Olomouc</t>
  </si>
  <si>
    <t>1200</t>
  </si>
  <si>
    <t>Střední odborná škola Litovel, Komenského 677</t>
  </si>
  <si>
    <t>Komenského 677</t>
  </si>
  <si>
    <t>1201</t>
  </si>
  <si>
    <t>Sigmundova střední škola strojírenská, Lutín</t>
  </si>
  <si>
    <t>Jana Sigmunda 242</t>
  </si>
  <si>
    <t>783 49  Lutín</t>
  </si>
  <si>
    <t>1202</t>
  </si>
  <si>
    <t>Střední škola logistiky a chemie, Olomouc, U Hradiska 29</t>
  </si>
  <si>
    <t>U Hradiska 29</t>
  </si>
  <si>
    <t>1204</t>
  </si>
  <si>
    <t>Střední škola polytechnická, Olomouc, Rooseveltova 79</t>
  </si>
  <si>
    <t>Rooseveltova 79</t>
  </si>
  <si>
    <t>1205</t>
  </si>
  <si>
    <t>Střední novosadská 87/53</t>
  </si>
  <si>
    <t>1206</t>
  </si>
  <si>
    <t>Střední odborná škola obchodu a služeb, Olomouc, Štursova 14</t>
  </si>
  <si>
    <t>Štursova 14</t>
  </si>
  <si>
    <t>1207</t>
  </si>
  <si>
    <t>Kosinova 4</t>
  </si>
  <si>
    <t>1208</t>
  </si>
  <si>
    <t>Střední odborná škola lesnická a strojírenská Šternberk</t>
  </si>
  <si>
    <t>Opavská 8</t>
  </si>
  <si>
    <t>1300</t>
  </si>
  <si>
    <t>Základní umělecká škola  Iši Krejčího Olomouc, Na Vozovce 32</t>
  </si>
  <si>
    <t>Na Vozovce 246/32</t>
  </si>
  <si>
    <t>1301</t>
  </si>
  <si>
    <t>Základní umělecká škola „Žerotín“ Olomouc, Kavaleristů 6</t>
  </si>
  <si>
    <t>Kavaleristů 6</t>
  </si>
  <si>
    <t>1302</t>
  </si>
  <si>
    <t>Základní umělecká škola Miloslava Stibora - výtvarný obor, Olomouc, Pionýrská 4</t>
  </si>
  <si>
    <t>Pionýrská 4</t>
  </si>
  <si>
    <t>1303</t>
  </si>
  <si>
    <t>Základní umělecká škola Litovel, Jungmannova 740</t>
  </si>
  <si>
    <t>Jungmannova 740</t>
  </si>
  <si>
    <t>1304</t>
  </si>
  <si>
    <t>Základní umělecká škola, Uničov, Litovelská 190</t>
  </si>
  <si>
    <t>Litovelská 190</t>
  </si>
  <si>
    <t>1350</t>
  </si>
  <si>
    <t>Dům dětí a mládeže Olomouc</t>
  </si>
  <si>
    <t>tř. 17. listopadu 47</t>
  </si>
  <si>
    <t>771 74  Olomouc</t>
  </si>
  <si>
    <t>1351</t>
  </si>
  <si>
    <t>Dům dětí a mládeže  Litovel</t>
  </si>
  <si>
    <t>Komenského 719/6</t>
  </si>
  <si>
    <t>1352</t>
  </si>
  <si>
    <t>Dům dětí a mládeže Vila Tereza, Uničov</t>
  </si>
  <si>
    <t>Nádražní 530</t>
  </si>
  <si>
    <t>1400</t>
  </si>
  <si>
    <t>Dětský domov Šance, Olomouc</t>
  </si>
  <si>
    <t>U Sportovní haly 544/1a</t>
  </si>
  <si>
    <t>1450</t>
  </si>
  <si>
    <t>Pedagogicko - psychologická poradna a Speciálně pedagogické centrum Olomouckého kraje, Olomouc, U Sportovní haly 1a</t>
  </si>
  <si>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</si>
  <si>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</si>
  <si>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</si>
  <si>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</si>
  <si>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IČ</t>
  </si>
  <si>
    <t>………………………………                                                                  ………….…..……………………………</t>
  </si>
  <si>
    <t xml:space="preserve">Schválený </t>
  </si>
  <si>
    <t>Skutečnost</t>
  </si>
  <si>
    <t>z toho:</t>
  </si>
  <si>
    <t>rozpočet</t>
  </si>
  <si>
    <t xml:space="preserve">celkem   </t>
  </si>
  <si>
    <t>Doplňková  činnost</t>
  </si>
  <si>
    <t>jednotka - Kč na 2 des. místa</t>
  </si>
  <si>
    <t xml:space="preserve">1)    Náklady a výnosy    </t>
  </si>
  <si>
    <t>Náklady celkem</t>
  </si>
  <si>
    <t>daň z příjmů, dodatečné odvody daně z příjmů (nákladová položka)</t>
  </si>
  <si>
    <t>Výnosy celkem</t>
  </si>
  <si>
    <t>Výsledek hospodaření před zdaněním</t>
  </si>
  <si>
    <t>Výsledek hospodaření běžného účetního období</t>
  </si>
  <si>
    <t>2)</t>
  </si>
  <si>
    <t>a) Rozdělení výsledku hospodaření</t>
  </si>
  <si>
    <t xml:space="preserve"> - Návrh na příděly do fondů:</t>
  </si>
  <si>
    <t xml:space="preserve">z toho: </t>
  </si>
  <si>
    <t>b) Výsledek hospod. předcház. účet. období k 31. 12. 2024</t>
  </si>
  <si>
    <t>3)</t>
  </si>
  <si>
    <t>Závazné ukazatele</t>
  </si>
  <si>
    <t>Schválený/upravený ukazatel (částka v Kč)</t>
  </si>
  <si>
    <t>Skutečnost     (částka v Kč)</t>
  </si>
  <si>
    <t>% plnění</t>
  </si>
  <si>
    <t>Limit mzdových prostředků</t>
  </si>
  <si>
    <t xml:space="preserve">Limit spotřeby plynu </t>
  </si>
  <si>
    <t>Limit spotřeby el. energie</t>
  </si>
  <si>
    <t>Limit spotřeby tepla</t>
  </si>
  <si>
    <t>Průměrný přepočtený počet pracovníků</t>
  </si>
  <si>
    <t>Odvody z fondu investic /odpisy/</t>
  </si>
  <si>
    <t xml:space="preserve">Ostatní odvody z fondu investic </t>
  </si>
  <si>
    <t>Odvod z provozu</t>
  </si>
  <si>
    <t>4)</t>
  </si>
  <si>
    <t>Fondy</t>
  </si>
  <si>
    <t>jednotka -  Kč na 2 des. místa</t>
  </si>
  <si>
    <t>Stav k 1.1.2024</t>
  </si>
  <si>
    <t>Tvorba</t>
  </si>
  <si>
    <t>Čerpání</t>
  </si>
  <si>
    <t xml:space="preserve">Stav k </t>
  </si>
  <si>
    <t>Finanční krytí k</t>
  </si>
  <si>
    <t>FKSP</t>
  </si>
  <si>
    <t xml:space="preserve"> </t>
  </si>
  <si>
    <t>Fond investic</t>
  </si>
  <si>
    <t>Blanická 471/16, Hodolany, 779 00 Olomouc</t>
  </si>
  <si>
    <t>tř. Svornosti 900/37, Nová Ulice, 779 00 Olomouc</t>
  </si>
  <si>
    <t>00601683</t>
  </si>
  <si>
    <t xml:space="preserve">Pozn.: Navýšení ZU příspěvku na odpisy o 132 218,78 Kč schváleno UR/3/21/2024 ze dne 25. 11. 2024.   viz komentář k účtu 551                                Schválení aktualizovaných závazných ukazatelů u limitů spotřeby energie UR/118/19/2024 ze dne 7. 10. 2024 a UR/3/21/2024 ze dne 25.11.2024. ZU limit spotřeby plynu, el. energie a tepla nebyl dočerpán.  V rámci finančního vypořádání byly prostředky (UZ 311, UZ 312 a UZ 314) vráceny na účet OK dne 16. 1. 2025 a 24.2.2025. Podrobně v komentáři u jednotlivých příspěvků z rozpočtu OK na energie.  </t>
  </si>
  <si>
    <t>Tomkova 411/42, Hejčín, 779 00 Olomouc</t>
  </si>
  <si>
    <t>00601691</t>
  </si>
  <si>
    <t>Pozn.: Neinvestiční příspěvek na odpisy byl překročen z důvodu investiční akce"Rekonstrukce plynové kotelny na budově Gorazdovo", realizováno 10/2024, odepisováno od 1.11. 2024, pokryto z vlastních zdrojů. V daném roce nebyla provedena úprava závazných ukazatelů limit spotřeby plynu a limit spotřeby el. energie, tyto limity byly nedočerpány. V lednu 2025 bylo provedeno finanční vypořádání  obou účelových příspěvků ÚZ 311 a ÚZ 312 a byly vráceny na účet OK 16.1. 2025.</t>
  </si>
  <si>
    <t>Olomoucká 2098/76, 785 01 Šternberk</t>
  </si>
  <si>
    <t>Šternberská 456, 783 91 Uničov</t>
  </si>
  <si>
    <t>Palackého 938/30a, 784 01 Litovel</t>
  </si>
  <si>
    <t>Opletalova 189/4, 784 01 Litovel</t>
  </si>
  <si>
    <t>00601772</t>
  </si>
  <si>
    <t>Pozn.: ZU limit mzdových prostředků nebyl dočerpán z důvodů nadměrného navýšení po úpravě závazného ukazatele (navýšeno více než bylo požadováno). Závazný ukazatel limit spotřeby plynu (UZ 311), limit spotřeby el. energie (UZ 312) a limit spotřeby tepla (UZ 314) nebyl dočerpán. V rámci finančních vypořádání byly prostředky vráceny na účet OK dne 15.1.2025.</t>
  </si>
  <si>
    <t>Čajkovského 68/9, Nová Ulice, 779 00 Olomouc</t>
  </si>
  <si>
    <t>00848956</t>
  </si>
  <si>
    <t>Jiřího z Poděbrad 936/13, 779 00 Olomouc</t>
  </si>
  <si>
    <t>00601781</t>
  </si>
  <si>
    <t>Pozn.: Odpisy jsou do DČ převáděny na základě skutečně pronajatých hodin (tělocvičny+učebny), při sestavování odpis.plánu se počítalo s vyšším počtem pronajatých hodin. Odhad nelze přesně stanovit. Rozdíl je hrazen z MRZ. Limity u energií nebyly dočerpány a byly vráceny na účet zřizovateli v rámci finančního vypořádání v 1/2025. Konec roku nebyl kvůli klimatickým podmínkám energeticky náročný. V 12/2024 bylo ředitelské volno, tím se spotřeba snížila.</t>
  </si>
  <si>
    <t>Tomkova 314/45, Hejčín,  779 00 Olomouc</t>
  </si>
  <si>
    <t>00601799</t>
  </si>
  <si>
    <t>Horní náměstí 167/5, 785 01 Šternberk</t>
  </si>
  <si>
    <t>00601764</t>
  </si>
  <si>
    <t>Pozn.: vratka odpisů ve výši 7 655,63 Kč byla zaslána zřizovateli v rámci vypořádání příspěvků za rok 2024, byla způsobena vyšším podílem odpisů z doplň.činnosti. Došlo k úspoře spotřeby plynu i elektrické energie oproti předpokladu, vratky ve výši 41 033,61 Kč za plyn a 32 521,82 Kč za el. energii byly zaslány zřizovateli v rámci vypořádání příspěvků za rok 2024..</t>
  </si>
  <si>
    <t>Gymnazijní 257, 783 91 Uničov</t>
  </si>
  <si>
    <t>00601756</t>
  </si>
  <si>
    <t>Pozn.:  Nedočerpané prostředky byly vráceny v rámci finančního vypořádání dne 16.01.2025</t>
  </si>
  <si>
    <t>Božetěchova 755/3, Hodolany, 779 00 Olomouc</t>
  </si>
  <si>
    <t>00844012</t>
  </si>
  <si>
    <t>Pozn.:  Nedočerpaná část příspěvku vrácena zřizovateli vrámci finančního vypořádání příspěvků za rok 2024 v 01/2025.</t>
  </si>
  <si>
    <t>17. listopadu 995/49, 779 00 Olomouc</t>
  </si>
  <si>
    <t>00601748</t>
  </si>
  <si>
    <t>Pozn.:  Závazný ukazel limit spotřeby elektrické energie nebyl dočerpán.V rámci finančního vypořádání byly prostředky UZ 312 vráceny na účet OK  dne 16. 1. 2025.  Závazný ukazel limit spotřeby tepla nebyl dočerpán. V rámci finančního vypořádání byly prostředky UZ 314 vráceny na účet OK  dne 16. 1. 2025.</t>
  </si>
  <si>
    <t>Školní 164, 783 91 Uničov</t>
  </si>
  <si>
    <t>00601730</t>
  </si>
  <si>
    <t>U Hradiska 7/4, Klášterní Hradisko, 779 00 Olomouc</t>
  </si>
  <si>
    <t>00602035</t>
  </si>
  <si>
    <t>tř. Spojenců 745/11, 779 00 Olomouc</t>
  </si>
  <si>
    <t>00601721</t>
  </si>
  <si>
    <t xml:space="preserve">Pozn.: Skutečné náklady na odpisy byly vyšší o 686,70 z důvodu menšího zájmu o pronájmy TV ve 12/2024 (svátky). Příspěvek na plyn - přeplatek vznikl na základě vyúčtování plynu za rok 2024. Příspěvek na elektřinu - přeplatek vznikl na základě vyúčtování elektřiny za rok 2024. Spotřebu energií vyjádřenou v Kč nelze přesně odhadnout.  </t>
  </si>
  <si>
    <t>Pöttingova 624/2, 779 00 Olomouc</t>
  </si>
  <si>
    <t>00600938</t>
  </si>
  <si>
    <t xml:space="preserve">Pozn.: U mzdových prostředků nelze přesně odhadnout počty odučených hodin zaměstanci  u součásti JŠ. U příspěvku na odpisy nelze přesně odhadnout počty výkonů DČ. Limit u obou ukazatelů prtoto nebyl dočerpán. Nedočerpaný účelově určený příspěvek na odpisy byl vrácen na účet zřizovatele při finančním vypořádání.  Úspora v důsledku příznivých klimatických podmínek. Nedočerpané účelově určené příspěvky byly vráceny na účet zřizovatele při finančním vypořádání. </t>
  </si>
  <si>
    <t>Komenského 677/1, 784 01 Litovel</t>
  </si>
  <si>
    <t>00848875</t>
  </si>
  <si>
    <t>Jana Sigmunda 242, 783 49 Lutín</t>
  </si>
  <si>
    <t>U Hradiska 157/29, Klášterní Hradisko, 779 00 Olomouc</t>
  </si>
  <si>
    <t>00845337</t>
  </si>
  <si>
    <t>Pozn.: příspěvek na odpisy přečerpán z důvodu zařazení TZH laboratoří k 30.11.2024 s počátkem odpisování od 12/2024 nevyčerpání fin.prostředků na teplo z důvodu nižších vynaložených nákladů</t>
  </si>
  <si>
    <t>Rooseveltova 472/79, 779 00 Olomouc</t>
  </si>
  <si>
    <t>Střední škola polygrafická, Olomouc, Střední novosadská 87/53 (od 1.9.2024 změna názvu Střední škola grafiky a médií Olomouc, Střední novosadská 87/53)</t>
  </si>
  <si>
    <t>Střední novosadská 87/53, Nové Sady, 779 00 Olomouc</t>
  </si>
  <si>
    <t>00848778</t>
  </si>
  <si>
    <t>Štursova 904/14, Hodolany, 779 00 Olomouc</t>
  </si>
  <si>
    <t>00577448</t>
  </si>
  <si>
    <t>Střední škola technická  a obchodní, Olomouc, Kosinova 4 (od 1.9.2024 změna názvu Střední škola technických profesí Olomouc, Kosinova 4)</t>
  </si>
  <si>
    <t>Kosinova 872/4, 779 00 Olomouc</t>
  </si>
  <si>
    <t>Pozn.:  V návaznosti na zaslané vyúčtování za dané období došlo v případě ZU limitu spotřeby elektrické energie (UZ 312) k překročení ZU, v případě ZU limitu spotřebu plynu a limitu spotřeby tepla k nedočerpání dotace; v rámci finančního vypořádání byly prostředky (UZ 311 a 314) vráceny na účet OK dne 16.1.2025.</t>
  </si>
  <si>
    <t>Opavská 55/8, 785 01 Šternberk</t>
  </si>
  <si>
    <t>00848794</t>
  </si>
  <si>
    <t>Pozn.: mzdové prostředky plně hrazeny produktivní prací žáků. Z důvodu chybného odhadu byly sníženy závazné ukazatele u spotřeby plynu a el. energie a došlo tak k jejich přečerpání. Spotřeba tepla byla naopak vlivem teplého počasí nižší, než odhadovaná.</t>
  </si>
  <si>
    <t>Na Vozovce 246/32, Nová Ulice, 779 00 Olomouc</t>
  </si>
  <si>
    <t>Kavaleristů 880/6, Hodolany, 779 00 Olomouc</t>
  </si>
  <si>
    <t>00096725</t>
  </si>
  <si>
    <t>Pozn.: Větší podíl z doplňkové činnosti Nelze na 100 % odhadnout povětrnostní podmínky.</t>
  </si>
  <si>
    <t>Pionýrská 508/4, Nová Ulice, 779 00 Olomouc</t>
  </si>
  <si>
    <t>Pozn.:  Překročen limit spotřeby elektrické energie o 5 694,91 Kč. Celkové náklady na elektrickou energii byly 625 694,91 Kč.</t>
  </si>
  <si>
    <t>Jungmannova 740/11, 784 01 Litovel</t>
  </si>
  <si>
    <t>Pozn.:  Závazný ukazatel Limit spotřeby el. energie je vyšší než skutečnost a nebyl dočerpán. Na zálohách UZ 311 jsme obdrželi 240.000,- Kč a zálohy UZ 312 činily 100.000,- Kč. V rámci finančního vypořádání byly prostředky UZ 311 ve výši 76.095,23 Kč a UZ 312 ve výši 5.356,39 Kč vráceny na účet OK dne 14. 1. 2025 pod VS 1303.</t>
  </si>
  <si>
    <t>Litovelská 190, 783 91 Uničov</t>
  </si>
  <si>
    <t>tř. 17. listopadu 1034/47, 779 00 Olomouc</t>
  </si>
  <si>
    <t>00096792</t>
  </si>
  <si>
    <t>Komenského 719/6, 784 01 Litovel</t>
  </si>
  <si>
    <t xml:space="preserve">Pozn.:  Limit spotřeby plynu byl překročen o 13 564,65 Kč. Tento rozdíl byl uhrazen z našich provozních prostředků. Limit spotřeby elektrické energie byl nedočerpán. Nevyčerpané prostředky ve výši 101 925,72 Kč byly vráceny na účet Olomouckého kraje. </t>
  </si>
  <si>
    <t>Nádražní 530, 783 91 Uničov</t>
  </si>
  <si>
    <t>U Sportovní haly 544/1a, Lazce, 779 00 Olomouc</t>
  </si>
  <si>
    <t>00849235</t>
  </si>
  <si>
    <t xml:space="preserve"> - 32 organizací se zlepšeným výsledkem hospodaření  v celkové výši  </t>
  </si>
  <si>
    <t xml:space="preserve"> - 0 organizací s vyrovnaným výsledkem hospodaření</t>
  </si>
  <si>
    <t>a) Příspěvkové organizace v oblasti školství (Olomouc)</t>
  </si>
  <si>
    <t>Příspěvková organizace skončila hospodaření ve ztrátě, která činí - 154 496,96 Kč. Ztráta bude pokryta z rezervního fondu příspěvkové organizace.</t>
  </si>
  <si>
    <t>Příspěvková organizace skončila hospodaření ve ztrátě, která činí - 4 500,67 Kč. Ztráta bude pokryta z rezervního fondu příspěvkové organizace.</t>
  </si>
  <si>
    <t>Příspěvkové organizace skončila hospodaření se zlepšeným výsledkem hospodaření, a to ve výši 145 621,94 Kč, který bude  v celé výši použit ke krytí ztráty minulých let.</t>
  </si>
  <si>
    <t>Příspěvková organizace skončila hospodaření ve ztrátě, která činí - 85 151,35 Kč.  Ztráta bude pokryta ze zlepšeného výsledku hospodaření v následujících letech.</t>
  </si>
  <si>
    <r>
      <t>Z celkového počtu 36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školství (okres Olomouc) skončilo:</t>
    </r>
  </si>
  <si>
    <t>Pozn.: Dotace na odpisy nebyla zcela vyčerpána z důvodu zrušení položky majetku. Zbývající část dotace byla vrácena v roce 2025. K datu účetní závěrky nebyly ještě všechny dotace řádně vyúčtovány. K jejich vyúčtování dochází postupně v roce 2025.</t>
  </si>
  <si>
    <t>Pozn.: Nekrytá část odpisů z příspěvku zřizovatele. Nevyčerpané prostředky na energie (plyn a el. energie), byly vráceny.</t>
  </si>
  <si>
    <t>Pozn.:  Závazný ukazatel Limit spotřeby plynu (UZ 311) nebyl dočerpán. V rámci Finančního vypořádání za rok 2024 byly prostředky vráceny na účet OK dne 15.1.2025.  Závazný ukazatel Limit spotřeby el. energie (UZ 312) nebyl dočerpán. V rámci Finančního vypořádání za  rok 2024 byly prostředky vráceny na účet OK dne 15.1.2025.</t>
  </si>
  <si>
    <t xml:space="preserve">Pozn.:  Za plyn, elektrickou energii a teplo bylo spotřebováno méně než byly schváleny závazné ukazatele. Nevyčerpané částky byly vráceny v lednu 2025 na účet zřizovatele v rámci finančního vypořádání. </t>
  </si>
  <si>
    <t>Pozn.: Limit mzdových prostředků se odvíjí od počtu zakázek a nebyl ze strany PO překročen. Rozdíl u odpisů vzniká při výpočtu odpisů z DČ, který se nedá dopředu přesně určit. Proto vždy vznikne drobný rozdíl. Finanční prostředky byly vráceny na účet OK v rámci finančního vypořádání.</t>
  </si>
  <si>
    <t>Pozn.: Závazný ukazatel limit mzd. prostředků schválen ve výši 500 000,00 Kč, skutečnost 262 185,00 Kč - použit na OON pro výplatu odměn žákům na OV za produktivní činnost. Příspěvek na provoz - plyn - vykázaná skutečnost v HČ 469 780,96 Kč, z toho 450 000,00 Kč hrazeno z účelového příspěvku UZ 00311 a 19 780,96 Kč hrazeno z vlastních zdrojů.  Příspěvek na provoz - el. energie - vykázaná skutečnost v HČ 2 366 001,36 Kč, z toho 2 200 000,00 Kč hrazeno z účelového příspěvku UZ 00312 a 166 001,36 Kč hrazeno z vlastních zdrojů.  Příspěvek na provoz - teplo - vykázaná skutečnost v HČ 4 381 726,55 Kč, z toho 4 116 855,31 Kč hrazeno z účelového příspěvku UZ 00314 a 264 871,24 Kč hrazeno z vlastních zdrojů.</t>
  </si>
  <si>
    <t>Pozn.: Příspěvkové organizaci byl schválen usnesením Rady OK č. UR/116/43/2024 závazný ukazatel, a to odvod z  fondu investic ve výši 11 463 Kč. Částka byla odvedena na účet OK dne 1.3.2024. Na základě usnesenÍ Rady Olomouckého kraje UR/3/21/2024 ze dne 25.11.2024  byly organizaci aktualizovány závazné ukazatele spotřeby plynu, elek. energie a tepla. V lednu 2025 bylo provedeno finanční vypořádání  a nevyčerpané finanční prostředky ( ÚZ 312, ÚZ 314)  byly vráceny na účet OK 16.1. 2025.</t>
  </si>
  <si>
    <r>
      <t xml:space="preserve">Střední škola technická  a obchodní, Olomouc, Kosinova 4 </t>
    </r>
    <r>
      <rPr>
        <sz val="10"/>
        <rFont val="Arial Black"/>
        <family val="2"/>
        <charset val="238"/>
      </rPr>
      <t>(od 1.9.2024 změna názvu Střední škola technických profesí Olomouc, Kosinova 4)</t>
    </r>
  </si>
  <si>
    <r>
      <rPr>
        <b/>
        <sz val="11"/>
        <rFont val="Arial Black"/>
        <family val="2"/>
        <charset val="238"/>
      </rPr>
      <t xml:space="preserve">Střední škola polygrafická, Olomouc, Střední novosadská 87/53  </t>
    </r>
    <r>
      <rPr>
        <b/>
        <sz val="12"/>
        <rFont val="Arial Black"/>
        <family val="2"/>
        <charset val="238"/>
      </rPr>
      <t xml:space="preserve">  </t>
    </r>
    <r>
      <rPr>
        <sz val="10"/>
        <rFont val="Arial Black"/>
        <family val="2"/>
        <charset val="238"/>
      </rPr>
      <t>(od 1.9.2024 změna názvu Střední škola grafiky a médií Olomouc, Střední novosadská 87/53)</t>
    </r>
  </si>
  <si>
    <t>Pozn.: Limit mzdových prostředků - 12.9.2024 zaslána žádost o zvýšení limitu mzdových prostřeků čerpaných z mimorozpočtových příjmů o 150.000 Kč na celkových 300.000 Kč. Limit spotřeby tepla - celkové vyfakturované náklady za teplo za období 1-12/2024 činily 321.937,01Kč, tato částka byla čerpána k 31.12.2024 z příspěvku ÚZ314. Z nákladů (SU 502) byla odúčtována vratka za teplo za rok 2023 ve výši 134.773,03 Kč a dále byla z nákladů odúčtována dohadná položka proúčtovaná k 31.12.2023 ve výši 107.000 Kč.</t>
  </si>
  <si>
    <t xml:space="preserve">Pozn.: čerpání odpisů z vlastních příjmů. Vyúčtování plynu a el. energie za rok 2024 - vratky nevyčerpané dotace, vráceno zřizovateli ve finančním vypořádání plyn 99.704,26 Kč, el. energie 17.745,08 Kč </t>
  </si>
  <si>
    <t>Pozn.: Částka 916 Kč představuje zvýšené odpisy o TZ budovy v Šumperku k zařazení došlo v 10/2024 a odpisy byly za 11/2024 a 12/2024. K zařazení došlo až po aktualizaci příspěvku na odpisy.  Ke dni sestavení rozborů hospodaření nejsou příspěvky na provoz plyn, el. energie a teplo vyúčtované. Vyúčtování bude provedeno po obdržení posledního vyúčtování od  dodavatelů (organizace má více poboček a více dodavatelů energií). Skutečnost na účtě 502 zahrnuje jak náklady roku 2023 (vyúčtované až v roce 2024), tak náklady roku 2024.</t>
  </si>
  <si>
    <t xml:space="preserve"> - 4 organizace se zhoršeným výsledkem hospodaření v celkové výši </t>
  </si>
  <si>
    <t>Příspěvková organizace skončila hospodaření ve ztrátě, která činí - 515 692,10 Kč.  Ztráta bude pokryta ze zlepšeného výsledku hospodaření v následujících letech.</t>
  </si>
  <si>
    <t>Pozn.: Nevyčerpané účelově určené finanční prostředky na provoz - elektrickou energii (UZ 312) a příspěvek na provoz plyn (UZ 311) byly zaslány  v rámci finančního vyúčtování na účet Olomouckého kraje dne 16.1.2025, z toho UZ 311 ve výši 972 762,44 Kč a UZ  312 ve výši 453 304,97 Kč. Vzniklý rozdíl při vyúčtování dotací plynu a elektřiny hrazen z jiných zdrojů.</t>
  </si>
  <si>
    <t>Pozn.:  K nedočerpání závazného ukazatele došlo zodpovědným přístupem organizace v rámci úspor energií. Nedočerpané prostředky na elektrickou energii a plyn byly vráceny v rámci finančního vypořádání na účet Olomouckého kraje 1/25.</t>
  </si>
  <si>
    <t>Pozn.:  Spotřeba tepla za rok 2024 nebyla tak vysoká, jak bylo ze strany PO očekáváno, ale naopak spotřeba el.energie byla daleko vyšší v roce 2024, v roce 2023 byla spotřeba cca 700 tisíc a a dle tabulky nárůst skoro o 200 tisíc. Nedočerpané prostředky na teplo byly vráceny v rámci finančního vypořádání na účet Olomouckého kraje.</t>
  </si>
  <si>
    <t>Pozn.: Odpisy nedočerpány z důvodu pozdějšího zavedení do majetku rekonstrukce toalet, než bylo původně plánováno. V případě energií se na jejich spotřebě projevila zavedenána úsporná opatření a  teplá zima. Nedočerpané prostředky na elektrickou energii a plyn byly vráceny v rámci finančního vypořádání na účet Olomouckého kraje.</t>
  </si>
  <si>
    <t>Pozn.: Ke zvýšení odpisů v hlavní činnosti došlo z důvodu nižšího počtu hodin pronájmů nebytových prostor a zařazení nového odepisovaného majetku do majetku školy. Schválené závazné ukazatele vycházely z vyšších než skutečných cen, proto došlo k jejich nedočerpání. Nedočerpané prostředky na elektrickou energii a plyn byly vráceny v rámci finančního vypořádání na účet Olomouckého kraje.</t>
  </si>
  <si>
    <t>Pozn.: nižší odpisy oproti očekávané skutečnosti; nižší  vyplacené mzdové prostředky. V případě energií byla skutečná spotřeba oproti očekávané skutečnosti nižší; promítnutí zavedených úsporných opatření. Nedočerpané prostředky na elektrickou energii a teplo byly vráceny v rámci finančního vypořádání na účet Olomouckého kraje.</t>
  </si>
  <si>
    <t>Pozn.: Schválené odpisy od zřizovatele byly nepatrně překročeny z důvodu pořízení DHM z investičního příspěvku zřizovatele.   Z důvodu vyšší spotřeby el. energie (teplené čerpadlo) došlo v roce 2024 k navýšení položky na ele. energii, byla provedena rozpočtová změna - přesun finančních prostředků z tepla ve výši 400 000 Kč. Nedočerpané prostředky na elektrickou energii a teplo byly vráceny v rámci finančního vypořádání na účet Olomouckého kraje.</t>
  </si>
  <si>
    <t>Pozn.: O obor Tiskař není již takový zájem jako v dřívějších letech. Z toho důvodu není dočerpán limit mzdových prostředků. Limit spotřeby elektrické energie je přečerpán z důvodu špatného odhadu spotřeby. Závazné ukazatele byly dodrženy, přeplatek byl vrácen na účet  zřizovatele v rámci finančního vypořádání.</t>
  </si>
  <si>
    <t>Pozn.:  Skutečné náklady nebyly v očekávané výši. U komodity plyn se projevil přeplatek od poskytovatele za rok 2023 ve výši 70 292,- Kč. Nevyčerpané finanční prostředky byly v rámci finančního vypořádání zaslány na účet Olomouckého kraje.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</si>
</sst>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\ %"/>
    <numFmt numFmtId="165" formatCode="d/m/yyyy"/>
  </numFmts>
  <fonts count="43" x14ac:knownFonts="1">
    <font>
      <sz val="10"/>
      <name val="Arial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Arial Black"/>
      <family val="2"/>
      <charset val="238"/>
    </font>
    <font>
      <b/>
      <sz val="12"/>
      <name val="Arial Black"/>
      <family val="2"/>
      <charset val="238"/>
    </font>
    <font>
      <b/>
      <u/>
      <sz val="14"/>
      <name val="Times New Roman"/>
      <family val="1"/>
      <charset val="238"/>
    </font>
    <font>
      <sz val="10"/>
      <name val="Arial Black"/>
      <family val="2"/>
      <charset val="238"/>
    </font>
    <font>
      <sz val="11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b/>
      <sz val="12"/>
      <name val="Comic Sans MS"/>
      <family val="4"/>
      <charset val="238"/>
    </font>
    <font>
      <sz val="9"/>
      <name val="Comic Sans MS"/>
      <family val="4"/>
      <charset val="238"/>
    </font>
    <font>
      <b/>
      <sz val="11"/>
      <name val="Comic Sans MS"/>
      <family val="4"/>
      <charset val="238"/>
    </font>
    <font>
      <b/>
      <sz val="10"/>
      <name val="Arial Black"/>
      <family val="2"/>
      <charset val="238"/>
    </font>
    <font>
      <b/>
      <strike/>
      <sz val="10"/>
      <color rgb="FFFF0000"/>
      <name val="Cambria"/>
      <family val="1"/>
      <charset val="238"/>
    </font>
    <font>
      <strike/>
      <sz val="11"/>
      <color rgb="FFFF0000"/>
      <name val="Cambria"/>
      <family val="1"/>
      <charset val="238"/>
    </font>
    <font>
      <strike/>
      <sz val="10"/>
      <color rgb="FFFF0000"/>
      <name val="Cambria"/>
      <family val="1"/>
      <charset val="238"/>
    </font>
    <font>
      <sz val="9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b/>
      <strike/>
      <sz val="9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2"/>
      <name val="Arial Black"/>
      <family val="2"/>
      <charset val="1"/>
    </font>
    <font>
      <b/>
      <sz val="10"/>
      <name val="Cambria"/>
      <family val="1"/>
      <charset val="238"/>
    </font>
    <font>
      <sz val="8"/>
      <name val="Comic Sans MS"/>
      <family val="4"/>
      <charset val="238"/>
    </font>
    <font>
      <sz val="12"/>
      <name val="Arial Blac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indexed="9"/>
        <bgColor indexed="64"/>
      </patternFill>
    </fill>
  </fills>
  <borders count="69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ck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91">
    <xf numFmtId="0" fontId="0" fillId="0" borderId="0" xfId="0"/>
    <xf numFmtId="0" fontId="0" fillId="0" borderId="0" xfId="0"/>
    <xf numFmtId="0" fontId="7" fillId="0" borderId="0" xfId="0" applyFont="1"/>
    <xf numFmtId="0" fontId="13" fillId="0" borderId="16" xfId="0" applyFont="1" applyBorder="1" applyAlignment="1">
      <alignment vertical="top" wrapText="1"/>
    </xf>
    <xf numFmtId="0" fontId="4" fillId="0" borderId="0" xfId="0" applyFont="1" applyAlignment="1">
      <alignment vertical="top"/>
    </xf>
    <xf numFmtId="4" fontId="7" fillId="0" borderId="0" xfId="0" applyNumberFormat="1" applyFont="1" applyAlignment="1">
      <alignment vertical="top" shrinkToFit="1"/>
    </xf>
    <xf numFmtId="0" fontId="0" fillId="0" borderId="0" xfId="0" applyAlignment="1">
      <alignment vertical="top"/>
    </xf>
    <xf numFmtId="0" fontId="5" fillId="0" borderId="0" xfId="0" applyFont="1" applyAlignment="1">
      <alignment horizontal="right" vertical="top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horizontal="right" vertical="top"/>
    </xf>
    <xf numFmtId="0" fontId="8" fillId="0" borderId="0" xfId="0" applyFont="1" applyAlignment="1">
      <alignment horizontal="right" vertical="top"/>
    </xf>
    <xf numFmtId="0" fontId="8" fillId="0" borderId="0" xfId="0" applyFont="1" applyAlignment="1">
      <alignment horizontal="left" vertical="top"/>
    </xf>
    <xf numFmtId="4" fontId="0" fillId="0" borderId="0" xfId="0" applyNumberFormat="1" applyAlignment="1">
      <alignment vertical="top"/>
    </xf>
    <xf numFmtId="0" fontId="4" fillId="0" borderId="0" xfId="0" applyFont="1" applyAlignment="1">
      <alignment horizontal="right" vertical="top"/>
    </xf>
    <xf numFmtId="0" fontId="9" fillId="0" borderId="1" xfId="0" applyFont="1" applyBorder="1" applyAlignment="1">
      <alignment vertical="top"/>
    </xf>
    <xf numFmtId="0" fontId="9" fillId="0" borderId="2" xfId="0" applyFont="1" applyBorder="1" applyAlignment="1">
      <alignment vertical="top"/>
    </xf>
    <xf numFmtId="0" fontId="9" fillId="0" borderId="3" xfId="0" applyFont="1" applyBorder="1" applyAlignment="1">
      <alignment vertical="top"/>
    </xf>
    <xf numFmtId="0" fontId="9" fillId="0" borderId="4" xfId="0" applyFont="1" applyBorder="1" applyAlignment="1">
      <alignment vertical="top"/>
    </xf>
    <xf numFmtId="0" fontId="10" fillId="0" borderId="5" xfId="0" applyFont="1" applyBorder="1" applyAlignment="1">
      <alignment horizontal="center" vertical="top"/>
    </xf>
    <xf numFmtId="0" fontId="9" fillId="0" borderId="6" xfId="0" applyFont="1" applyBorder="1" applyAlignment="1">
      <alignment horizontal="left" vertical="top"/>
    </xf>
    <xf numFmtId="0" fontId="10" fillId="0" borderId="7" xfId="0" applyFont="1" applyBorder="1" applyAlignment="1">
      <alignment horizontal="center" vertical="top"/>
    </xf>
    <xf numFmtId="0" fontId="9" fillId="0" borderId="9" xfId="0" applyFont="1" applyBorder="1" applyAlignment="1">
      <alignment vertical="top"/>
    </xf>
    <xf numFmtId="0" fontId="11" fillId="0" borderId="10" xfId="0" applyFont="1" applyBorder="1" applyAlignment="1">
      <alignment vertical="top"/>
    </xf>
    <xf numFmtId="0" fontId="9" fillId="0" borderId="11" xfId="0" applyFont="1" applyBorder="1" applyAlignment="1">
      <alignment vertical="top"/>
    </xf>
    <xf numFmtId="0" fontId="12" fillId="0" borderId="12" xfId="0" applyFont="1" applyBorder="1" applyAlignment="1">
      <alignment vertical="top"/>
    </xf>
    <xf numFmtId="0" fontId="10" fillId="0" borderId="13" xfId="0" applyFont="1" applyBorder="1" applyAlignment="1">
      <alignment horizontal="center" vertical="top"/>
    </xf>
    <xf numFmtId="0" fontId="9" fillId="0" borderId="14" xfId="0" applyFont="1" applyBorder="1" applyAlignment="1">
      <alignment horizontal="left" vertical="top"/>
    </xf>
    <xf numFmtId="0" fontId="10" fillId="0" borderId="15" xfId="0" applyFont="1" applyBorder="1" applyAlignment="1">
      <alignment horizontal="center" vertical="top"/>
    </xf>
    <xf numFmtId="0" fontId="13" fillId="0" borderId="17" xfId="0" applyFont="1" applyBorder="1" applyAlignment="1">
      <alignment vertical="top" wrapText="1"/>
    </xf>
    <xf numFmtId="0" fontId="11" fillId="0" borderId="13" xfId="0" applyFont="1" applyBorder="1" applyAlignment="1">
      <alignment horizontal="center" vertical="top"/>
    </xf>
    <xf numFmtId="0" fontId="4" fillId="0" borderId="14" xfId="0" applyFont="1" applyBorder="1" applyAlignment="1">
      <alignment horizontal="left" vertical="top"/>
    </xf>
    <xf numFmtId="0" fontId="11" fillId="0" borderId="15" xfId="0" applyFont="1" applyBorder="1" applyAlignment="1">
      <alignment horizontal="center" vertical="top"/>
    </xf>
    <xf numFmtId="0" fontId="9" fillId="0" borderId="23" xfId="0" applyFont="1" applyBorder="1" applyAlignment="1">
      <alignment vertical="top"/>
    </xf>
    <xf numFmtId="0" fontId="11" fillId="0" borderId="24" xfId="0" applyFont="1" applyBorder="1" applyAlignment="1">
      <alignment vertical="top"/>
    </xf>
    <xf numFmtId="0" fontId="12" fillId="0" borderId="25" xfId="0" applyFont="1" applyBorder="1" applyAlignment="1">
      <alignment vertical="top"/>
    </xf>
    <xf numFmtId="0" fontId="12" fillId="0" borderId="26" xfId="0" applyFont="1" applyBorder="1" applyAlignment="1">
      <alignment vertical="top"/>
    </xf>
    <xf numFmtId="0" fontId="4" fillId="0" borderId="27" xfId="0" applyFont="1" applyBorder="1" applyAlignment="1">
      <alignment vertical="top"/>
    </xf>
    <xf numFmtId="0" fontId="4" fillId="0" borderId="28" xfId="0" applyFont="1" applyBorder="1" applyAlignment="1">
      <alignment vertical="top"/>
    </xf>
    <xf numFmtId="0" fontId="4" fillId="0" borderId="29" xfId="0" applyFont="1" applyBorder="1" applyAlignment="1">
      <alignment vertical="top"/>
    </xf>
    <xf numFmtId="0" fontId="15" fillId="0" borderId="30" xfId="0" applyFont="1" applyBorder="1" applyAlignment="1">
      <alignment horizontal="center" vertical="top"/>
    </xf>
    <xf numFmtId="0" fontId="14" fillId="0" borderId="27" xfId="0" applyFont="1" applyBorder="1" applyAlignment="1">
      <alignment horizontal="center" vertical="top"/>
    </xf>
    <xf numFmtId="0" fontId="14" fillId="0" borderId="29" xfId="0" applyFont="1" applyBorder="1" applyAlignment="1">
      <alignment horizontal="center" vertical="top"/>
    </xf>
    <xf numFmtId="0" fontId="4" fillId="0" borderId="21" xfId="0" applyFont="1" applyBorder="1" applyAlignment="1">
      <alignment horizontal="center" vertical="top"/>
    </xf>
    <xf numFmtId="0" fontId="4" fillId="0" borderId="31" xfId="0" applyFont="1" applyBorder="1" applyAlignment="1">
      <alignment vertical="top" wrapText="1"/>
    </xf>
    <xf numFmtId="0" fontId="4" fillId="0" borderId="32" xfId="0" applyFont="1" applyBorder="1" applyAlignment="1">
      <alignment vertical="top" wrapText="1"/>
    </xf>
    <xf numFmtId="0" fontId="4" fillId="0" borderId="33" xfId="0" applyFont="1" applyBorder="1" applyAlignment="1">
      <alignment vertical="top"/>
    </xf>
    <xf numFmtId="4" fontId="14" fillId="0" borderId="34" xfId="0" applyNumberFormat="1" applyFont="1" applyBorder="1" applyAlignment="1">
      <alignment vertical="top"/>
    </xf>
    <xf numFmtId="4" fontId="14" fillId="0" borderId="35" xfId="0" applyNumberFormat="1" applyFont="1" applyBorder="1" applyAlignment="1">
      <alignment vertical="top"/>
    </xf>
    <xf numFmtId="4" fontId="14" fillId="0" borderId="36" xfId="0" applyNumberFormat="1" applyFont="1" applyBorder="1" applyAlignment="1">
      <alignment vertical="top"/>
    </xf>
    <xf numFmtId="4" fontId="14" fillId="0" borderId="37" xfId="0" applyNumberFormat="1" applyFont="1" applyBorder="1" applyAlignment="1">
      <alignment vertical="top"/>
    </xf>
    <xf numFmtId="4" fontId="14" fillId="0" borderId="36" xfId="0" applyNumberFormat="1" applyFont="1" applyBorder="1" applyAlignment="1">
      <alignment horizontal="right" vertical="top"/>
    </xf>
    <xf numFmtId="4" fontId="16" fillId="0" borderId="35" xfId="0" applyNumberFormat="1" applyFont="1" applyBorder="1" applyAlignment="1">
      <alignment horizontal="right" vertical="top"/>
    </xf>
    <xf numFmtId="0" fontId="4" fillId="0" borderId="19" xfId="0" applyFont="1" applyBorder="1" applyAlignment="1">
      <alignment vertical="top" wrapText="1"/>
    </xf>
    <xf numFmtId="0" fontId="4" fillId="0" borderId="38" xfId="0" applyFont="1" applyBorder="1" applyAlignment="1">
      <alignment vertical="top" wrapText="1"/>
    </xf>
    <xf numFmtId="0" fontId="4" fillId="0" borderId="39" xfId="0" applyFont="1" applyBorder="1" applyAlignment="1">
      <alignment vertical="top"/>
    </xf>
    <xf numFmtId="4" fontId="14" fillId="0" borderId="16" xfId="0" applyNumberFormat="1" applyFont="1" applyBorder="1" applyAlignment="1">
      <alignment vertical="top"/>
    </xf>
    <xf numFmtId="4" fontId="14" fillId="0" borderId="40" xfId="0" applyNumberFormat="1" applyFont="1" applyBorder="1" applyAlignment="1">
      <alignment vertical="top"/>
    </xf>
    <xf numFmtId="4" fontId="14" fillId="0" borderId="41" xfId="0" applyNumberFormat="1" applyFont="1" applyBorder="1" applyAlignment="1">
      <alignment vertical="top"/>
    </xf>
    <xf numFmtId="4" fontId="14" fillId="0" borderId="42" xfId="0" applyNumberFormat="1" applyFont="1" applyBorder="1" applyAlignment="1">
      <alignment vertical="top"/>
    </xf>
    <xf numFmtId="4" fontId="14" fillId="0" borderId="41" xfId="0" applyNumberFormat="1" applyFont="1" applyBorder="1" applyAlignment="1">
      <alignment horizontal="right" vertical="top"/>
    </xf>
    <xf numFmtId="4" fontId="16" fillId="0" borderId="40" xfId="0" applyNumberFormat="1" applyFont="1" applyBorder="1" applyAlignment="1">
      <alignment horizontal="right" vertical="top"/>
    </xf>
    <xf numFmtId="0" fontId="4" fillId="0" borderId="16" xfId="0" applyFont="1" applyBorder="1" applyAlignment="1">
      <alignment horizontal="center" vertical="top"/>
    </xf>
    <xf numFmtId="0" fontId="4" fillId="0" borderId="43" xfId="0" applyFont="1" applyBorder="1" applyAlignment="1">
      <alignment vertical="top" wrapText="1"/>
    </xf>
    <xf numFmtId="0" fontId="4" fillId="0" borderId="44" xfId="0" applyFont="1" applyBorder="1" applyAlignment="1">
      <alignment vertical="top" wrapText="1"/>
    </xf>
    <xf numFmtId="0" fontId="4" fillId="0" borderId="45" xfId="0" applyFont="1" applyBorder="1" applyAlignment="1">
      <alignment vertical="top"/>
    </xf>
    <xf numFmtId="0" fontId="10" fillId="0" borderId="5" xfId="0" applyFont="1" applyBorder="1" applyAlignment="1">
      <alignment vertical="top"/>
    </xf>
    <xf numFmtId="0" fontId="10" fillId="0" borderId="8" xfId="0" applyFont="1" applyBorder="1" applyAlignment="1">
      <alignment vertical="top"/>
    </xf>
    <xf numFmtId="4" fontId="13" fillId="0" borderId="5" xfId="0" applyNumberFormat="1" applyFont="1" applyBorder="1" applyAlignment="1">
      <alignment vertical="top"/>
    </xf>
    <xf numFmtId="4" fontId="13" fillId="0" borderId="4" xfId="0" applyNumberFormat="1" applyFont="1" applyBorder="1" applyAlignment="1">
      <alignment vertical="top"/>
    </xf>
    <xf numFmtId="4" fontId="13" fillId="0" borderId="8" xfId="0" applyNumberFormat="1" applyFont="1" applyBorder="1" applyAlignment="1">
      <alignment vertical="top"/>
    </xf>
    <xf numFmtId="4" fontId="13" fillId="0" borderId="46" xfId="0" applyNumberFormat="1" applyFont="1" applyBorder="1" applyAlignment="1">
      <alignment vertical="top"/>
    </xf>
    <xf numFmtId="4" fontId="13" fillId="0" borderId="47" xfId="0" applyNumberFormat="1" applyFont="1" applyBorder="1" applyAlignment="1">
      <alignment vertical="top"/>
    </xf>
    <xf numFmtId="4" fontId="13" fillId="0" borderId="35" xfId="0" applyNumberFormat="1" applyFont="1" applyBorder="1" applyAlignment="1">
      <alignment vertical="top"/>
    </xf>
    <xf numFmtId="0" fontId="17" fillId="0" borderId="27" xfId="0" applyFont="1" applyBorder="1" applyAlignment="1">
      <alignment vertical="top"/>
    </xf>
    <xf numFmtId="0" fontId="17" fillId="0" borderId="48" xfId="0" applyFont="1" applyBorder="1" applyAlignment="1">
      <alignment vertical="top"/>
    </xf>
    <xf numFmtId="0" fontId="7" fillId="0" borderId="48" xfId="0" applyFont="1" applyBorder="1" applyAlignment="1">
      <alignment vertical="top"/>
    </xf>
    <xf numFmtId="4" fontId="14" fillId="0" borderId="27" xfId="0" applyNumberFormat="1" applyFont="1" applyBorder="1" applyAlignment="1">
      <alignment vertical="top"/>
    </xf>
    <xf numFmtId="0" fontId="14" fillId="0" borderId="26" xfId="0" applyFont="1" applyBorder="1" applyAlignment="1">
      <alignment vertical="top"/>
    </xf>
    <xf numFmtId="0" fontId="14" fillId="0" borderId="48" xfId="0" applyFont="1" applyBorder="1" applyAlignment="1">
      <alignment vertical="top"/>
    </xf>
    <xf numFmtId="0" fontId="14" fillId="0" borderId="27" xfId="0" applyFont="1" applyBorder="1" applyAlignment="1">
      <alignment vertical="top"/>
    </xf>
    <xf numFmtId="0" fontId="13" fillId="0" borderId="30" xfId="0" applyFont="1" applyBorder="1" applyAlignment="1">
      <alignment horizontal="left" vertical="top"/>
    </xf>
    <xf numFmtId="4" fontId="13" fillId="0" borderId="48" xfId="0" applyNumberFormat="1" applyFont="1" applyBorder="1" applyAlignment="1">
      <alignment vertical="top"/>
    </xf>
    <xf numFmtId="2" fontId="13" fillId="0" borderId="49" xfId="0" applyNumberFormat="1" applyFont="1" applyBorder="1" applyAlignment="1">
      <alignment vertical="top"/>
    </xf>
    <xf numFmtId="2" fontId="14" fillId="0" borderId="50" xfId="0" applyNumberFormat="1" applyFont="1" applyBorder="1" applyAlignment="1">
      <alignment vertical="top"/>
    </xf>
    <xf numFmtId="4" fontId="13" fillId="0" borderId="26" xfId="0" applyNumberFormat="1" applyFont="1" applyBorder="1" applyAlignment="1">
      <alignment vertical="top"/>
    </xf>
    <xf numFmtId="0" fontId="6" fillId="0" borderId="0" xfId="0" applyFont="1" applyAlignment="1">
      <alignment vertical="top"/>
    </xf>
    <xf numFmtId="4" fontId="6" fillId="0" borderId="0" xfId="0" applyNumberFormat="1" applyFont="1" applyAlignment="1">
      <alignment vertical="top"/>
    </xf>
    <xf numFmtId="0" fontId="6" fillId="2" borderId="0" xfId="0" applyFont="1" applyFill="1" applyAlignment="1">
      <alignment vertical="top"/>
    </xf>
    <xf numFmtId="0" fontId="4" fillId="2" borderId="0" xfId="0" applyFont="1" applyFill="1" applyAlignment="1">
      <alignment vertical="top"/>
    </xf>
    <xf numFmtId="0" fontId="0" fillId="2" borderId="0" xfId="0" applyFill="1" applyAlignment="1">
      <alignment vertical="top"/>
    </xf>
    <xf numFmtId="4" fontId="0" fillId="2" borderId="0" xfId="0" applyNumberFormat="1" applyFill="1" applyAlignment="1">
      <alignment vertical="top"/>
    </xf>
    <xf numFmtId="0" fontId="7" fillId="2" borderId="0" xfId="0" applyFont="1" applyFill="1" applyAlignment="1">
      <alignment vertical="top"/>
    </xf>
    <xf numFmtId="4" fontId="4" fillId="2" borderId="0" xfId="0" applyNumberFormat="1" applyFont="1" applyFill="1" applyAlignment="1">
      <alignment vertical="top" shrinkToFit="1"/>
    </xf>
    <xf numFmtId="4" fontId="14" fillId="2" borderId="0" xfId="0" applyNumberFormat="1" applyFont="1" applyFill="1" applyAlignment="1">
      <alignment vertical="top"/>
    </xf>
    <xf numFmtId="0" fontId="18" fillId="0" borderId="0" xfId="0" applyFont="1" applyAlignment="1">
      <alignment vertical="top"/>
    </xf>
    <xf numFmtId="4" fontId="7" fillId="2" borderId="0" xfId="0" applyNumberFormat="1" applyFont="1" applyFill="1" applyAlignment="1">
      <alignment vertical="top" shrinkToFit="1"/>
    </xf>
    <xf numFmtId="0" fontId="19" fillId="0" borderId="0" xfId="0" applyFont="1" applyAlignment="1">
      <alignment vertical="top"/>
    </xf>
    <xf numFmtId="2" fontId="4" fillId="0" borderId="0" xfId="0" applyNumberFormat="1" applyFont="1" applyAlignment="1">
      <alignment vertical="top"/>
    </xf>
    <xf numFmtId="0" fontId="17" fillId="0" borderId="0" xfId="0" applyFont="1" applyAlignment="1">
      <alignment vertical="top"/>
    </xf>
    <xf numFmtId="0" fontId="4" fillId="0" borderId="13" xfId="0" applyFont="1" applyBorder="1" applyAlignment="1">
      <alignment horizontal="center" vertical="top"/>
    </xf>
    <xf numFmtId="0" fontId="4" fillId="0" borderId="51" xfId="0" applyFont="1" applyBorder="1" applyAlignment="1">
      <alignment vertical="top" wrapText="1"/>
    </xf>
    <xf numFmtId="0" fontId="4" fillId="0" borderId="11" xfId="0" applyFont="1" applyBorder="1" applyAlignment="1">
      <alignment vertical="top" wrapText="1"/>
    </xf>
    <xf numFmtId="0" fontId="4" fillId="0" borderId="52" xfId="0" applyFont="1" applyBorder="1" applyAlignment="1">
      <alignment vertical="top"/>
    </xf>
    <xf numFmtId="4" fontId="14" fillId="0" borderId="13" xfId="0" applyNumberFormat="1" applyFont="1" applyBorder="1" applyAlignment="1">
      <alignment vertical="top"/>
    </xf>
    <xf numFmtId="4" fontId="14" fillId="0" borderId="14" xfId="0" applyNumberFormat="1" applyFont="1" applyBorder="1" applyAlignment="1">
      <alignment vertical="top"/>
    </xf>
    <xf numFmtId="4" fontId="14" fillId="0" borderId="15" xfId="0" applyNumberFormat="1" applyFont="1" applyBorder="1" applyAlignment="1">
      <alignment vertical="top"/>
    </xf>
    <xf numFmtId="4" fontId="14" fillId="0" borderId="9" xfId="0" applyNumberFormat="1" applyFont="1" applyBorder="1" applyAlignment="1">
      <alignment vertical="top"/>
    </xf>
    <xf numFmtId="4" fontId="14" fillId="0" borderId="15" xfId="0" applyNumberFormat="1" applyFont="1" applyBorder="1" applyAlignment="1">
      <alignment horizontal="right" vertical="top"/>
    </xf>
    <xf numFmtId="4" fontId="16" fillId="0" borderId="14" xfId="0" applyNumberFormat="1" applyFont="1" applyBorder="1" applyAlignment="1">
      <alignment horizontal="right" vertical="top"/>
    </xf>
    <xf numFmtId="0" fontId="12" fillId="0" borderId="8" xfId="0" applyFont="1" applyBorder="1" applyAlignment="1">
      <alignment vertical="top"/>
    </xf>
    <xf numFmtId="0" fontId="20" fillId="0" borderId="0" xfId="1" applyFont="1"/>
    <xf numFmtId="0" fontId="17" fillId="0" borderId="0" xfId="1" applyFont="1"/>
    <xf numFmtId="0" fontId="4" fillId="0" borderId="0" xfId="1"/>
    <xf numFmtId="0" fontId="4" fillId="3" borderId="0" xfId="1" applyFill="1" applyAlignment="1">
      <alignment horizontal="right"/>
    </xf>
    <xf numFmtId="0" fontId="21" fillId="0" borderId="0" xfId="1" applyFont="1"/>
    <xf numFmtId="0" fontId="11" fillId="0" borderId="0" xfId="1" applyFont="1"/>
    <xf numFmtId="0" fontId="22" fillId="0" borderId="0" xfId="1" applyFont="1"/>
    <xf numFmtId="2" fontId="4" fillId="0" borderId="0" xfId="1" applyNumberFormat="1" applyAlignment="1">
      <alignment horizontal="left" indent="10"/>
    </xf>
    <xf numFmtId="0" fontId="21" fillId="0" borderId="0" xfId="1" applyFont="1" applyAlignment="1">
      <alignment horizontal="right"/>
    </xf>
    <xf numFmtId="0" fontId="4" fillId="0" borderId="0" xfId="1" applyAlignment="1">
      <alignment horizontal="left" shrinkToFit="1"/>
    </xf>
    <xf numFmtId="0" fontId="23" fillId="0" borderId="0" xfId="1" applyFont="1" applyAlignment="1">
      <alignment shrinkToFit="1"/>
    </xf>
    <xf numFmtId="0" fontId="9" fillId="0" borderId="0" xfId="1" applyFont="1"/>
    <xf numFmtId="0" fontId="24" fillId="0" borderId="0" xfId="1" applyFont="1" applyAlignment="1">
      <alignment horizontal="right"/>
    </xf>
    <xf numFmtId="0" fontId="4" fillId="0" borderId="0" xfId="1" applyAlignment="1">
      <alignment horizontal="center"/>
    </xf>
    <xf numFmtId="0" fontId="4" fillId="0" borderId="0" xfId="1" applyAlignment="1">
      <alignment horizontal="right" shrinkToFit="1"/>
    </xf>
    <xf numFmtId="0" fontId="4" fillId="0" borderId="0" xfId="1" applyAlignment="1">
      <alignment horizontal="center" shrinkToFit="1"/>
    </xf>
    <xf numFmtId="0" fontId="6" fillId="0" borderId="0" xfId="1" applyFont="1" applyAlignment="1">
      <alignment horizontal="right"/>
    </xf>
    <xf numFmtId="0" fontId="23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25" fillId="0" borderId="0" xfId="1" applyFont="1"/>
    <xf numFmtId="0" fontId="23" fillId="0" borderId="0" xfId="1" applyFont="1"/>
    <xf numFmtId="0" fontId="26" fillId="0" borderId="0" xfId="1" applyFont="1"/>
    <xf numFmtId="0" fontId="6" fillId="0" borderId="0" xfId="1" applyFont="1"/>
    <xf numFmtId="0" fontId="27" fillId="0" borderId="0" xfId="1" applyFont="1"/>
    <xf numFmtId="4" fontId="6" fillId="0" borderId="0" xfId="1" applyNumberFormat="1" applyFont="1" applyAlignment="1">
      <alignment shrinkToFit="1"/>
    </xf>
    <xf numFmtId="4" fontId="4" fillId="0" borderId="0" xfId="1" applyNumberFormat="1" applyAlignment="1">
      <alignment shrinkToFit="1"/>
    </xf>
    <xf numFmtId="0" fontId="28" fillId="0" borderId="0" xfId="1" applyFont="1" applyAlignment="1">
      <alignment horizontal="right"/>
    </xf>
    <xf numFmtId="0" fontId="29" fillId="0" borderId="0" xfId="1" applyFont="1"/>
    <xf numFmtId="0" fontId="14" fillId="0" borderId="0" xfId="1" applyFont="1"/>
    <xf numFmtId="4" fontId="7" fillId="0" borderId="0" xfId="1" applyNumberFormat="1" applyFont="1" applyAlignment="1">
      <alignment shrinkToFit="1"/>
    </xf>
    <xf numFmtId="4" fontId="4" fillId="0" borderId="0" xfId="1" applyNumberFormat="1" applyAlignment="1">
      <alignment horizontal="right" indent="4"/>
    </xf>
    <xf numFmtId="4" fontId="10" fillId="0" borderId="0" xfId="1" applyNumberFormat="1" applyFont="1" applyAlignment="1">
      <alignment shrinkToFit="1"/>
    </xf>
    <xf numFmtId="0" fontId="30" fillId="0" borderId="0" xfId="2" applyFont="1"/>
    <xf numFmtId="0" fontId="23" fillId="0" borderId="0" xfId="2" applyFont="1"/>
    <xf numFmtId="4" fontId="23" fillId="0" borderId="0" xfId="2" applyNumberFormat="1" applyFont="1" applyAlignment="1">
      <alignment shrinkToFit="1"/>
    </xf>
    <xf numFmtId="0" fontId="4" fillId="0" borderId="0" xfId="2"/>
    <xf numFmtId="4" fontId="29" fillId="0" borderId="0" xfId="1" applyNumberFormat="1" applyFont="1" applyAlignment="1">
      <alignment shrinkToFit="1"/>
    </xf>
    <xf numFmtId="0" fontId="31" fillId="0" borderId="0" xfId="2" applyFont="1"/>
    <xf numFmtId="0" fontId="32" fillId="0" borderId="0" xfId="1" applyFont="1"/>
    <xf numFmtId="0" fontId="33" fillId="0" borderId="0" xfId="1" applyFont="1"/>
    <xf numFmtId="0" fontId="26" fillId="0" borderId="0" xfId="2" applyFont="1"/>
    <xf numFmtId="0" fontId="4" fillId="0" borderId="0" xfId="2" applyAlignment="1">
      <alignment horizontal="center"/>
    </xf>
    <xf numFmtId="0" fontId="25" fillId="0" borderId="0" xfId="2" applyFont="1"/>
    <xf numFmtId="0" fontId="34" fillId="0" borderId="0" xfId="2" applyFont="1"/>
    <xf numFmtId="0" fontId="35" fillId="0" borderId="0" xfId="2" applyFont="1"/>
    <xf numFmtId="0" fontId="7" fillId="0" borderId="0" xfId="2" applyFont="1" applyAlignment="1">
      <alignment horizontal="right"/>
    </xf>
    <xf numFmtId="0" fontId="7" fillId="0" borderId="0" xfId="2" applyFont="1"/>
    <xf numFmtId="0" fontId="36" fillId="0" borderId="0" xfId="2" applyFont="1"/>
    <xf numFmtId="0" fontId="12" fillId="0" borderId="0" xfId="2" applyFont="1"/>
    <xf numFmtId="4" fontId="38" fillId="0" borderId="0" xfId="1" applyNumberFormat="1" applyFont="1" applyAlignment="1">
      <alignment shrinkToFit="1"/>
    </xf>
    <xf numFmtId="0" fontId="4" fillId="0" borderId="0" xfId="1" applyAlignment="1">
      <alignment vertical="top" shrinkToFit="1"/>
    </xf>
    <xf numFmtId="4" fontId="30" fillId="3" borderId="0" xfId="1" applyNumberFormat="1" applyFont="1" applyFill="1" applyAlignment="1">
      <alignment shrinkToFit="1"/>
    </xf>
    <xf numFmtId="0" fontId="24" fillId="0" borderId="0" xfId="1" applyFont="1"/>
    <xf numFmtId="4" fontId="39" fillId="0" borderId="0" xfId="1" applyNumberFormat="1" applyFont="1"/>
    <xf numFmtId="0" fontId="14" fillId="0" borderId="0" xfId="1" applyFont="1" applyAlignment="1">
      <alignment wrapText="1" shrinkToFit="1"/>
    </xf>
    <xf numFmtId="0" fontId="14" fillId="0" borderId="0" xfId="1" applyFont="1" applyAlignment="1">
      <alignment horizontal="right" wrapText="1" shrinkToFit="1"/>
    </xf>
    <xf numFmtId="0" fontId="4" fillId="0" borderId="0" xfId="1" applyAlignment="1">
      <alignment horizontal="left" indent="2"/>
    </xf>
    <xf numFmtId="0" fontId="35" fillId="0" borderId="0" xfId="1" applyFont="1"/>
    <xf numFmtId="4" fontId="4" fillId="0" borderId="0" xfId="1" applyNumberFormat="1"/>
    <xf numFmtId="0" fontId="10" fillId="0" borderId="0" xfId="1" applyFont="1"/>
    <xf numFmtId="0" fontId="40" fillId="0" borderId="0" xfId="1" applyFont="1"/>
    <xf numFmtId="4" fontId="9" fillId="0" borderId="0" xfId="1" applyNumberFormat="1" applyFont="1"/>
    <xf numFmtId="0" fontId="29" fillId="0" borderId="5" xfId="1" applyFont="1" applyBorder="1"/>
    <xf numFmtId="0" fontId="4" fillId="0" borderId="8" xfId="1" applyBorder="1"/>
    <xf numFmtId="0" fontId="29" fillId="0" borderId="8" xfId="1" applyFont="1" applyBorder="1"/>
    <xf numFmtId="0" fontId="4" fillId="0" borderId="53" xfId="1" applyBorder="1" applyAlignment="1">
      <alignment horizontal="center"/>
    </xf>
    <xf numFmtId="0" fontId="4" fillId="0" borderId="54" xfId="1" applyBorder="1" applyAlignment="1">
      <alignment horizontal="center"/>
    </xf>
    <xf numFmtId="0" fontId="4" fillId="0" borderId="54" xfId="1" applyBorder="1" applyAlignment="1">
      <alignment horizontal="left"/>
    </xf>
    <xf numFmtId="0" fontId="4" fillId="0" borderId="4" xfId="1" applyBorder="1" applyAlignment="1">
      <alignment horizontal="left"/>
    </xf>
    <xf numFmtId="0" fontId="4" fillId="0" borderId="13" xfId="1" applyBorder="1"/>
    <xf numFmtId="0" fontId="4" fillId="0" borderId="55" xfId="1" applyBorder="1"/>
    <xf numFmtId="0" fontId="4" fillId="0" borderId="56" xfId="1" applyBorder="1"/>
    <xf numFmtId="165" fontId="4" fillId="0" borderId="56" xfId="1" applyNumberFormat="1" applyBorder="1" applyAlignment="1">
      <alignment horizontal="right"/>
    </xf>
    <xf numFmtId="165" fontId="4" fillId="0" borderId="12" xfId="1" applyNumberFormat="1" applyBorder="1" applyAlignment="1">
      <alignment horizontal="right"/>
    </xf>
    <xf numFmtId="0" fontId="4" fillId="0" borderId="56" xfId="1" applyBorder="1" applyAlignment="1">
      <alignment horizontal="center"/>
    </xf>
    <xf numFmtId="0" fontId="4" fillId="0" borderId="12" xfId="1" applyBorder="1"/>
    <xf numFmtId="0" fontId="4" fillId="0" borderId="27" xfId="1" applyBorder="1"/>
    <xf numFmtId="0" fontId="4" fillId="0" borderId="48" xfId="1" applyBorder="1"/>
    <xf numFmtId="0" fontId="4" fillId="0" borderId="57" xfId="1" applyBorder="1"/>
    <xf numFmtId="0" fontId="4" fillId="0" borderId="26" xfId="1" applyBorder="1"/>
    <xf numFmtId="0" fontId="4" fillId="0" borderId="34" xfId="1" applyBorder="1"/>
    <xf numFmtId="0" fontId="4" fillId="0" borderId="58" xfId="1" applyBorder="1"/>
    <xf numFmtId="4" fontId="4" fillId="0" borderId="59" xfId="1" applyNumberFormat="1" applyBorder="1" applyAlignment="1">
      <alignment horizontal="right"/>
    </xf>
    <xf numFmtId="4" fontId="4" fillId="0" borderId="60" xfId="1" applyNumberFormat="1" applyBorder="1" applyAlignment="1">
      <alignment horizontal="right"/>
    </xf>
    <xf numFmtId="4" fontId="4" fillId="0" borderId="36" xfId="1" applyNumberFormat="1" applyBorder="1"/>
    <xf numFmtId="4" fontId="4" fillId="0" borderId="61" xfId="1" applyNumberFormat="1" applyBorder="1" applyAlignment="1">
      <alignment horizontal="right" shrinkToFit="1"/>
    </xf>
    <xf numFmtId="0" fontId="4" fillId="0" borderId="21" xfId="1" applyBorder="1"/>
    <xf numFmtId="0" fontId="4" fillId="0" borderId="20" xfId="1" applyBorder="1"/>
    <xf numFmtId="4" fontId="4" fillId="0" borderId="62" xfId="1" applyNumberFormat="1" applyBorder="1"/>
    <xf numFmtId="4" fontId="4" fillId="0" borderId="22" xfId="1" applyNumberFormat="1" applyBorder="1" applyAlignment="1">
      <alignment horizontal="right"/>
    </xf>
    <xf numFmtId="4" fontId="4" fillId="0" borderId="63" xfId="1" applyNumberFormat="1" applyBorder="1"/>
    <xf numFmtId="4" fontId="4" fillId="0" borderId="64" xfId="1" applyNumberFormat="1" applyBorder="1" applyAlignment="1">
      <alignment horizontal="right" shrinkToFit="1"/>
    </xf>
    <xf numFmtId="0" fontId="29" fillId="0" borderId="27" xfId="1" applyFont="1" applyBorder="1"/>
    <xf numFmtId="0" fontId="10" fillId="0" borderId="48" xfId="1" applyFont="1" applyBorder="1"/>
    <xf numFmtId="4" fontId="10" fillId="0" borderId="65" xfId="1" applyNumberFormat="1" applyFont="1" applyBorder="1" applyAlignment="1">
      <alignment shrinkToFit="1"/>
    </xf>
    <xf numFmtId="4" fontId="10" fillId="0" borderId="66" xfId="1" applyNumberFormat="1" applyFont="1" applyBorder="1" applyAlignment="1">
      <alignment shrinkToFit="1"/>
    </xf>
    <xf numFmtId="4" fontId="10" fillId="0" borderId="67" xfId="1" applyNumberFormat="1" applyFont="1" applyBorder="1" applyAlignment="1">
      <alignment shrinkToFit="1"/>
    </xf>
    <xf numFmtId="4" fontId="10" fillId="0" borderId="68" xfId="1" applyNumberFormat="1" applyFont="1" applyBorder="1" applyAlignment="1">
      <alignment horizontal="right" shrinkToFit="1"/>
    </xf>
    <xf numFmtId="0" fontId="41" fillId="0" borderId="0" xfId="1" applyFont="1"/>
    <xf numFmtId="0" fontId="4" fillId="4" borderId="0" xfId="1" applyFill="1" applyAlignment="1">
      <alignment horizontal="right"/>
    </xf>
    <xf numFmtId="0" fontId="4" fillId="0" borderId="0" xfId="1" applyAlignment="1">
      <alignment horizontal="right" indent="4"/>
    </xf>
    <xf numFmtId="0" fontId="4" fillId="0" borderId="0" xfId="1" applyAlignment="1">
      <alignment vertical="top" wrapText="1" shrinkToFit="1"/>
    </xf>
    <xf numFmtId="4" fontId="30" fillId="2" borderId="0" xfId="1" applyNumberFormat="1" applyFont="1" applyFill="1" applyAlignment="1">
      <alignment shrinkToFit="1"/>
    </xf>
    <xf numFmtId="4" fontId="42" fillId="0" borderId="0" xfId="1" applyNumberFormat="1" applyFont="1"/>
    <xf numFmtId="14" fontId="4" fillId="0" borderId="56" xfId="1" applyNumberFormat="1" applyBorder="1" applyAlignment="1">
      <alignment horizontal="right"/>
    </xf>
    <xf numFmtId="14" fontId="4" fillId="0" borderId="12" xfId="1" applyNumberFormat="1" applyBorder="1" applyAlignment="1">
      <alignment horizontal="right"/>
    </xf>
    <xf numFmtId="4" fontId="14" fillId="0" borderId="40" xfId="0" applyNumberFormat="1" applyFont="1" applyBorder="1" applyAlignment="1">
      <alignment horizontal="right" vertical="top"/>
    </xf>
    <xf numFmtId="4" fontId="14" fillId="0" borderId="42" xfId="0" applyNumberFormat="1" applyFont="1" applyFill="1" applyBorder="1" applyAlignment="1">
      <alignment vertical="top"/>
    </xf>
    <xf numFmtId="0" fontId="17" fillId="0" borderId="0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4" fontId="14" fillId="0" borderId="0" xfId="0" applyNumberFormat="1" applyFont="1" applyBorder="1" applyAlignment="1">
      <alignment vertical="top"/>
    </xf>
    <xf numFmtId="0" fontId="14" fillId="0" borderId="0" xfId="0" applyFont="1" applyBorder="1" applyAlignment="1">
      <alignment vertical="top"/>
    </xf>
    <xf numFmtId="0" fontId="13" fillId="0" borderId="0" xfId="0" applyFont="1" applyBorder="1" applyAlignment="1">
      <alignment horizontal="left" vertical="top"/>
    </xf>
    <xf numFmtId="4" fontId="13" fillId="0" borderId="0" xfId="0" applyNumberFormat="1" applyFont="1" applyBorder="1" applyAlignment="1">
      <alignment vertical="top"/>
    </xf>
    <xf numFmtId="2" fontId="13" fillId="0" borderId="0" xfId="0" applyNumberFormat="1" applyFont="1" applyBorder="1" applyAlignment="1">
      <alignment vertical="top"/>
    </xf>
    <xf numFmtId="2" fontId="14" fillId="0" borderId="0" xfId="0" applyNumberFormat="1" applyFont="1" applyBorder="1" applyAlignment="1">
      <alignment vertical="top"/>
    </xf>
    <xf numFmtId="0" fontId="7" fillId="0" borderId="0" xfId="0" applyFont="1" applyFill="1"/>
    <xf numFmtId="4" fontId="4" fillId="0" borderId="0" xfId="0" applyNumberFormat="1" applyFont="1" applyFill="1" applyAlignment="1">
      <alignment shrinkToFit="1"/>
    </xf>
    <xf numFmtId="4" fontId="14" fillId="0" borderId="0" xfId="0" applyNumberFormat="1" applyFont="1" applyFill="1"/>
    <xf numFmtId="0" fontId="0" fillId="0" borderId="0" xfId="0" applyFill="1"/>
    <xf numFmtId="4" fontId="7" fillId="0" borderId="0" xfId="0" applyNumberFormat="1" applyFont="1" applyFill="1" applyAlignment="1">
      <alignment shrinkToFit="1"/>
    </xf>
    <xf numFmtId="0" fontId="4" fillId="0" borderId="0" xfId="0" applyFont="1" applyFill="1"/>
    <xf numFmtId="4" fontId="0" fillId="0" borderId="0" xfId="0" applyNumberFormat="1"/>
    <xf numFmtId="4" fontId="4" fillId="0" borderId="0" xfId="1" applyNumberFormat="1" applyFill="1" applyAlignment="1">
      <alignment shrinkToFit="1"/>
    </xf>
    <xf numFmtId="164" fontId="4" fillId="0" borderId="0" xfId="1" applyNumberFormat="1" applyAlignment="1">
      <alignment horizontal="center"/>
    </xf>
    <xf numFmtId="10" fontId="4" fillId="0" borderId="0" xfId="1" applyNumberFormat="1" applyAlignment="1">
      <alignment horizontal="center"/>
    </xf>
    <xf numFmtId="0" fontId="11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1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0" fillId="0" borderId="0" xfId="0" applyAlignment="1">
      <alignment vertical="top"/>
    </xf>
    <xf numFmtId="0" fontId="9" fillId="0" borderId="5" xfId="0" applyFont="1" applyBorder="1" applyAlignment="1">
      <alignment horizontal="center" vertical="top"/>
    </xf>
    <xf numFmtId="0" fontId="9" fillId="0" borderId="8" xfId="0" applyFont="1" applyBorder="1" applyAlignment="1">
      <alignment horizontal="center" vertical="top"/>
    </xf>
    <xf numFmtId="0" fontId="9" fillId="0" borderId="5" xfId="0" applyFont="1" applyBorder="1" applyAlignment="1">
      <alignment horizontal="center" vertical="top" wrapText="1" shrinkToFit="1"/>
    </xf>
    <xf numFmtId="0" fontId="9" fillId="0" borderId="8" xfId="0" applyFont="1" applyBorder="1" applyAlignment="1">
      <alignment horizontal="center" vertical="top" wrapText="1" shrinkToFit="1"/>
    </xf>
    <xf numFmtId="0" fontId="9" fillId="0" borderId="4" xfId="0" applyFont="1" applyBorder="1" applyAlignment="1">
      <alignment horizontal="center" vertical="top" wrapText="1" shrinkToFit="1"/>
    </xf>
    <xf numFmtId="0" fontId="4" fillId="0" borderId="16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13" fillId="0" borderId="13" xfId="0" applyFont="1" applyBorder="1" applyAlignment="1">
      <alignment horizontal="left" vertical="top" wrapText="1"/>
    </xf>
    <xf numFmtId="0" fontId="13" fillId="0" borderId="27" xfId="0" applyFont="1" applyBorder="1" applyAlignment="1">
      <alignment horizontal="left" vertical="top" wrapText="1"/>
    </xf>
    <xf numFmtId="0" fontId="14" fillId="0" borderId="19" xfId="0" applyFont="1" applyBorder="1" applyAlignment="1">
      <alignment horizontal="center" vertical="top" wrapText="1"/>
    </xf>
    <xf numFmtId="0" fontId="14" fillId="0" borderId="20" xfId="0" applyFont="1" applyBorder="1" applyAlignment="1">
      <alignment horizontal="center" vertical="top" wrapText="1"/>
    </xf>
    <xf numFmtId="0" fontId="14" fillId="0" borderId="21" xfId="0" applyFont="1" applyBorder="1" applyAlignment="1">
      <alignment horizontal="left" vertical="top"/>
    </xf>
    <xf numFmtId="0" fontId="14" fillId="0" borderId="22" xfId="0" applyFont="1" applyBorder="1" applyAlignment="1">
      <alignment horizontal="left" vertical="top"/>
    </xf>
    <xf numFmtId="0" fontId="14" fillId="2" borderId="14" xfId="0" applyFont="1" applyFill="1" applyBorder="1" applyAlignment="1">
      <alignment horizontal="left" vertical="top" wrapText="1"/>
    </xf>
    <xf numFmtId="0" fontId="14" fillId="2" borderId="28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4" fontId="4" fillId="0" borderId="0" xfId="1" applyNumberFormat="1" applyAlignment="1">
      <alignment horizontal="right" indent="4"/>
    </xf>
    <xf numFmtId="0" fontId="21" fillId="0" borderId="0" xfId="1" applyFont="1"/>
    <xf numFmtId="0" fontId="21" fillId="0" borderId="0" xfId="1" applyFont="1" applyAlignment="1">
      <alignment horizontal="left" shrinkToFit="1"/>
    </xf>
    <xf numFmtId="0" fontId="14" fillId="0" borderId="0" xfId="1" applyFont="1" applyAlignment="1">
      <alignment horizontal="left" shrinkToFit="1"/>
    </xf>
    <xf numFmtId="0" fontId="4" fillId="0" borderId="0" xfId="1" applyAlignment="1">
      <alignment shrinkToFit="1"/>
    </xf>
    <xf numFmtId="1" fontId="4" fillId="0" borderId="0" xfId="1" applyNumberFormat="1" applyAlignment="1">
      <alignment horizontal="left" shrinkToFit="1"/>
    </xf>
    <xf numFmtId="1" fontId="4" fillId="0" borderId="0" xfId="1" applyNumberFormat="1" applyAlignment="1">
      <alignment horizontal="center" shrinkToFit="1"/>
    </xf>
    <xf numFmtId="0" fontId="24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4" fillId="0" borderId="56" xfId="1" applyBorder="1"/>
    <xf numFmtId="0" fontId="18" fillId="0" borderId="8" xfId="1" applyFont="1" applyBorder="1" applyAlignment="1">
      <alignment shrinkToFit="1"/>
    </xf>
    <xf numFmtId="0" fontId="12" fillId="0" borderId="0" xfId="2" applyFont="1" applyAlignment="1">
      <alignment horizontal="left"/>
    </xf>
    <xf numFmtId="0" fontId="37" fillId="0" borderId="0" xfId="2" applyFont="1" applyAlignment="1">
      <alignment horizontal="left"/>
    </xf>
    <xf numFmtId="0" fontId="30" fillId="0" borderId="0" xfId="1" applyFont="1" applyAlignment="1">
      <alignment horizontal="left" shrinkToFit="1"/>
    </xf>
    <xf numFmtId="0" fontId="4" fillId="0" borderId="0" xfId="1" applyAlignment="1" applyProtection="1">
      <alignment horizontal="justify" vertical="top" shrinkToFit="1"/>
      <protection locked="0"/>
    </xf>
    <xf numFmtId="0" fontId="14" fillId="0" borderId="0" xfId="1" applyFont="1" applyAlignment="1">
      <alignment horizontal="justify" vertical="top"/>
    </xf>
    <xf numFmtId="0" fontId="4" fillId="0" borderId="0" xfId="1" applyAlignment="1">
      <alignment horizontal="right" indent="4"/>
    </xf>
    <xf numFmtId="0" fontId="6" fillId="0" borderId="0" xfId="1" applyFont="1" applyAlignment="1">
      <alignment horizontal="center" vertical="center"/>
    </xf>
    <xf numFmtId="0" fontId="4" fillId="0" borderId="56" xfId="1" applyBorder="1" applyAlignment="1">
      <alignment vertical="justify"/>
    </xf>
    <xf numFmtId="0" fontId="4" fillId="0" borderId="8" xfId="1" applyBorder="1" applyAlignment="1">
      <alignment shrinkToFit="1"/>
    </xf>
    <xf numFmtId="0" fontId="4" fillId="0" borderId="0" xfId="1" applyAlignment="1" applyProtection="1">
      <alignment horizontal="justify" vertical="top" wrapText="1" shrinkToFit="1"/>
      <protection locked="0"/>
    </xf>
    <xf numFmtId="0" fontId="14" fillId="0" borderId="0" xfId="1" applyFont="1" applyAlignment="1">
      <alignment horizontal="justify" vertical="top" wrapText="1"/>
    </xf>
    <xf numFmtId="0" fontId="14" fillId="0" borderId="0" xfId="1" applyFont="1" applyFill="1" applyAlignment="1">
      <alignment horizontal="justify" vertical="top" wrapText="1"/>
    </xf>
    <xf numFmtId="0" fontId="21" fillId="0" borderId="0" xfId="1" applyFont="1" applyAlignment="1">
      <alignment vertical="top"/>
    </xf>
    <xf numFmtId="0" fontId="30" fillId="0" borderId="0" xfId="1" applyFont="1" applyAlignment="1">
      <alignment horizontal="left" wrapText="1" shrinkToFit="1"/>
    </xf>
    <xf numFmtId="0" fontId="4" fillId="0" borderId="0" xfId="1" applyFill="1" applyAlignment="1" applyProtection="1">
      <alignment horizontal="justify" vertical="top" wrapText="1" shrinkToFit="1"/>
      <protection locked="0"/>
    </xf>
    <xf numFmtId="0" fontId="21" fillId="0" borderId="0" xfId="1" applyFont="1" applyAlignment="1">
      <alignment horizontal="left" wrapText="1" shrinkToFit="1"/>
    </xf>
    <xf numFmtId="0" fontId="25" fillId="0" borderId="0" xfId="1" applyFont="1" applyAlignment="1">
      <alignment horizontal="left" wrapText="1" shrinkToFit="1"/>
    </xf>
  </cellXfs>
  <cellStyles count="3">
    <cellStyle name="Normální" xfId="0" builtinId="0"/>
    <cellStyle name="Normální 2" xfId="1" xr:uid="{C7DF2B5D-9610-4DE3-A8D6-FA4C65DDCFBD}"/>
    <cellStyle name="Normální 2 2 2" xfId="2" xr:uid="{FA0A03ED-152E-4195-86A0-12654928D1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46909-EED2-45BB-B175-06A3B8AFD669}">
  <sheetPr codeName="List1">
    <tabColor theme="3" tint="-0.249977111117893"/>
  </sheetPr>
  <dimension ref="A1:N656"/>
  <sheetViews>
    <sheetView showGridLines="0" zoomScaleNormal="100" zoomScaleSheetLayoutView="100" workbookViewId="0">
      <selection activeCell="I22" sqref="I22"/>
    </sheetView>
  </sheetViews>
  <sheetFormatPr defaultColWidth="9.140625" defaultRowHeight="12.75" x14ac:dyDescent="0.2"/>
  <cols>
    <col min="1" max="1" width="5.85546875" style="6" customWidth="1"/>
    <col min="2" max="2" width="36.5703125" style="9" customWidth="1"/>
    <col min="3" max="3" width="21.28515625" style="9" customWidth="1"/>
    <col min="4" max="4" width="22.140625" style="9" customWidth="1"/>
    <col min="5" max="5" width="13.42578125" style="6" customWidth="1"/>
    <col min="6" max="6" width="11.140625" style="6" customWidth="1"/>
    <col min="7" max="7" width="13.42578125" style="6" customWidth="1"/>
    <col min="8" max="8" width="12.5703125" style="6" customWidth="1"/>
    <col min="9" max="12" width="10.7109375" style="6" customWidth="1"/>
    <col min="13" max="13" width="12.28515625" style="6" customWidth="1"/>
    <col min="14" max="14" width="11.7109375" bestFit="1" customWidth="1"/>
  </cols>
  <sheetData>
    <row r="1" spans="1:13" ht="20.25" x14ac:dyDescent="0.2">
      <c r="A1" s="241" t="s">
        <v>0</v>
      </c>
      <c r="B1" s="242"/>
      <c r="C1" s="242"/>
      <c r="D1" s="242"/>
      <c r="E1" s="242"/>
      <c r="F1" s="242"/>
      <c r="G1" s="243"/>
      <c r="H1" s="243"/>
    </row>
    <row r="2" spans="1:13" ht="28.5" customHeight="1" x14ac:dyDescent="0.2">
      <c r="A2" s="260" t="s">
        <v>266</v>
      </c>
      <c r="B2" s="261"/>
      <c r="C2" s="261"/>
      <c r="D2" s="261"/>
      <c r="E2" s="262"/>
      <c r="F2" s="262"/>
      <c r="G2" s="262"/>
      <c r="H2" s="262"/>
      <c r="I2" s="262"/>
      <c r="J2" s="262"/>
      <c r="K2" s="262"/>
      <c r="L2" s="262"/>
      <c r="M2" s="7"/>
    </row>
    <row r="3" spans="1:13" ht="20.25" x14ac:dyDescent="0.2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7"/>
    </row>
    <row r="4" spans="1:13" ht="17.45" customHeight="1" x14ac:dyDescent="0.2">
      <c r="A4" s="8" t="s">
        <v>1</v>
      </c>
      <c r="B4" s="6"/>
      <c r="D4" s="10"/>
    </row>
    <row r="5" spans="1:13" ht="14.25" x14ac:dyDescent="0.2">
      <c r="A5" s="8"/>
      <c r="B5" s="4" t="s">
        <v>2</v>
      </c>
      <c r="D5" s="10"/>
    </row>
    <row r="6" spans="1:13" x14ac:dyDescent="0.2">
      <c r="B6" s="6"/>
    </row>
    <row r="7" spans="1:13" ht="15.75" x14ac:dyDescent="0.2">
      <c r="D7" s="11" t="s">
        <v>3</v>
      </c>
      <c r="E7" s="12">
        <v>2024</v>
      </c>
      <c r="H7" s="13"/>
    </row>
    <row r="8" spans="1:13" ht="13.5" thickBot="1" x14ac:dyDescent="0.25">
      <c r="J8" s="14"/>
      <c r="M8" s="14" t="s">
        <v>4</v>
      </c>
    </row>
    <row r="9" spans="1:13" ht="16.5" customHeight="1" thickTop="1" x14ac:dyDescent="0.2">
      <c r="A9" s="15" t="s">
        <v>5</v>
      </c>
      <c r="B9" s="16" t="s">
        <v>6</v>
      </c>
      <c r="C9" s="17" t="s">
        <v>7</v>
      </c>
      <c r="D9" s="18"/>
      <c r="E9" s="19" t="s">
        <v>8</v>
      </c>
      <c r="F9" s="20"/>
      <c r="G9" s="21" t="s">
        <v>9</v>
      </c>
      <c r="H9" s="244" t="s">
        <v>10</v>
      </c>
      <c r="I9" s="245"/>
      <c r="J9" s="245"/>
      <c r="K9" s="246" t="s">
        <v>11</v>
      </c>
      <c r="L9" s="247"/>
      <c r="M9" s="248"/>
    </row>
    <row r="10" spans="1:13" ht="16.5" customHeight="1" x14ac:dyDescent="0.2">
      <c r="A10" s="22"/>
      <c r="B10" s="23"/>
      <c r="C10" s="24"/>
      <c r="D10" s="25"/>
      <c r="E10" s="26" t="s">
        <v>12</v>
      </c>
      <c r="F10" s="27"/>
      <c r="G10" s="28" t="s">
        <v>12</v>
      </c>
      <c r="H10" s="3"/>
      <c r="I10" s="29"/>
      <c r="J10" s="29"/>
      <c r="K10" s="249"/>
      <c r="L10" s="250"/>
      <c r="M10" s="251"/>
    </row>
    <row r="11" spans="1:13" ht="33.75" customHeight="1" x14ac:dyDescent="0.2">
      <c r="A11" s="22"/>
      <c r="B11" s="23"/>
      <c r="C11" s="24"/>
      <c r="D11" s="25"/>
      <c r="E11" s="30"/>
      <c r="F11" s="31" t="s">
        <v>13</v>
      </c>
      <c r="G11" s="32"/>
      <c r="H11" s="252" t="s">
        <v>14</v>
      </c>
      <c r="I11" s="254" t="s">
        <v>15</v>
      </c>
      <c r="J11" s="255"/>
      <c r="K11" s="256" t="s">
        <v>16</v>
      </c>
      <c r="L11" s="257"/>
      <c r="M11" s="258" t="s">
        <v>17</v>
      </c>
    </row>
    <row r="12" spans="1:13" ht="16.5" thickBot="1" x14ac:dyDescent="0.25">
      <c r="A12" s="33"/>
      <c r="B12" s="34"/>
      <c r="C12" s="35" t="s">
        <v>18</v>
      </c>
      <c r="D12" s="36" t="s">
        <v>19</v>
      </c>
      <c r="E12" s="37"/>
      <c r="F12" s="38"/>
      <c r="G12" s="39"/>
      <c r="H12" s="253"/>
      <c r="I12" s="40" t="s">
        <v>20</v>
      </c>
      <c r="J12" s="40" t="s">
        <v>21</v>
      </c>
      <c r="K12" s="41" t="s">
        <v>22</v>
      </c>
      <c r="L12" s="42" t="s">
        <v>23</v>
      </c>
      <c r="M12" s="259"/>
    </row>
    <row r="13" spans="1:13" ht="13.5" thickTop="1" x14ac:dyDescent="0.2">
      <c r="A13" s="43" t="s">
        <v>26</v>
      </c>
      <c r="B13" s="44" t="s">
        <v>27</v>
      </c>
      <c r="C13" s="45" t="s">
        <v>28</v>
      </c>
      <c r="D13" s="46" t="s">
        <v>29</v>
      </c>
      <c r="E13" s="47">
        <f>'1001'!$G$16</f>
        <v>6433537.7199999997</v>
      </c>
      <c r="F13" s="48">
        <f>'1001'!$G$17</f>
        <v>0</v>
      </c>
      <c r="G13" s="49">
        <f>'1001'!$G$18</f>
        <v>6478158.2999999998</v>
      </c>
      <c r="H13" s="50">
        <f>'1001'!$G$21</f>
        <v>44620.580000000075</v>
      </c>
      <c r="I13" s="51">
        <f>'1001'!$H$21</f>
        <v>44620.580000000075</v>
      </c>
      <c r="J13" s="48">
        <f>'1001'!$I$21</f>
        <v>0</v>
      </c>
      <c r="K13" s="50">
        <f>'1001'!$G$28</f>
        <v>0</v>
      </c>
      <c r="L13" s="49">
        <f>'1001'!$G$29</f>
        <v>44620.58</v>
      </c>
      <c r="M13" s="52"/>
    </row>
    <row r="14" spans="1:13" ht="25.5" x14ac:dyDescent="0.2">
      <c r="A14" s="43">
        <v>1012</v>
      </c>
      <c r="B14" s="53" t="s">
        <v>30</v>
      </c>
      <c r="C14" s="54" t="s">
        <v>31</v>
      </c>
      <c r="D14" s="55" t="s">
        <v>32</v>
      </c>
      <c r="E14" s="56">
        <f>'1012'!$G$16</f>
        <v>68096608.870000005</v>
      </c>
      <c r="F14" s="57">
        <f>'1012'!$G$17</f>
        <v>0</v>
      </c>
      <c r="G14" s="58">
        <f>'1012'!$G$18</f>
        <v>68199524.739999995</v>
      </c>
      <c r="H14" s="59">
        <f>'1012'!$G$21</f>
        <v>102915.86999998987</v>
      </c>
      <c r="I14" s="60">
        <f>'1012'!$H$21</f>
        <v>-3720.2100000008941</v>
      </c>
      <c r="J14" s="57">
        <f>'1012'!$I$21</f>
        <v>106636.08000000007</v>
      </c>
      <c r="K14" s="59">
        <f>'1012'!$G$28</f>
        <v>18000</v>
      </c>
      <c r="L14" s="58">
        <f>'1012'!$G$29</f>
        <v>84915.869999989867</v>
      </c>
      <c r="M14" s="61"/>
    </row>
    <row r="15" spans="1:13" s="1" customFormat="1" ht="38.25" x14ac:dyDescent="0.2">
      <c r="A15" s="62">
        <v>1015</v>
      </c>
      <c r="B15" s="63" t="s">
        <v>33</v>
      </c>
      <c r="C15" s="64" t="s">
        <v>34</v>
      </c>
      <c r="D15" s="65" t="s">
        <v>35</v>
      </c>
      <c r="E15" s="56">
        <f>'1015'!$G$16</f>
        <v>111522828.98999999</v>
      </c>
      <c r="F15" s="57">
        <f>'1015'!$G$17</f>
        <v>0</v>
      </c>
      <c r="G15" s="58">
        <f>'1015'!$G$18</f>
        <v>111682129.91999999</v>
      </c>
      <c r="H15" s="59">
        <f>'1015'!$G$21</f>
        <v>159300.92999999225</v>
      </c>
      <c r="I15" s="60">
        <f>'1015'!$H$21</f>
        <v>-1.4901161193847656E-8</v>
      </c>
      <c r="J15" s="57">
        <f>'1015'!$I$21</f>
        <v>159300.93</v>
      </c>
      <c r="K15" s="59">
        <f>'1015'!$G$28</f>
        <v>0</v>
      </c>
      <c r="L15" s="58">
        <f>'1015'!$G$29</f>
        <v>159300.93</v>
      </c>
      <c r="M15" s="61"/>
    </row>
    <row r="16" spans="1:13" s="1" customFormat="1" x14ac:dyDescent="0.2">
      <c r="A16" s="62" t="s">
        <v>36</v>
      </c>
      <c r="B16" s="63" t="s">
        <v>37</v>
      </c>
      <c r="C16" s="64" t="s">
        <v>38</v>
      </c>
      <c r="D16" s="65" t="s">
        <v>39</v>
      </c>
      <c r="E16" s="56">
        <f>'1032'!$G$16</f>
        <v>30218087.669999998</v>
      </c>
      <c r="F16" s="57">
        <f>'1032'!$G$17</f>
        <v>0</v>
      </c>
      <c r="G16" s="58">
        <f>'1032'!$G$18</f>
        <v>30249622.579999998</v>
      </c>
      <c r="H16" s="59">
        <f>'1032'!$G$21</f>
        <v>31534.910000000149</v>
      </c>
      <c r="I16" s="60">
        <f>'1032'!$H$21</f>
        <v>11439.910000000149</v>
      </c>
      <c r="J16" s="57">
        <f>'1032'!$I$21</f>
        <v>20095</v>
      </c>
      <c r="K16" s="59">
        <f>'1032'!$G$28</f>
        <v>8000</v>
      </c>
      <c r="L16" s="58">
        <f>'1032'!$G$29</f>
        <v>23534.910000000149</v>
      </c>
      <c r="M16" s="61"/>
    </row>
    <row r="17" spans="1:13" s="1" customFormat="1" x14ac:dyDescent="0.2">
      <c r="A17" s="62" t="s">
        <v>40</v>
      </c>
      <c r="B17" s="63" t="s">
        <v>41</v>
      </c>
      <c r="C17" s="64" t="s">
        <v>42</v>
      </c>
      <c r="D17" s="65" t="s">
        <v>43</v>
      </c>
      <c r="E17" s="56">
        <f>'1033'!$G$16</f>
        <v>25277676.569999997</v>
      </c>
      <c r="F17" s="57">
        <f>'1033'!$G$17</f>
        <v>23579.77</v>
      </c>
      <c r="G17" s="58">
        <f>'1033'!$G$18</f>
        <v>25340226.779999997</v>
      </c>
      <c r="H17" s="59">
        <f>'1033'!$G$21</f>
        <v>62550.210000000894</v>
      </c>
      <c r="I17" s="60">
        <f>'1033'!$H$21</f>
        <v>27544.210000000898</v>
      </c>
      <c r="J17" s="57">
        <f>'1033'!$I$21</f>
        <v>35006</v>
      </c>
      <c r="K17" s="59">
        <f>'1033'!$G$28</f>
        <v>8000</v>
      </c>
      <c r="L17" s="58">
        <f>'1033'!$G$29</f>
        <v>54550.21</v>
      </c>
      <c r="M17" s="61"/>
    </row>
    <row r="18" spans="1:13" s="1" customFormat="1" ht="25.5" x14ac:dyDescent="0.2">
      <c r="A18" s="62" t="s">
        <v>44</v>
      </c>
      <c r="B18" s="63" t="s">
        <v>45</v>
      </c>
      <c r="C18" s="64" t="s">
        <v>46</v>
      </c>
      <c r="D18" s="65" t="s">
        <v>47</v>
      </c>
      <c r="E18" s="56">
        <f>'1034'!$G$16</f>
        <v>25169456.879999999</v>
      </c>
      <c r="F18" s="57">
        <f>'1034'!$G$17</f>
        <v>0</v>
      </c>
      <c r="G18" s="58">
        <f>'1034'!$G$18</f>
        <v>25196893.240000002</v>
      </c>
      <c r="H18" s="59">
        <f>'1034'!$G$21</f>
        <v>27436.360000003129</v>
      </c>
      <c r="I18" s="60">
        <f>'1034'!$H$21</f>
        <v>27436.360000003129</v>
      </c>
      <c r="J18" s="57">
        <f>'1034'!$I$21</f>
        <v>0</v>
      </c>
      <c r="K18" s="59">
        <f>'1034'!$G$28</f>
        <v>0</v>
      </c>
      <c r="L18" s="58">
        <f>'1034'!$G$29</f>
        <v>27436.36</v>
      </c>
      <c r="M18" s="61"/>
    </row>
    <row r="19" spans="1:13" s="1" customFormat="1" ht="25.5" x14ac:dyDescent="0.2">
      <c r="A19" s="62" t="s">
        <v>48</v>
      </c>
      <c r="B19" s="63" t="s">
        <v>49</v>
      </c>
      <c r="C19" s="64" t="s">
        <v>50</v>
      </c>
      <c r="D19" s="65" t="s">
        <v>47</v>
      </c>
      <c r="E19" s="56">
        <f>'1100'!$G$16</f>
        <v>39165169.960000001</v>
      </c>
      <c r="F19" s="57">
        <f>'1100'!$G$17</f>
        <v>0</v>
      </c>
      <c r="G19" s="58">
        <f>'1100'!$G$18</f>
        <v>39275075.519999996</v>
      </c>
      <c r="H19" s="59">
        <f>'1100'!$G$21</f>
        <v>109905.55999999493</v>
      </c>
      <c r="I19" s="60">
        <f>'1100'!$H$21</f>
        <v>63304.659999996424</v>
      </c>
      <c r="J19" s="57">
        <f>'1100'!$I$21</f>
        <v>46600.900000000009</v>
      </c>
      <c r="K19" s="59">
        <f>'1100'!$G$28</f>
        <v>8000</v>
      </c>
      <c r="L19" s="58">
        <f>'1100'!$G$29</f>
        <v>101905.55999999493</v>
      </c>
      <c r="M19" s="61"/>
    </row>
    <row r="20" spans="1:13" s="1" customFormat="1" x14ac:dyDescent="0.2">
      <c r="A20" s="62" t="s">
        <v>51</v>
      </c>
      <c r="B20" s="63" t="s">
        <v>52</v>
      </c>
      <c r="C20" s="64" t="s">
        <v>53</v>
      </c>
      <c r="D20" s="65" t="s">
        <v>32</v>
      </c>
      <c r="E20" s="56">
        <f>'1101'!$G$16</f>
        <v>72281021.950000018</v>
      </c>
      <c r="F20" s="57">
        <f>'1101'!$G$17</f>
        <v>70640</v>
      </c>
      <c r="G20" s="58">
        <f>'1101'!$G$18</f>
        <v>72560924.379999995</v>
      </c>
      <c r="H20" s="59">
        <f>'1101'!$G$21</f>
        <v>279902.42999997735</v>
      </c>
      <c r="I20" s="60">
        <f>'1101'!$H$21</f>
        <v>-292741.82000002265</v>
      </c>
      <c r="J20" s="57">
        <f>'1101'!$I$21</f>
        <v>572644.25</v>
      </c>
      <c r="K20" s="59">
        <f>'1101'!$G$28</f>
        <v>0</v>
      </c>
      <c r="L20" s="58">
        <f>'1101'!$G$29</f>
        <v>279902.43</v>
      </c>
      <c r="M20" s="61"/>
    </row>
    <row r="21" spans="1:13" s="1" customFormat="1" ht="25.5" x14ac:dyDescent="0.2">
      <c r="A21" s="62" t="s">
        <v>54</v>
      </c>
      <c r="B21" s="63" t="s">
        <v>55</v>
      </c>
      <c r="C21" s="64" t="s">
        <v>56</v>
      </c>
      <c r="D21" s="65" t="s">
        <v>57</v>
      </c>
      <c r="E21" s="56">
        <f>'1102'!$G$16</f>
        <v>106946174.17999998</v>
      </c>
      <c r="F21" s="57">
        <f>'1102'!$G$17</f>
        <v>219454.37</v>
      </c>
      <c r="G21" s="58">
        <f>'1102'!$G$18</f>
        <v>107505414.69</v>
      </c>
      <c r="H21" s="59">
        <f>'1102'!$G$21</f>
        <v>559240.51000002027</v>
      </c>
      <c r="I21" s="60">
        <f>'1102'!$H$21</f>
        <v>-263316.38999998569</v>
      </c>
      <c r="J21" s="57">
        <f>'1102'!$I$21</f>
        <v>822556.89999999991</v>
      </c>
      <c r="K21" s="59">
        <f>'1102'!$G$28</f>
        <v>27000</v>
      </c>
      <c r="L21" s="58">
        <f>'1102'!$G$29</f>
        <v>532240.51000002027</v>
      </c>
      <c r="M21" s="61"/>
    </row>
    <row r="22" spans="1:13" s="1" customFormat="1" ht="25.5" x14ac:dyDescent="0.2">
      <c r="A22" s="62" t="s">
        <v>58</v>
      </c>
      <c r="B22" s="63" t="s">
        <v>59</v>
      </c>
      <c r="C22" s="64" t="s">
        <v>60</v>
      </c>
      <c r="D22" s="65" t="s">
        <v>32</v>
      </c>
      <c r="E22" s="56">
        <f>'1103'!$G$16</f>
        <v>148448584.09999996</v>
      </c>
      <c r="F22" s="57">
        <f>'1103'!$G$17</f>
        <v>235080</v>
      </c>
      <c r="G22" s="58">
        <f>'1103'!$G$18</f>
        <v>147932892</v>
      </c>
      <c r="H22" s="59">
        <f>'1103'!$G$21</f>
        <v>-515692.09999996424</v>
      </c>
      <c r="I22" s="60">
        <f>'1103'!$H$21</f>
        <v>-1972869.3799999654</v>
      </c>
      <c r="J22" s="57">
        <f>'1103'!$I$21</f>
        <v>1457177.2799999993</v>
      </c>
      <c r="K22" s="59">
        <f>'1103'!$G$28</f>
        <v>0</v>
      </c>
      <c r="L22" s="58">
        <f>'1103'!$G$29</f>
        <v>0</v>
      </c>
      <c r="M22" s="61"/>
    </row>
    <row r="23" spans="1:13" s="1" customFormat="1" ht="17.25" customHeight="1" x14ac:dyDescent="0.2">
      <c r="A23" s="62" t="s">
        <v>61</v>
      </c>
      <c r="B23" s="63" t="s">
        <v>62</v>
      </c>
      <c r="C23" s="64" t="s">
        <v>63</v>
      </c>
      <c r="D23" s="65" t="s">
        <v>39</v>
      </c>
      <c r="E23" s="56">
        <f>'1104'!$G$16</f>
        <v>41002672.959999993</v>
      </c>
      <c r="F23" s="57">
        <f>'1104'!$G$17</f>
        <v>0</v>
      </c>
      <c r="G23" s="58">
        <f>'1104'!$G$18</f>
        <v>41088578.500000007</v>
      </c>
      <c r="H23" s="59">
        <f>'1104'!$G$21</f>
        <v>85905.540000014007</v>
      </c>
      <c r="I23" s="60">
        <f>'1104'!$H$21</f>
        <v>10570.970000013709</v>
      </c>
      <c r="J23" s="57">
        <f>'1104'!$I$21</f>
        <v>75334.570000000182</v>
      </c>
      <c r="K23" s="59">
        <f>'1104'!$G$28</f>
        <v>17000</v>
      </c>
      <c r="L23" s="58">
        <f>'1104'!$G$29</f>
        <v>68905.539999999994</v>
      </c>
      <c r="M23" s="61"/>
    </row>
    <row r="24" spans="1:13" s="1" customFormat="1" ht="17.25" customHeight="1" x14ac:dyDescent="0.2">
      <c r="A24" s="62" t="s">
        <v>64</v>
      </c>
      <c r="B24" s="63" t="s">
        <v>65</v>
      </c>
      <c r="C24" s="64" t="s">
        <v>66</v>
      </c>
      <c r="D24" s="65" t="s">
        <v>43</v>
      </c>
      <c r="E24" s="56">
        <f>'1105'!$G$16</f>
        <v>36956314.859999999</v>
      </c>
      <c r="F24" s="57">
        <f>'1105'!$G$17</f>
        <v>47382.57</v>
      </c>
      <c r="G24" s="58">
        <f>'1105'!$G$18</f>
        <v>37202706.880000003</v>
      </c>
      <c r="H24" s="59">
        <f>'1105'!$G$21</f>
        <v>246392.02000000328</v>
      </c>
      <c r="I24" s="60">
        <f>'1105'!$H$21</f>
        <v>12968.179999999702</v>
      </c>
      <c r="J24" s="57">
        <f>'1105'!$I$21</f>
        <v>233423.83999999985</v>
      </c>
      <c r="K24" s="59">
        <f>'1105'!$G$28</f>
        <v>10000</v>
      </c>
      <c r="L24" s="58">
        <f>'1105'!$G$29</f>
        <v>236392.02</v>
      </c>
      <c r="M24" s="61"/>
    </row>
    <row r="25" spans="1:13" s="1" customFormat="1" ht="38.25" x14ac:dyDescent="0.2">
      <c r="A25" s="62" t="s">
        <v>67</v>
      </c>
      <c r="B25" s="63" t="s">
        <v>68</v>
      </c>
      <c r="C25" s="64" t="s">
        <v>69</v>
      </c>
      <c r="D25" s="65" t="s">
        <v>29</v>
      </c>
      <c r="E25" s="56">
        <f>'1120'!$G$16</f>
        <v>47264675.559999995</v>
      </c>
      <c r="F25" s="57">
        <f>'1120'!$G$17</f>
        <v>0</v>
      </c>
      <c r="G25" s="58">
        <f>'1120'!$G$18</f>
        <v>47537738.729999997</v>
      </c>
      <c r="H25" s="59">
        <f>'1120'!$G$21</f>
        <v>273063.17000000179</v>
      </c>
      <c r="I25" s="60">
        <f>'1120'!$H$21</f>
        <v>65756.810000002384</v>
      </c>
      <c r="J25" s="57">
        <f>'1120'!$I$21</f>
        <v>207306.36</v>
      </c>
      <c r="K25" s="59">
        <f>'1120'!$G$28</f>
        <v>0</v>
      </c>
      <c r="L25" s="58">
        <f>'1120'!$G$29</f>
        <v>273063.17</v>
      </c>
      <c r="M25" s="61"/>
    </row>
    <row r="26" spans="1:13" s="1" customFormat="1" ht="25.5" x14ac:dyDescent="0.2">
      <c r="A26" s="62" t="s">
        <v>70</v>
      </c>
      <c r="B26" s="63" t="s">
        <v>71</v>
      </c>
      <c r="C26" s="64" t="s">
        <v>72</v>
      </c>
      <c r="D26" s="65" t="s">
        <v>73</v>
      </c>
      <c r="E26" s="56">
        <f>'1121'!$G$16</f>
        <v>56897662.920000002</v>
      </c>
      <c r="F26" s="57">
        <f>'1121'!$G$17</f>
        <v>48660</v>
      </c>
      <c r="G26" s="58">
        <f>'1121'!$G$18</f>
        <v>56743165.959999993</v>
      </c>
      <c r="H26" s="59">
        <f>'1121'!$G$21</f>
        <v>-154496.96000000834</v>
      </c>
      <c r="I26" s="60">
        <f>'1121'!$H$21</f>
        <v>-582831.03000000864</v>
      </c>
      <c r="J26" s="57">
        <f>'1121'!$I$21</f>
        <v>428334.07</v>
      </c>
      <c r="K26" s="59">
        <f>'1121'!$G$28</f>
        <v>0</v>
      </c>
      <c r="L26" s="58">
        <f>'1121'!$G$29</f>
        <v>0</v>
      </c>
      <c r="M26" s="61"/>
    </row>
    <row r="27" spans="1:13" s="1" customFormat="1" ht="25.5" x14ac:dyDescent="0.2">
      <c r="A27" s="62" t="s">
        <v>74</v>
      </c>
      <c r="B27" s="63" t="s">
        <v>75</v>
      </c>
      <c r="C27" s="64" t="s">
        <v>76</v>
      </c>
      <c r="D27" s="65" t="s">
        <v>43</v>
      </c>
      <c r="E27" s="56">
        <f>'1122'!$G$16</f>
        <v>58670207.93</v>
      </c>
      <c r="F27" s="57">
        <f>'1122'!$G$17</f>
        <v>75120</v>
      </c>
      <c r="G27" s="58">
        <f>'1122'!$G$18</f>
        <v>58665707.259999998</v>
      </c>
      <c r="H27" s="59">
        <f>'1122'!$G$21</f>
        <v>-4500.6700000017881</v>
      </c>
      <c r="I27" s="60">
        <f>'1122'!$H$21</f>
        <v>-577202.8900000006</v>
      </c>
      <c r="J27" s="57">
        <f>'1122'!$I$21</f>
        <v>572702.22000000067</v>
      </c>
      <c r="K27" s="59">
        <f>'1122'!$G$28</f>
        <v>0</v>
      </c>
      <c r="L27" s="58">
        <f>'1122'!$G$29</f>
        <v>0</v>
      </c>
      <c r="M27" s="61"/>
    </row>
    <row r="28" spans="1:13" s="1" customFormat="1" ht="25.5" x14ac:dyDescent="0.2">
      <c r="A28" s="62" t="s">
        <v>77</v>
      </c>
      <c r="B28" s="63" t="s">
        <v>78</v>
      </c>
      <c r="C28" s="64" t="s">
        <v>79</v>
      </c>
      <c r="D28" s="65" t="s">
        <v>32</v>
      </c>
      <c r="E28" s="56">
        <f>'1123'!$G$16</f>
        <v>88092262.769999996</v>
      </c>
      <c r="F28" s="57">
        <f>'1123'!$G$17</f>
        <v>0</v>
      </c>
      <c r="G28" s="58">
        <f>'1123'!$G$18</f>
        <v>88237884.709999993</v>
      </c>
      <c r="H28" s="59">
        <f>'1123'!$G$21</f>
        <v>145621.93999999762</v>
      </c>
      <c r="I28" s="60">
        <f>'1123'!$H$21</f>
        <v>0</v>
      </c>
      <c r="J28" s="57">
        <f>'1123'!$I$21</f>
        <v>145621.93999999994</v>
      </c>
      <c r="K28" s="59">
        <f>'1123'!$G$28</f>
        <v>0</v>
      </c>
      <c r="L28" s="58">
        <f>'1123'!$G$29</f>
        <v>0</v>
      </c>
      <c r="M28" s="217">
        <v>145621.94</v>
      </c>
    </row>
    <row r="29" spans="1:13" s="1" customFormat="1" ht="25.5" x14ac:dyDescent="0.2">
      <c r="A29" s="62" t="s">
        <v>80</v>
      </c>
      <c r="B29" s="63" t="s">
        <v>81</v>
      </c>
      <c r="C29" s="64" t="s">
        <v>82</v>
      </c>
      <c r="D29" s="65" t="s">
        <v>32</v>
      </c>
      <c r="E29" s="56">
        <f>'1150'!$G$16</f>
        <v>41605023.310000002</v>
      </c>
      <c r="F29" s="57">
        <f>'1150'!$G$17</f>
        <v>49009</v>
      </c>
      <c r="G29" s="58">
        <f>'1150'!$G$18</f>
        <v>41843504.140000008</v>
      </c>
      <c r="H29" s="59">
        <f>'1150'!$G$21</f>
        <v>238480.83000000566</v>
      </c>
      <c r="I29" s="60">
        <f>'1150'!$H$21</f>
        <v>-247279.12999999523</v>
      </c>
      <c r="J29" s="57">
        <f>'1150'!$I$21</f>
        <v>485759.95999999996</v>
      </c>
      <c r="K29" s="218">
        <f>'1150'!$G$28</f>
        <v>8000</v>
      </c>
      <c r="L29" s="58">
        <f>'1150'!$G$29</f>
        <v>230480.83000000566</v>
      </c>
      <c r="M29" s="61"/>
    </row>
    <row r="30" spans="1:13" s="1" customFormat="1" ht="51" x14ac:dyDescent="0.2">
      <c r="A30" s="62" t="s">
        <v>83</v>
      </c>
      <c r="B30" s="63" t="s">
        <v>84</v>
      </c>
      <c r="C30" s="64" t="s">
        <v>85</v>
      </c>
      <c r="D30" s="65" t="s">
        <v>86</v>
      </c>
      <c r="E30" s="56">
        <f>'1160'!$G$16</f>
        <v>131734948.53</v>
      </c>
      <c r="F30" s="57">
        <f>'1160'!$G$17</f>
        <v>0</v>
      </c>
      <c r="G30" s="58">
        <f>'1160'!$G$18</f>
        <v>132024121.57000001</v>
      </c>
      <c r="H30" s="59">
        <f>'1160'!$G$21</f>
        <v>289173.04000000656</v>
      </c>
      <c r="I30" s="60">
        <f>'1160'!$H$21</f>
        <v>32867.840000003576</v>
      </c>
      <c r="J30" s="57">
        <f>'1160'!$I$21</f>
        <v>256305.20000000065</v>
      </c>
      <c r="K30" s="59">
        <f>'1160'!$G$28</f>
        <v>12300</v>
      </c>
      <c r="L30" s="58">
        <f>'1160'!$G$29</f>
        <v>276873.04000000656</v>
      </c>
      <c r="M30" s="61"/>
    </row>
    <row r="31" spans="1:13" s="1" customFormat="1" ht="25.5" x14ac:dyDescent="0.2">
      <c r="A31" s="62" t="s">
        <v>87</v>
      </c>
      <c r="B31" s="63" t="s">
        <v>88</v>
      </c>
      <c r="C31" s="64" t="s">
        <v>89</v>
      </c>
      <c r="D31" s="65" t="s">
        <v>47</v>
      </c>
      <c r="E31" s="56">
        <f>'1200'!$G$16</f>
        <v>44211215.460000001</v>
      </c>
      <c r="F31" s="57">
        <f>'1200'!$G$17</f>
        <v>126532.87</v>
      </c>
      <c r="G31" s="58">
        <f>'1200'!$G$18</f>
        <v>44981953.650000006</v>
      </c>
      <c r="H31" s="59">
        <f>'1200'!$G$21</f>
        <v>770738.19000000507</v>
      </c>
      <c r="I31" s="60">
        <f>'1200'!$H$21</f>
        <v>449.45000000298023</v>
      </c>
      <c r="J31" s="57">
        <f>'1200'!$I$21</f>
        <v>770288.74000000069</v>
      </c>
      <c r="K31" s="59">
        <f>'1200'!$G$28</f>
        <v>50000</v>
      </c>
      <c r="L31" s="58">
        <f>'1200'!$G$29</f>
        <v>720738.19000000507</v>
      </c>
      <c r="M31" s="61"/>
    </row>
    <row r="32" spans="1:13" s="1" customFormat="1" ht="25.5" x14ac:dyDescent="0.2">
      <c r="A32" s="62" t="s">
        <v>90</v>
      </c>
      <c r="B32" s="63" t="s">
        <v>91</v>
      </c>
      <c r="C32" s="64" t="s">
        <v>92</v>
      </c>
      <c r="D32" s="65" t="s">
        <v>93</v>
      </c>
      <c r="E32" s="56">
        <f>'1201'!$G$16</f>
        <v>51057297.509999998</v>
      </c>
      <c r="F32" s="57">
        <f>'1201'!$G$17</f>
        <v>20580</v>
      </c>
      <c r="G32" s="58">
        <f>'1201'!$G$18</f>
        <v>51260338.359999999</v>
      </c>
      <c r="H32" s="59">
        <f>'1201'!$G$21</f>
        <v>203040.85000000149</v>
      </c>
      <c r="I32" s="60">
        <f>'1201'!$H$21</f>
        <v>-195063.42000000179</v>
      </c>
      <c r="J32" s="57">
        <f>'1201'!$I$21</f>
        <v>398104.27</v>
      </c>
      <c r="K32" s="59">
        <f>'1201'!$G$28</f>
        <v>28000</v>
      </c>
      <c r="L32" s="58">
        <f>'1201'!$G$29</f>
        <v>175040.85000000149</v>
      </c>
      <c r="M32" s="61"/>
    </row>
    <row r="33" spans="1:13" s="1" customFormat="1" ht="25.5" x14ac:dyDescent="0.2">
      <c r="A33" s="62" t="s">
        <v>94</v>
      </c>
      <c r="B33" s="63" t="s">
        <v>95</v>
      </c>
      <c r="C33" s="64" t="s">
        <v>96</v>
      </c>
      <c r="D33" s="65" t="s">
        <v>32</v>
      </c>
      <c r="E33" s="56">
        <f>'1202'!$G$16</f>
        <v>68318604.519999996</v>
      </c>
      <c r="F33" s="57">
        <f>'1202'!$G$17</f>
        <v>0</v>
      </c>
      <c r="G33" s="58">
        <f>'1202'!$G$18</f>
        <v>68518161.260000005</v>
      </c>
      <c r="H33" s="59">
        <f>'1202'!$G$21</f>
        <v>199556.74000000954</v>
      </c>
      <c r="I33" s="60">
        <f>'1202'!$H$21</f>
        <v>38176.740000009537</v>
      </c>
      <c r="J33" s="57">
        <f>'1202'!$I$21</f>
        <v>161380</v>
      </c>
      <c r="K33" s="59">
        <f>'1202'!$G$28</f>
        <v>0</v>
      </c>
      <c r="L33" s="58">
        <f>'1202'!$G$29</f>
        <v>199556.74000000954</v>
      </c>
      <c r="M33" s="61"/>
    </row>
    <row r="34" spans="1:13" s="1" customFormat="1" ht="25.5" x14ac:dyDescent="0.2">
      <c r="A34" s="62" t="s">
        <v>97</v>
      </c>
      <c r="B34" s="63" t="s">
        <v>98</v>
      </c>
      <c r="C34" s="64" t="s">
        <v>99</v>
      </c>
      <c r="D34" s="65" t="s">
        <v>32</v>
      </c>
      <c r="E34" s="56">
        <f>'1204'!$G$16</f>
        <v>116037649.39</v>
      </c>
      <c r="F34" s="57">
        <f>'1204'!$G$17</f>
        <v>-18000</v>
      </c>
      <c r="G34" s="58">
        <f>'1204'!$G$18</f>
        <v>116107675.22999999</v>
      </c>
      <c r="H34" s="59">
        <f>'1204'!$G$21</f>
        <v>70025.839999988675</v>
      </c>
      <c r="I34" s="60">
        <f>'1204'!$H$21</f>
        <v>-509444.91000001132</v>
      </c>
      <c r="J34" s="57">
        <f>'1204'!$I$21</f>
        <v>579470.75</v>
      </c>
      <c r="K34" s="59">
        <f>'1204'!$G$28</f>
        <v>10000</v>
      </c>
      <c r="L34" s="58">
        <f>'1204'!$G$29</f>
        <v>60025.84</v>
      </c>
      <c r="M34" s="61"/>
    </row>
    <row r="35" spans="1:13" s="1" customFormat="1" ht="63.75" x14ac:dyDescent="0.2">
      <c r="A35" s="62" t="s">
        <v>100</v>
      </c>
      <c r="B35" s="63" t="s">
        <v>237</v>
      </c>
      <c r="C35" s="64" t="s">
        <v>101</v>
      </c>
      <c r="D35" s="65" t="s">
        <v>32</v>
      </c>
      <c r="E35" s="56">
        <f>'1205'!$G$16</f>
        <v>39235242.960000008</v>
      </c>
      <c r="F35" s="57">
        <f>'1205'!$G$17</f>
        <v>0</v>
      </c>
      <c r="G35" s="58">
        <f>'1205'!$G$18</f>
        <v>39899384.730000004</v>
      </c>
      <c r="H35" s="59">
        <f>'1205'!$G$21</f>
        <v>664141.76999999583</v>
      </c>
      <c r="I35" s="60">
        <f>'1205'!$H$21</f>
        <v>322599.36999999732</v>
      </c>
      <c r="J35" s="57">
        <f>'1205'!$I$21</f>
        <v>341542.39999999991</v>
      </c>
      <c r="K35" s="59">
        <f>'1205'!$G$28</f>
        <v>10000</v>
      </c>
      <c r="L35" s="58">
        <f>'1205'!$G$29</f>
        <v>654141.77</v>
      </c>
      <c r="M35" s="61"/>
    </row>
    <row r="36" spans="1:13" s="1" customFormat="1" ht="25.5" x14ac:dyDescent="0.2">
      <c r="A36" s="62" t="s">
        <v>102</v>
      </c>
      <c r="B36" s="63" t="s">
        <v>103</v>
      </c>
      <c r="C36" s="64" t="s">
        <v>104</v>
      </c>
      <c r="D36" s="65" t="s">
        <v>32</v>
      </c>
      <c r="E36" s="56">
        <f>'1206'!$G$16</f>
        <v>68728463.280000001</v>
      </c>
      <c r="F36" s="57">
        <f>'1206'!$G$17</f>
        <v>-115</v>
      </c>
      <c r="G36" s="58">
        <f>'1206'!$G$18</f>
        <v>68818940.790000007</v>
      </c>
      <c r="H36" s="59">
        <f>'1206'!$G$21</f>
        <v>90477.510000005364</v>
      </c>
      <c r="I36" s="60">
        <f>'1206'!$H$21</f>
        <v>-88466.969999998808</v>
      </c>
      <c r="J36" s="57">
        <f>'1206'!$I$21</f>
        <v>178944.47999999998</v>
      </c>
      <c r="K36" s="59">
        <f>'1206'!$G$28</f>
        <v>0</v>
      </c>
      <c r="L36" s="58">
        <f>'1206'!$G$29</f>
        <v>90477.51</v>
      </c>
      <c r="M36" s="61"/>
    </row>
    <row r="37" spans="1:13" s="1" customFormat="1" ht="51" x14ac:dyDescent="0.2">
      <c r="A37" s="62" t="s">
        <v>105</v>
      </c>
      <c r="B37" s="63" t="s">
        <v>242</v>
      </c>
      <c r="C37" s="64" t="s">
        <v>106</v>
      </c>
      <c r="D37" s="65" t="s">
        <v>29</v>
      </c>
      <c r="E37" s="56">
        <f>'1207'!$G$16</f>
        <v>75571724.820000008</v>
      </c>
      <c r="F37" s="57">
        <f>'1207'!$G$17</f>
        <v>375033.56</v>
      </c>
      <c r="G37" s="58">
        <f>'1207'!$G$18</f>
        <v>75812647.900000006</v>
      </c>
      <c r="H37" s="59">
        <f>'1207'!$G$21</f>
        <v>240923.07999999827</v>
      </c>
      <c r="I37" s="60">
        <f>'1207'!$H$21</f>
        <v>-1519616.3500000089</v>
      </c>
      <c r="J37" s="57">
        <f>'1207'!$I$21</f>
        <v>1760539.4300000002</v>
      </c>
      <c r="K37" s="59">
        <f>'1207'!$G$28</f>
        <v>40000</v>
      </c>
      <c r="L37" s="58">
        <f>'1207'!$G$29</f>
        <v>200923.08</v>
      </c>
      <c r="M37" s="61"/>
    </row>
    <row r="38" spans="1:13" s="1" customFormat="1" ht="25.5" x14ac:dyDescent="0.2">
      <c r="A38" s="62" t="s">
        <v>107</v>
      </c>
      <c r="B38" s="63" t="s">
        <v>108</v>
      </c>
      <c r="C38" s="64" t="s">
        <v>109</v>
      </c>
      <c r="D38" s="65" t="s">
        <v>39</v>
      </c>
      <c r="E38" s="56">
        <f>'1208'!$G$16</f>
        <v>61958622.210000001</v>
      </c>
      <c r="F38" s="57">
        <f>'1208'!$G$17</f>
        <v>452139</v>
      </c>
      <c r="G38" s="58">
        <f>'1208'!$G$18</f>
        <v>61873470.860000007</v>
      </c>
      <c r="H38" s="59">
        <f>'1208'!$G$21</f>
        <v>-85151.34999999404</v>
      </c>
      <c r="I38" s="60">
        <f>'1208'!$H$21</f>
        <v>-977135.23999999464</v>
      </c>
      <c r="J38" s="57">
        <f>'1208'!$I$21</f>
        <v>891983.8900000006</v>
      </c>
      <c r="K38" s="59">
        <f>'1208'!$G$28</f>
        <v>0</v>
      </c>
      <c r="L38" s="58">
        <f>'1208'!$G$29</f>
        <v>0</v>
      </c>
      <c r="M38" s="61"/>
    </row>
    <row r="39" spans="1:13" s="1" customFormat="1" ht="25.5" x14ac:dyDescent="0.2">
      <c r="A39" s="62" t="s">
        <v>110</v>
      </c>
      <c r="B39" s="63" t="s">
        <v>111</v>
      </c>
      <c r="C39" s="64" t="s">
        <v>112</v>
      </c>
      <c r="D39" s="65" t="s">
        <v>32</v>
      </c>
      <c r="E39" s="56">
        <f>'1300'!$G$16</f>
        <v>36351894.960000001</v>
      </c>
      <c r="F39" s="57">
        <f>'1300'!$G$17</f>
        <v>0</v>
      </c>
      <c r="G39" s="58">
        <f>'1300'!$G$18</f>
        <v>36683938.730000004</v>
      </c>
      <c r="H39" s="59">
        <f>'1300'!$G$21</f>
        <v>332043.77000000328</v>
      </c>
      <c r="I39" s="60">
        <f>'1300'!$H$21</f>
        <v>50453.170000001788</v>
      </c>
      <c r="J39" s="57">
        <f>'1300'!$I$21</f>
        <v>281590.59999999998</v>
      </c>
      <c r="K39" s="59">
        <f>'1300'!$G$28</f>
        <v>18000</v>
      </c>
      <c r="L39" s="58">
        <f>'1300'!$G$29</f>
        <v>314043.77000000328</v>
      </c>
      <c r="M39" s="61"/>
    </row>
    <row r="40" spans="1:13" s="1" customFormat="1" ht="25.5" x14ac:dyDescent="0.2">
      <c r="A40" s="62" t="s">
        <v>113</v>
      </c>
      <c r="B40" s="63" t="s">
        <v>114</v>
      </c>
      <c r="C40" s="64" t="s">
        <v>115</v>
      </c>
      <c r="D40" s="65" t="s">
        <v>29</v>
      </c>
      <c r="E40" s="56">
        <f>'1301'!$G$16</f>
        <v>62809883.779999994</v>
      </c>
      <c r="F40" s="57">
        <f>'1301'!$G$17</f>
        <v>15750</v>
      </c>
      <c r="G40" s="58">
        <f>'1301'!$G$18</f>
        <v>63134277.729999997</v>
      </c>
      <c r="H40" s="59">
        <f>'1301'!$G$21</f>
        <v>324393.95000000298</v>
      </c>
      <c r="I40" s="60">
        <f>'1301'!$H$21</f>
        <v>207130.44000000507</v>
      </c>
      <c r="J40" s="57">
        <f>'1301'!$I$21</f>
        <v>117263.51000000001</v>
      </c>
      <c r="K40" s="59">
        <f>'1301'!$G$28</f>
        <v>8000</v>
      </c>
      <c r="L40" s="58">
        <f>'1301'!$G$29</f>
        <v>316393.95000000298</v>
      </c>
      <c r="M40" s="61"/>
    </row>
    <row r="41" spans="1:13" s="1" customFormat="1" ht="38.25" x14ac:dyDescent="0.2">
      <c r="A41" s="62" t="s">
        <v>116</v>
      </c>
      <c r="B41" s="63" t="s">
        <v>117</v>
      </c>
      <c r="C41" s="64" t="s">
        <v>118</v>
      </c>
      <c r="D41" s="65" t="s">
        <v>32</v>
      </c>
      <c r="E41" s="56">
        <f>'1302'!$G$16</f>
        <v>12996428.1</v>
      </c>
      <c r="F41" s="57">
        <f>'1302'!$G$17</f>
        <v>0</v>
      </c>
      <c r="G41" s="58">
        <f>'1302'!$G$18</f>
        <v>13177651.510000002</v>
      </c>
      <c r="H41" s="59">
        <f>'1302'!$G$21</f>
        <v>181223.41000000201</v>
      </c>
      <c r="I41" s="60">
        <f>'1302'!$H$21</f>
        <v>91020.60000000149</v>
      </c>
      <c r="J41" s="57">
        <f>'1302'!$I$21</f>
        <v>90202.809999999939</v>
      </c>
      <c r="K41" s="59">
        <f>'1302'!$G$28</f>
        <v>10000</v>
      </c>
      <c r="L41" s="58">
        <f>'1302'!$G$29</f>
        <v>171223.41</v>
      </c>
      <c r="M41" s="61"/>
    </row>
    <row r="42" spans="1:13" s="1" customFormat="1" ht="25.5" x14ac:dyDescent="0.2">
      <c r="A42" s="62" t="s">
        <v>119</v>
      </c>
      <c r="B42" s="63" t="s">
        <v>120</v>
      </c>
      <c r="C42" s="64" t="s">
        <v>121</v>
      </c>
      <c r="D42" s="65" t="s">
        <v>47</v>
      </c>
      <c r="E42" s="56">
        <f>'1303'!$G$16</f>
        <v>16069652.670000002</v>
      </c>
      <c r="F42" s="57">
        <f>'1303'!$G$17</f>
        <v>0</v>
      </c>
      <c r="G42" s="58">
        <f>'1303'!$G$18</f>
        <v>16134991.380000001</v>
      </c>
      <c r="H42" s="59">
        <f>'1303'!$G$21</f>
        <v>65338.709999999031</v>
      </c>
      <c r="I42" s="60">
        <f>'1303'!$H$21</f>
        <v>64721.709999999031</v>
      </c>
      <c r="J42" s="57">
        <f>'1303'!$I$21</f>
        <v>617</v>
      </c>
      <c r="K42" s="59">
        <f>'1303'!$G$28</f>
        <v>0</v>
      </c>
      <c r="L42" s="58">
        <f>'1303'!$G$29</f>
        <v>65338.71</v>
      </c>
      <c r="M42" s="61"/>
    </row>
    <row r="43" spans="1:13" s="1" customFormat="1" ht="25.5" x14ac:dyDescent="0.2">
      <c r="A43" s="62" t="s">
        <v>122</v>
      </c>
      <c r="B43" s="63" t="s">
        <v>123</v>
      </c>
      <c r="C43" s="64" t="s">
        <v>124</v>
      </c>
      <c r="D43" s="65" t="s">
        <v>43</v>
      </c>
      <c r="E43" s="56">
        <f>'1304'!$G$16</f>
        <v>25348043.699999999</v>
      </c>
      <c r="F43" s="57">
        <f>'1304'!$G$17</f>
        <v>0</v>
      </c>
      <c r="G43" s="58">
        <f>'1304'!$G$18</f>
        <v>25350714.34</v>
      </c>
      <c r="H43" s="59">
        <f>'1304'!$G$21</f>
        <v>2670.640000000596</v>
      </c>
      <c r="I43" s="60">
        <f>'1304'!$H$21</f>
        <v>2670.640000000596</v>
      </c>
      <c r="J43" s="57">
        <f>'1304'!$I$21</f>
        <v>0</v>
      </c>
      <c r="K43" s="59">
        <f>'1304'!$G$28</f>
        <v>0</v>
      </c>
      <c r="L43" s="58">
        <f>'1304'!$G$29</f>
        <v>2670.64</v>
      </c>
      <c r="M43" s="61"/>
    </row>
    <row r="44" spans="1:13" s="1" customFormat="1" x14ac:dyDescent="0.2">
      <c r="A44" s="62" t="s">
        <v>125</v>
      </c>
      <c r="B44" s="63" t="s">
        <v>126</v>
      </c>
      <c r="C44" s="64" t="s">
        <v>127</v>
      </c>
      <c r="D44" s="65" t="s">
        <v>128</v>
      </c>
      <c r="E44" s="56">
        <f>'1350'!$G$16</f>
        <v>43140797.549999997</v>
      </c>
      <c r="F44" s="57">
        <f>'1350'!$G$17</f>
        <v>30150</v>
      </c>
      <c r="G44" s="58">
        <f>'1350'!$G$18</f>
        <v>43345104.469999999</v>
      </c>
      <c r="H44" s="59">
        <f>'1350'!$G$21</f>
        <v>204306.92000000179</v>
      </c>
      <c r="I44" s="60">
        <f>'1350'!$H$21</f>
        <v>-371015.07999999821</v>
      </c>
      <c r="J44" s="57">
        <f>'1350'!$I$21</f>
        <v>575322</v>
      </c>
      <c r="K44" s="59">
        <f>'1350'!$G$28</f>
        <v>10000</v>
      </c>
      <c r="L44" s="58">
        <f>'1350'!$G$29</f>
        <v>194306.92</v>
      </c>
      <c r="M44" s="61"/>
    </row>
    <row r="45" spans="1:13" s="1" customFormat="1" x14ac:dyDescent="0.2">
      <c r="A45" s="62" t="s">
        <v>129</v>
      </c>
      <c r="B45" s="63" t="s">
        <v>130</v>
      </c>
      <c r="C45" s="64" t="s">
        <v>131</v>
      </c>
      <c r="D45" s="65" t="s">
        <v>47</v>
      </c>
      <c r="E45" s="56">
        <f>'1351'!$G$16</f>
        <v>9965427.9700000025</v>
      </c>
      <c r="F45" s="57">
        <f>'1351'!$G$17</f>
        <v>0</v>
      </c>
      <c r="G45" s="58">
        <f>'1351'!$G$18</f>
        <v>10125965.609999999</v>
      </c>
      <c r="H45" s="59">
        <f>'1351'!$G$21</f>
        <v>160537.63999999687</v>
      </c>
      <c r="I45" s="60">
        <f>'1351'!$H$21</f>
        <v>100932.84999999776</v>
      </c>
      <c r="J45" s="57">
        <f>'1351'!$I$21</f>
        <v>59604.790000000008</v>
      </c>
      <c r="K45" s="59">
        <f>'1351'!$G$28</f>
        <v>8000</v>
      </c>
      <c r="L45" s="58">
        <f>'1351'!$G$29</f>
        <v>152537.63999999687</v>
      </c>
      <c r="M45" s="61"/>
    </row>
    <row r="46" spans="1:13" s="1" customFormat="1" x14ac:dyDescent="0.2">
      <c r="A46" s="62" t="s">
        <v>132</v>
      </c>
      <c r="B46" s="63" t="s">
        <v>133</v>
      </c>
      <c r="C46" s="64" t="s">
        <v>134</v>
      </c>
      <c r="D46" s="65" t="s">
        <v>43</v>
      </c>
      <c r="E46" s="56">
        <f>'1352'!$G$16</f>
        <v>8877265.290000001</v>
      </c>
      <c r="F46" s="57">
        <f>'1352'!$G$17</f>
        <v>0</v>
      </c>
      <c r="G46" s="58">
        <f>'1352'!$G$18</f>
        <v>8898097.6799999997</v>
      </c>
      <c r="H46" s="59">
        <f>'1352'!$G$21</f>
        <v>20832.389999998733</v>
      </c>
      <c r="I46" s="60">
        <f>'1352'!$H$21</f>
        <v>-56504.610000001267</v>
      </c>
      <c r="J46" s="57">
        <f>'1352'!$I$21</f>
        <v>77337</v>
      </c>
      <c r="K46" s="59">
        <f>'1352'!$G$28</f>
        <v>4000</v>
      </c>
      <c r="L46" s="58">
        <f>'1352'!$G$29</f>
        <v>16832.39</v>
      </c>
      <c r="M46" s="61"/>
    </row>
    <row r="47" spans="1:13" s="1" customFormat="1" x14ac:dyDescent="0.2">
      <c r="A47" s="62" t="s">
        <v>135</v>
      </c>
      <c r="B47" s="63" t="s">
        <v>136</v>
      </c>
      <c r="C47" s="64" t="s">
        <v>137</v>
      </c>
      <c r="D47" s="65" t="s">
        <v>29</v>
      </c>
      <c r="E47" s="56">
        <f>'1400'!$G$16</f>
        <v>31007252.07</v>
      </c>
      <c r="F47" s="57">
        <f>'1400'!$G$17</f>
        <v>0</v>
      </c>
      <c r="G47" s="58">
        <f>'1400'!$G$18</f>
        <v>31043827.290000003</v>
      </c>
      <c r="H47" s="59">
        <f>'1400'!$G$21</f>
        <v>36575.220000002533</v>
      </c>
      <c r="I47" s="60">
        <f>'1400'!$H$21</f>
        <v>15594.220000002533</v>
      </c>
      <c r="J47" s="57">
        <f>'1400'!$I$21</f>
        <v>20981</v>
      </c>
      <c r="K47" s="59">
        <f>'1400'!$G$28</f>
        <v>6000</v>
      </c>
      <c r="L47" s="58">
        <f>'1400'!$G$29</f>
        <v>30575.22</v>
      </c>
      <c r="M47" s="61"/>
    </row>
    <row r="48" spans="1:13" s="1" customFormat="1" ht="51.75" thickBot="1" x14ac:dyDescent="0.25">
      <c r="A48" s="100" t="s">
        <v>138</v>
      </c>
      <c r="B48" s="101" t="s">
        <v>139</v>
      </c>
      <c r="C48" s="102" t="s">
        <v>137</v>
      </c>
      <c r="D48" s="103" t="s">
        <v>29</v>
      </c>
      <c r="E48" s="104">
        <f>'1450'!$G$16</f>
        <v>118524851.58000001</v>
      </c>
      <c r="F48" s="105">
        <f>'1450'!$G$17</f>
        <v>0</v>
      </c>
      <c r="G48" s="106">
        <f>'1450'!$G$18</f>
        <v>119616672.75999999</v>
      </c>
      <c r="H48" s="107">
        <f>'1450'!$G$21</f>
        <v>1091821.1799999774</v>
      </c>
      <c r="I48" s="108">
        <f>'1450'!$H$21</f>
        <v>1091821.1799999774</v>
      </c>
      <c r="J48" s="105">
        <f>'1450'!$I$21</f>
        <v>0</v>
      </c>
      <c r="K48" s="107">
        <f>'1450'!$G$28</f>
        <v>0</v>
      </c>
      <c r="L48" s="106">
        <f>'1450'!$G$29</f>
        <v>1091821.18</v>
      </c>
      <c r="M48" s="109"/>
    </row>
    <row r="49" spans="1:14" ht="15.75" thickTop="1" x14ac:dyDescent="0.2">
      <c r="A49" s="66" t="s">
        <v>24</v>
      </c>
      <c r="B49" s="67"/>
      <c r="C49" s="110"/>
      <c r="D49" s="110"/>
      <c r="E49" s="68">
        <f t="shared" ref="E49:J49" si="0">SUM(E13:E48)</f>
        <v>2025993233.5499997</v>
      </c>
      <c r="F49" s="69">
        <f t="shared" si="0"/>
        <v>1770996.14</v>
      </c>
      <c r="G49" s="70">
        <f t="shared" si="0"/>
        <v>2032548084.1800001</v>
      </c>
      <c r="H49" s="68">
        <f t="shared" si="0"/>
        <v>6554850.6300000288</v>
      </c>
      <c r="I49" s="71">
        <f t="shared" si="0"/>
        <v>-5375127.5399999935</v>
      </c>
      <c r="J49" s="69">
        <f t="shared" si="0"/>
        <v>11929978.17</v>
      </c>
      <c r="K49" s="68">
        <f>SUM(K13:K48)</f>
        <v>318300</v>
      </c>
      <c r="L49" s="72">
        <f>SUM(L13:L48)</f>
        <v>6850769.7700000349</v>
      </c>
      <c r="M49" s="73">
        <f>SUM(M13:M48)</f>
        <v>145621.94</v>
      </c>
    </row>
    <row r="50" spans="1:14" ht="15.75" customHeight="1" thickBot="1" x14ac:dyDescent="0.25">
      <c r="A50" s="74"/>
      <c r="B50" s="75"/>
      <c r="C50" s="76"/>
      <c r="D50" s="76"/>
      <c r="E50" s="77"/>
      <c r="F50" s="78"/>
      <c r="G50" s="79"/>
      <c r="H50" s="80"/>
      <c r="I50" s="81"/>
      <c r="J50" s="82"/>
      <c r="K50" s="83" t="s">
        <v>25</v>
      </c>
      <c r="L50" s="84"/>
      <c r="M50" s="85">
        <f>K49+L49+M49</f>
        <v>7314691.7100000354</v>
      </c>
    </row>
    <row r="51" spans="1:14" s="1" customFormat="1" ht="15.75" customHeight="1" thickTop="1" x14ac:dyDescent="0.2">
      <c r="A51" s="219"/>
      <c r="B51" s="219"/>
      <c r="C51" s="220"/>
      <c r="D51" s="220"/>
      <c r="E51" s="221"/>
      <c r="F51" s="222"/>
      <c r="G51" s="222"/>
      <c r="H51" s="222"/>
      <c r="I51" s="223"/>
      <c r="J51" s="224"/>
      <c r="K51" s="225"/>
      <c r="L51" s="226"/>
      <c r="M51" s="224"/>
    </row>
    <row r="52" spans="1:14" ht="14.25" x14ac:dyDescent="0.2">
      <c r="A52" s="86" t="s">
        <v>271</v>
      </c>
      <c r="B52" s="86"/>
      <c r="C52" s="86"/>
      <c r="D52" s="86"/>
      <c r="E52" s="87"/>
      <c r="F52" s="87"/>
      <c r="G52" s="86"/>
      <c r="H52" s="86"/>
      <c r="I52" s="88"/>
      <c r="J52" s="89"/>
      <c r="K52" s="89"/>
      <c r="L52" s="90"/>
      <c r="M52" s="91"/>
      <c r="N52" s="233"/>
    </row>
    <row r="53" spans="1:14" ht="14.25" customHeight="1" x14ac:dyDescent="0.2">
      <c r="A53" s="86"/>
      <c r="B53" s="4"/>
      <c r="C53" s="4" t="s">
        <v>264</v>
      </c>
      <c r="D53" s="4"/>
      <c r="E53" s="4"/>
      <c r="F53" s="4"/>
      <c r="G53" s="4"/>
      <c r="H53" s="5">
        <f>SUMIF(H13:H48,"&gt;0")</f>
        <v>7314691.7099999972</v>
      </c>
      <c r="I53" s="92"/>
      <c r="J53" s="227"/>
      <c r="K53" s="228"/>
      <c r="L53" s="229"/>
      <c r="M53" s="230"/>
    </row>
    <row r="54" spans="1:14" ht="14.25" customHeight="1" x14ac:dyDescent="0.2">
      <c r="A54" s="86"/>
      <c r="B54" s="4"/>
      <c r="C54" s="4" t="s">
        <v>284</v>
      </c>
      <c r="D54" s="95"/>
      <c r="E54" s="95"/>
      <c r="F54" s="95"/>
      <c r="G54" s="95"/>
      <c r="H54" s="5">
        <f>SUMIF(H13:H48,"&lt;0")</f>
        <v>-759841.07999996841</v>
      </c>
      <c r="I54" s="92"/>
      <c r="J54" s="227"/>
      <c r="K54" s="231"/>
      <c r="L54" s="232"/>
      <c r="M54" s="230"/>
    </row>
    <row r="55" spans="1:14" ht="14.25" customHeight="1" x14ac:dyDescent="0.2">
      <c r="A55" s="86"/>
      <c r="B55" s="4"/>
      <c r="C55" s="4" t="s">
        <v>265</v>
      </c>
      <c r="D55" s="95"/>
      <c r="E55" s="95"/>
      <c r="F55" s="95"/>
      <c r="G55" s="95"/>
      <c r="H55" s="4"/>
      <c r="I55" s="92"/>
      <c r="J55" s="227"/>
      <c r="K55" s="228"/>
      <c r="L55" s="232"/>
      <c r="M55" s="230"/>
    </row>
    <row r="56" spans="1:14" ht="14.25" x14ac:dyDescent="0.2">
      <c r="A56" s="86"/>
      <c r="B56" s="4"/>
      <c r="C56" s="4"/>
      <c r="D56" s="4"/>
      <c r="E56" s="4"/>
      <c r="F56" s="4"/>
      <c r="G56" s="4"/>
      <c r="H56" s="4"/>
      <c r="I56" s="92"/>
      <c r="J56" s="89"/>
      <c r="K56" s="89"/>
      <c r="L56" s="90"/>
      <c r="M56" s="89"/>
    </row>
    <row r="57" spans="1:14" ht="14.25" x14ac:dyDescent="0.2">
      <c r="A57" s="86"/>
      <c r="B57" s="4"/>
      <c r="C57" s="4"/>
      <c r="D57" s="4"/>
      <c r="E57" s="4"/>
      <c r="F57" s="4"/>
      <c r="G57" s="4"/>
      <c r="H57" s="4"/>
      <c r="I57" s="92"/>
      <c r="J57" s="89"/>
      <c r="K57" s="89"/>
      <c r="L57" s="90"/>
      <c r="M57" s="89"/>
    </row>
    <row r="58" spans="1:14" ht="14.25" x14ac:dyDescent="0.2">
      <c r="A58" s="86"/>
      <c r="B58" s="86"/>
      <c r="C58" s="4"/>
      <c r="D58" s="97"/>
      <c r="E58" s="86"/>
      <c r="F58" s="86"/>
      <c r="G58" s="86"/>
      <c r="H58" s="5"/>
      <c r="I58" s="92"/>
      <c r="J58" s="93"/>
      <c r="K58" s="94"/>
      <c r="L58" s="90"/>
      <c r="M58" s="89"/>
    </row>
    <row r="59" spans="1:14" ht="14.25" x14ac:dyDescent="0.2">
      <c r="A59" s="86"/>
      <c r="B59" s="86"/>
      <c r="C59" s="4"/>
      <c r="D59" s="4"/>
      <c r="E59" s="4"/>
      <c r="F59" s="4"/>
      <c r="G59" s="4"/>
      <c r="H59" s="5"/>
      <c r="I59" s="92"/>
      <c r="J59" s="96"/>
      <c r="K59" s="90"/>
      <c r="L59" s="90"/>
      <c r="M59" s="89"/>
    </row>
    <row r="60" spans="1:14" x14ac:dyDescent="0.2">
      <c r="C60" s="4"/>
      <c r="D60" s="98"/>
      <c r="E60" s="4"/>
      <c r="F60" s="4"/>
      <c r="G60" s="4"/>
      <c r="I60" s="92"/>
      <c r="J60" s="93"/>
      <c r="K60" s="90"/>
      <c r="L60" s="90"/>
      <c r="M60" s="89"/>
    </row>
    <row r="61" spans="1:14" ht="15" x14ac:dyDescent="0.2">
      <c r="A61" s="99"/>
      <c r="B61" s="99"/>
    </row>
    <row r="62" spans="1:14" ht="15.75" x14ac:dyDescent="0.2">
      <c r="A62" s="237"/>
      <c r="B62" s="238"/>
    </row>
    <row r="63" spans="1:14" ht="35.25" customHeight="1" x14ac:dyDescent="0.2">
      <c r="A63" s="239"/>
      <c r="B63" s="240"/>
      <c r="C63" s="240"/>
      <c r="D63" s="240"/>
      <c r="E63" s="240"/>
      <c r="F63" s="240"/>
      <c r="G63" s="240"/>
      <c r="H63" s="240"/>
      <c r="I63" s="240"/>
      <c r="J63" s="240"/>
      <c r="K63" s="240"/>
      <c r="L63" s="240"/>
      <c r="M63" s="240"/>
    </row>
    <row r="64" spans="1:14" ht="27" customHeight="1" x14ac:dyDescent="0.2">
      <c r="A64" s="240"/>
      <c r="B64" s="240"/>
      <c r="C64" s="240"/>
      <c r="D64" s="240"/>
      <c r="E64" s="240"/>
      <c r="F64" s="240"/>
      <c r="G64" s="240"/>
      <c r="H64" s="240"/>
      <c r="I64" s="240"/>
      <c r="J64" s="240"/>
      <c r="K64" s="240"/>
      <c r="L64" s="240"/>
      <c r="M64" s="240"/>
    </row>
    <row r="65" spans="1:13" s="2" customFormat="1" ht="15" x14ac:dyDescent="0.2">
      <c r="A65" s="99"/>
      <c r="B65" s="99"/>
      <c r="C65" s="9"/>
      <c r="D65" s="9"/>
      <c r="E65" s="6"/>
      <c r="F65" s="6"/>
      <c r="G65" s="6"/>
      <c r="H65" s="6"/>
      <c r="I65" s="6"/>
      <c r="J65" s="6"/>
      <c r="K65" s="6"/>
      <c r="L65" s="6"/>
      <c r="M65" s="6"/>
    </row>
    <row r="66" spans="1:13" s="2" customFormat="1" ht="15" x14ac:dyDescent="0.2">
      <c r="A66" s="99"/>
      <c r="B66" s="99"/>
      <c r="C66" s="9"/>
      <c r="D66" s="9"/>
      <c r="E66" s="6"/>
      <c r="F66" s="6"/>
      <c r="G66" s="6"/>
      <c r="H66" s="6"/>
      <c r="I66" s="6"/>
      <c r="J66" s="6"/>
      <c r="K66" s="6"/>
      <c r="L66" s="6"/>
      <c r="M66" s="6"/>
    </row>
    <row r="67" spans="1:13" s="2" customFormat="1" ht="15" x14ac:dyDescent="0.2">
      <c r="A67" s="99"/>
      <c r="B67" s="99"/>
      <c r="C67" s="9"/>
      <c r="D67" s="9"/>
      <c r="E67" s="6"/>
      <c r="F67" s="6"/>
      <c r="G67" s="6"/>
      <c r="H67" s="6"/>
      <c r="I67" s="6"/>
      <c r="J67" s="6"/>
      <c r="K67" s="6"/>
      <c r="L67" s="6"/>
      <c r="M67" s="6"/>
    </row>
    <row r="68" spans="1:13" s="2" customFormat="1" ht="15" x14ac:dyDescent="0.2">
      <c r="A68" s="99"/>
      <c r="B68" s="99"/>
      <c r="C68" s="9"/>
      <c r="D68" s="9"/>
      <c r="E68" s="6"/>
      <c r="F68" s="6"/>
      <c r="G68" s="6"/>
      <c r="H68" s="6"/>
      <c r="I68" s="6"/>
      <c r="J68" s="6"/>
      <c r="K68" s="6"/>
      <c r="L68" s="6"/>
      <c r="M68" s="6"/>
    </row>
    <row r="69" spans="1:13" s="2" customFormat="1" ht="15" x14ac:dyDescent="0.2">
      <c r="A69" s="99"/>
      <c r="B69" s="99"/>
      <c r="C69" s="9"/>
      <c r="D69" s="9"/>
      <c r="E69" s="6"/>
      <c r="F69" s="6"/>
      <c r="G69" s="6"/>
      <c r="H69" s="6"/>
      <c r="I69" s="6"/>
      <c r="J69" s="6"/>
      <c r="K69" s="6"/>
      <c r="L69" s="6"/>
      <c r="M69" s="6"/>
    </row>
    <row r="70" spans="1:13" s="2" customFormat="1" ht="15" x14ac:dyDescent="0.2">
      <c r="A70" s="99"/>
      <c r="B70" s="99"/>
      <c r="C70" s="9"/>
      <c r="D70" s="9"/>
      <c r="E70" s="6"/>
      <c r="F70" s="6"/>
      <c r="G70" s="6"/>
      <c r="H70" s="6"/>
      <c r="I70" s="6"/>
      <c r="J70" s="6"/>
      <c r="K70" s="6"/>
      <c r="L70" s="6"/>
      <c r="M70" s="6"/>
    </row>
    <row r="71" spans="1:13" s="2" customFormat="1" ht="15" x14ac:dyDescent="0.2">
      <c r="A71" s="99"/>
      <c r="B71" s="99"/>
      <c r="C71" s="9"/>
      <c r="D71" s="9"/>
      <c r="E71" s="6"/>
      <c r="F71" s="6"/>
      <c r="G71" s="6"/>
      <c r="H71" s="6"/>
      <c r="I71" s="6"/>
      <c r="J71" s="6"/>
      <c r="K71" s="6"/>
      <c r="L71" s="6"/>
      <c r="M71" s="6"/>
    </row>
    <row r="72" spans="1:13" s="2" customFormat="1" ht="15" x14ac:dyDescent="0.2">
      <c r="A72" s="99"/>
      <c r="B72" s="99"/>
      <c r="C72" s="9"/>
      <c r="D72" s="9"/>
      <c r="E72" s="6"/>
      <c r="F72" s="6"/>
      <c r="G72" s="6"/>
      <c r="H72" s="6"/>
      <c r="I72" s="6"/>
      <c r="J72" s="6"/>
      <c r="K72" s="6"/>
      <c r="L72" s="6"/>
      <c r="M72" s="6"/>
    </row>
    <row r="73" spans="1:13" s="2" customFormat="1" ht="15" x14ac:dyDescent="0.2">
      <c r="A73" s="99"/>
      <c r="B73" s="99"/>
      <c r="C73" s="9"/>
      <c r="D73" s="9"/>
      <c r="E73" s="6"/>
      <c r="F73" s="6"/>
      <c r="G73" s="6"/>
      <c r="H73" s="6"/>
      <c r="I73" s="6"/>
      <c r="J73" s="6"/>
      <c r="K73" s="6"/>
      <c r="L73" s="6"/>
      <c r="M73" s="6"/>
    </row>
    <row r="74" spans="1:13" s="2" customFormat="1" ht="15" x14ac:dyDescent="0.2">
      <c r="A74" s="99"/>
      <c r="B74" s="99"/>
      <c r="C74" s="9"/>
      <c r="D74" s="9"/>
      <c r="E74" s="6"/>
      <c r="F74" s="6"/>
      <c r="G74" s="6"/>
      <c r="H74" s="6"/>
      <c r="I74" s="6"/>
      <c r="J74" s="6"/>
      <c r="K74" s="6"/>
      <c r="L74" s="6"/>
      <c r="M74" s="6"/>
    </row>
    <row r="75" spans="1:13" s="2" customFormat="1" ht="15" x14ac:dyDescent="0.2">
      <c r="A75" s="99"/>
      <c r="B75" s="99"/>
      <c r="C75" s="9"/>
      <c r="D75" s="9"/>
      <c r="E75" s="6"/>
      <c r="F75" s="6"/>
      <c r="G75" s="6"/>
      <c r="H75" s="6"/>
      <c r="I75" s="6"/>
      <c r="J75" s="6"/>
      <c r="K75" s="6"/>
      <c r="L75" s="6"/>
      <c r="M75" s="6"/>
    </row>
    <row r="76" spans="1:13" s="2" customFormat="1" ht="15" x14ac:dyDescent="0.2">
      <c r="A76" s="99"/>
      <c r="B76" s="99"/>
      <c r="C76" s="9"/>
      <c r="D76" s="9"/>
      <c r="E76" s="6"/>
      <c r="F76" s="6"/>
      <c r="G76" s="6"/>
      <c r="H76" s="6"/>
      <c r="I76" s="6"/>
      <c r="J76" s="6"/>
      <c r="K76" s="6"/>
      <c r="L76" s="6"/>
      <c r="M76" s="6"/>
    </row>
    <row r="77" spans="1:13" s="2" customFormat="1" ht="15" x14ac:dyDescent="0.2">
      <c r="A77" s="99"/>
      <c r="B77" s="99"/>
      <c r="C77" s="9"/>
      <c r="D77" s="9"/>
      <c r="E77" s="6"/>
      <c r="F77" s="6"/>
      <c r="G77" s="6"/>
      <c r="H77" s="6"/>
      <c r="I77" s="6"/>
      <c r="J77" s="6"/>
      <c r="K77" s="6"/>
      <c r="L77" s="6"/>
      <c r="M77" s="6"/>
    </row>
    <row r="78" spans="1:13" s="2" customFormat="1" ht="15" x14ac:dyDescent="0.2">
      <c r="A78" s="99"/>
      <c r="B78" s="99"/>
      <c r="C78" s="9"/>
      <c r="D78" s="9"/>
      <c r="E78" s="6"/>
      <c r="F78" s="6"/>
      <c r="G78" s="6"/>
      <c r="H78" s="6"/>
      <c r="I78" s="6"/>
      <c r="J78" s="6"/>
      <c r="K78" s="6"/>
      <c r="L78" s="6"/>
      <c r="M78" s="6"/>
    </row>
    <row r="79" spans="1:13" s="2" customFormat="1" ht="15" x14ac:dyDescent="0.2">
      <c r="A79" s="99"/>
      <c r="B79" s="99"/>
      <c r="C79" s="9"/>
      <c r="D79" s="9"/>
      <c r="E79" s="6"/>
      <c r="F79" s="6"/>
      <c r="G79" s="6"/>
      <c r="H79" s="6"/>
      <c r="I79" s="6"/>
      <c r="J79" s="6"/>
      <c r="K79" s="6"/>
      <c r="L79" s="6"/>
      <c r="M79" s="6"/>
    </row>
    <row r="80" spans="1:13" s="2" customFormat="1" ht="15" x14ac:dyDescent="0.2">
      <c r="A80" s="99"/>
      <c r="B80" s="99"/>
      <c r="C80" s="9"/>
      <c r="D80" s="9"/>
      <c r="E80" s="6"/>
      <c r="F80" s="6"/>
      <c r="G80" s="6"/>
      <c r="H80" s="6"/>
      <c r="I80" s="6"/>
      <c r="J80" s="6"/>
      <c r="K80" s="6"/>
      <c r="L80" s="6"/>
      <c r="M80" s="6"/>
    </row>
    <row r="81" spans="1:13" s="2" customFormat="1" ht="15" x14ac:dyDescent="0.2">
      <c r="A81" s="99"/>
      <c r="B81" s="99"/>
      <c r="C81" s="9"/>
      <c r="D81" s="9"/>
      <c r="E81" s="6"/>
      <c r="F81" s="6"/>
      <c r="G81" s="6"/>
      <c r="H81" s="6"/>
      <c r="I81" s="6"/>
      <c r="J81" s="6"/>
      <c r="K81" s="6"/>
      <c r="L81" s="6"/>
      <c r="M81" s="6"/>
    </row>
    <row r="82" spans="1:13" s="2" customFormat="1" ht="15" x14ac:dyDescent="0.2">
      <c r="A82" s="99"/>
      <c r="B82" s="99"/>
      <c r="C82" s="9"/>
      <c r="D82" s="9"/>
      <c r="E82" s="6"/>
      <c r="F82" s="6"/>
      <c r="G82" s="6"/>
      <c r="H82" s="6"/>
      <c r="I82" s="6"/>
      <c r="J82" s="6"/>
      <c r="K82" s="6"/>
      <c r="L82" s="6"/>
      <c r="M82" s="6"/>
    </row>
    <row r="83" spans="1:13" s="2" customFormat="1" ht="15" x14ac:dyDescent="0.2">
      <c r="A83" s="99"/>
      <c r="B83" s="99"/>
      <c r="C83" s="9"/>
      <c r="D83" s="9"/>
      <c r="E83" s="6"/>
      <c r="F83" s="6"/>
      <c r="G83" s="6"/>
      <c r="H83" s="6"/>
      <c r="I83" s="6"/>
      <c r="J83" s="6"/>
      <c r="K83" s="6"/>
      <c r="L83" s="6"/>
      <c r="M83" s="6"/>
    </row>
    <row r="84" spans="1:13" s="2" customFormat="1" ht="15" x14ac:dyDescent="0.2">
      <c r="A84" s="99"/>
      <c r="B84" s="99"/>
      <c r="C84" s="9"/>
      <c r="D84" s="9"/>
      <c r="E84" s="6"/>
      <c r="F84" s="6"/>
      <c r="G84" s="6"/>
      <c r="H84" s="6"/>
      <c r="I84" s="6"/>
      <c r="J84" s="6"/>
      <c r="K84" s="6"/>
      <c r="L84" s="6"/>
      <c r="M84" s="6"/>
    </row>
    <row r="85" spans="1:13" s="2" customFormat="1" ht="15" x14ac:dyDescent="0.2">
      <c r="A85" s="99"/>
      <c r="B85" s="99"/>
      <c r="C85" s="9"/>
      <c r="D85" s="9"/>
      <c r="E85" s="6"/>
      <c r="F85" s="6"/>
      <c r="G85" s="6"/>
      <c r="H85" s="6"/>
      <c r="I85" s="6"/>
      <c r="J85" s="6"/>
      <c r="K85" s="6"/>
      <c r="L85" s="6"/>
      <c r="M85" s="6"/>
    </row>
    <row r="86" spans="1:13" s="2" customFormat="1" ht="15" x14ac:dyDescent="0.2">
      <c r="A86" s="99"/>
      <c r="B86" s="99"/>
      <c r="C86" s="9"/>
      <c r="D86" s="9"/>
      <c r="E86" s="6"/>
      <c r="F86" s="6"/>
      <c r="G86" s="6"/>
      <c r="H86" s="6"/>
      <c r="I86" s="6"/>
      <c r="J86" s="6"/>
      <c r="K86" s="6"/>
      <c r="L86" s="6"/>
      <c r="M86" s="6"/>
    </row>
    <row r="87" spans="1:13" s="2" customFormat="1" ht="15" x14ac:dyDescent="0.2">
      <c r="A87" s="99"/>
      <c r="B87" s="99"/>
      <c r="C87" s="9"/>
      <c r="D87" s="9"/>
      <c r="E87" s="6"/>
      <c r="F87" s="6"/>
      <c r="G87" s="6"/>
      <c r="H87" s="6"/>
      <c r="I87" s="6"/>
      <c r="J87" s="6"/>
      <c r="K87" s="6"/>
      <c r="L87" s="6"/>
      <c r="M87" s="6"/>
    </row>
    <row r="88" spans="1:13" s="2" customFormat="1" ht="15" x14ac:dyDescent="0.2">
      <c r="A88" s="99"/>
      <c r="B88" s="99"/>
      <c r="C88" s="9"/>
      <c r="D88" s="9"/>
      <c r="E88" s="6"/>
      <c r="F88" s="6"/>
      <c r="G88" s="6"/>
      <c r="H88" s="6"/>
      <c r="I88" s="6"/>
      <c r="J88" s="6"/>
      <c r="K88" s="6"/>
      <c r="L88" s="6"/>
      <c r="M88" s="6"/>
    </row>
    <row r="89" spans="1:13" s="2" customFormat="1" ht="15" x14ac:dyDescent="0.2">
      <c r="A89" s="99"/>
      <c r="B89" s="99"/>
      <c r="C89" s="9"/>
      <c r="D89" s="9"/>
      <c r="E89" s="6"/>
      <c r="F89" s="6"/>
      <c r="G89" s="6"/>
      <c r="H89" s="6"/>
      <c r="I89" s="6"/>
      <c r="J89" s="6"/>
      <c r="K89" s="6"/>
      <c r="L89" s="6"/>
      <c r="M89" s="6"/>
    </row>
    <row r="90" spans="1:13" s="2" customFormat="1" ht="15" x14ac:dyDescent="0.2">
      <c r="A90" s="99"/>
      <c r="B90" s="99"/>
      <c r="C90" s="9"/>
      <c r="D90" s="9"/>
      <c r="E90" s="6"/>
      <c r="F90" s="6"/>
      <c r="G90" s="6"/>
      <c r="H90" s="6"/>
      <c r="I90" s="6"/>
      <c r="J90" s="6"/>
      <c r="K90" s="6"/>
      <c r="L90" s="6"/>
      <c r="M90" s="6"/>
    </row>
    <row r="91" spans="1:13" s="2" customFormat="1" ht="15" x14ac:dyDescent="0.2">
      <c r="A91" s="99"/>
      <c r="B91" s="99"/>
      <c r="C91" s="9"/>
      <c r="D91" s="9"/>
      <c r="E91" s="6"/>
      <c r="F91" s="6"/>
      <c r="G91" s="6"/>
      <c r="H91" s="6"/>
      <c r="I91" s="6"/>
      <c r="J91" s="6"/>
      <c r="K91" s="6"/>
      <c r="L91" s="6"/>
      <c r="M91" s="6"/>
    </row>
    <row r="92" spans="1:13" s="2" customFormat="1" ht="15" x14ac:dyDescent="0.2">
      <c r="A92" s="99"/>
      <c r="B92" s="99"/>
      <c r="C92" s="9"/>
      <c r="D92" s="9"/>
      <c r="E92" s="6"/>
      <c r="F92" s="6"/>
      <c r="G92" s="6"/>
      <c r="H92" s="6"/>
      <c r="I92" s="6"/>
      <c r="J92" s="6"/>
      <c r="K92" s="6"/>
      <c r="L92" s="6"/>
      <c r="M92" s="6"/>
    </row>
    <row r="93" spans="1:13" s="2" customFormat="1" ht="15" x14ac:dyDescent="0.2">
      <c r="A93" s="99"/>
      <c r="B93" s="99"/>
      <c r="C93" s="9"/>
      <c r="D93" s="9"/>
      <c r="E93" s="6"/>
      <c r="F93" s="6"/>
      <c r="G93" s="6"/>
      <c r="H93" s="6"/>
      <c r="I93" s="6"/>
      <c r="J93" s="6"/>
      <c r="K93" s="6"/>
      <c r="L93" s="6"/>
      <c r="M93" s="6"/>
    </row>
    <row r="94" spans="1:13" s="2" customFormat="1" ht="15" x14ac:dyDescent="0.2">
      <c r="A94" s="99"/>
      <c r="B94" s="99"/>
      <c r="C94" s="9"/>
      <c r="D94" s="9"/>
      <c r="E94" s="6"/>
      <c r="F94" s="6"/>
      <c r="G94" s="6"/>
      <c r="H94" s="6"/>
      <c r="I94" s="6"/>
      <c r="J94" s="6"/>
      <c r="K94" s="6"/>
      <c r="L94" s="6"/>
      <c r="M94" s="6"/>
    </row>
    <row r="95" spans="1:13" s="2" customFormat="1" ht="15" x14ac:dyDescent="0.2">
      <c r="A95" s="99"/>
      <c r="B95" s="99"/>
      <c r="C95" s="9"/>
      <c r="D95" s="9"/>
      <c r="E95" s="6"/>
      <c r="F95" s="6"/>
      <c r="G95" s="6"/>
      <c r="H95" s="6"/>
      <c r="I95" s="6"/>
      <c r="J95" s="6"/>
      <c r="K95" s="6"/>
      <c r="L95" s="6"/>
      <c r="M95" s="6"/>
    </row>
    <row r="96" spans="1:13" s="2" customFormat="1" ht="15" x14ac:dyDescent="0.2">
      <c r="A96" s="99"/>
      <c r="B96" s="99"/>
      <c r="C96" s="9"/>
      <c r="D96" s="9"/>
      <c r="E96" s="6"/>
      <c r="F96" s="6"/>
      <c r="G96" s="6"/>
      <c r="H96" s="6"/>
      <c r="I96" s="6"/>
      <c r="J96" s="6"/>
      <c r="K96" s="6"/>
      <c r="L96" s="6"/>
      <c r="M96" s="6"/>
    </row>
    <row r="97" spans="1:13" s="2" customFormat="1" ht="15" x14ac:dyDescent="0.2">
      <c r="A97" s="99"/>
      <c r="B97" s="99"/>
      <c r="C97" s="9"/>
      <c r="D97" s="9"/>
      <c r="E97" s="6"/>
      <c r="F97" s="6"/>
      <c r="G97" s="6"/>
      <c r="H97" s="6"/>
      <c r="I97" s="6"/>
      <c r="J97" s="6"/>
      <c r="K97" s="6"/>
      <c r="L97" s="6"/>
      <c r="M97" s="6"/>
    </row>
    <row r="98" spans="1:13" s="2" customFormat="1" ht="15" x14ac:dyDescent="0.2">
      <c r="A98" s="99"/>
      <c r="B98" s="99"/>
      <c r="C98" s="9"/>
      <c r="D98" s="9"/>
      <c r="E98" s="6"/>
      <c r="F98" s="6"/>
      <c r="G98" s="6"/>
      <c r="H98" s="6"/>
      <c r="I98" s="6"/>
      <c r="J98" s="6"/>
      <c r="K98" s="6"/>
      <c r="L98" s="6"/>
      <c r="M98" s="6"/>
    </row>
    <row r="99" spans="1:13" s="2" customFormat="1" ht="15" x14ac:dyDescent="0.2">
      <c r="A99" s="99"/>
      <c r="B99" s="99"/>
      <c r="C99" s="9"/>
      <c r="D99" s="9"/>
      <c r="E99" s="6"/>
      <c r="F99" s="6"/>
      <c r="G99" s="6"/>
      <c r="H99" s="6"/>
      <c r="I99" s="6"/>
      <c r="J99" s="6"/>
      <c r="K99" s="6"/>
      <c r="L99" s="6"/>
      <c r="M99" s="6"/>
    </row>
    <row r="100" spans="1:13" s="2" customFormat="1" ht="15" x14ac:dyDescent="0.2">
      <c r="A100" s="99"/>
      <c r="B100" s="99"/>
      <c r="C100" s="9"/>
      <c r="D100" s="9"/>
      <c r="E100" s="6"/>
      <c r="F100" s="6"/>
      <c r="G100" s="6"/>
      <c r="H100" s="6"/>
      <c r="I100" s="6"/>
      <c r="J100" s="6"/>
      <c r="K100" s="6"/>
      <c r="L100" s="6"/>
      <c r="M100" s="6"/>
    </row>
    <row r="101" spans="1:13" s="2" customFormat="1" ht="15" x14ac:dyDescent="0.2">
      <c r="A101" s="99"/>
      <c r="B101" s="99"/>
      <c r="C101" s="9"/>
      <c r="D101" s="9"/>
      <c r="E101" s="6"/>
      <c r="F101" s="6"/>
      <c r="G101" s="6"/>
      <c r="H101" s="6"/>
      <c r="I101" s="6"/>
      <c r="J101" s="6"/>
      <c r="K101" s="6"/>
      <c r="L101" s="6"/>
      <c r="M101" s="6"/>
    </row>
    <row r="102" spans="1:13" s="2" customFormat="1" ht="15" x14ac:dyDescent="0.2">
      <c r="A102" s="99"/>
      <c r="B102" s="99"/>
      <c r="C102" s="9"/>
      <c r="D102" s="9"/>
      <c r="E102" s="6"/>
      <c r="F102" s="6"/>
      <c r="G102" s="6"/>
      <c r="H102" s="6"/>
      <c r="I102" s="6"/>
      <c r="J102" s="6"/>
      <c r="K102" s="6"/>
      <c r="L102" s="6"/>
      <c r="M102" s="6"/>
    </row>
    <row r="103" spans="1:13" s="2" customFormat="1" ht="15" x14ac:dyDescent="0.2">
      <c r="A103" s="99"/>
      <c r="B103" s="99"/>
      <c r="C103" s="9"/>
      <c r="D103" s="9"/>
      <c r="E103" s="6"/>
      <c r="F103" s="6"/>
      <c r="G103" s="6"/>
      <c r="H103" s="6"/>
      <c r="I103" s="6"/>
      <c r="J103" s="6"/>
      <c r="K103" s="6"/>
      <c r="L103" s="6"/>
      <c r="M103" s="6"/>
    </row>
    <row r="104" spans="1:13" s="2" customFormat="1" ht="15" x14ac:dyDescent="0.2">
      <c r="A104" s="99"/>
      <c r="B104" s="99"/>
      <c r="C104" s="9"/>
      <c r="D104" s="9"/>
      <c r="E104" s="6"/>
      <c r="F104" s="6"/>
      <c r="G104" s="6"/>
      <c r="H104" s="6"/>
      <c r="I104" s="6"/>
      <c r="J104" s="6"/>
      <c r="K104" s="6"/>
      <c r="L104" s="6"/>
      <c r="M104" s="6"/>
    </row>
    <row r="105" spans="1:13" s="2" customFormat="1" ht="15" x14ac:dyDescent="0.2">
      <c r="A105" s="99"/>
      <c r="B105" s="99"/>
      <c r="C105" s="9"/>
      <c r="D105" s="9"/>
      <c r="E105" s="6"/>
      <c r="F105" s="6"/>
      <c r="G105" s="6"/>
      <c r="H105" s="6"/>
      <c r="I105" s="6"/>
      <c r="J105" s="6"/>
      <c r="K105" s="6"/>
      <c r="L105" s="6"/>
      <c r="M105" s="6"/>
    </row>
    <row r="106" spans="1:13" s="2" customFormat="1" ht="15" x14ac:dyDescent="0.2">
      <c r="A106" s="99"/>
      <c r="B106" s="99"/>
      <c r="C106" s="9"/>
      <c r="D106" s="9"/>
      <c r="E106" s="6"/>
      <c r="F106" s="6"/>
      <c r="G106" s="6"/>
      <c r="H106" s="6"/>
      <c r="I106" s="6"/>
      <c r="J106" s="6"/>
      <c r="K106" s="6"/>
      <c r="L106" s="6"/>
      <c r="M106" s="6"/>
    </row>
    <row r="107" spans="1:13" s="2" customFormat="1" ht="15" x14ac:dyDescent="0.2">
      <c r="A107" s="99"/>
      <c r="B107" s="99"/>
      <c r="C107" s="9"/>
      <c r="D107" s="9"/>
      <c r="E107" s="6"/>
      <c r="F107" s="6"/>
      <c r="G107" s="6"/>
      <c r="H107" s="6"/>
      <c r="I107" s="6"/>
      <c r="J107" s="6"/>
      <c r="K107" s="6"/>
      <c r="L107" s="6"/>
      <c r="M107" s="6"/>
    </row>
    <row r="108" spans="1:13" s="2" customFormat="1" ht="15" x14ac:dyDescent="0.2">
      <c r="A108" s="99"/>
      <c r="B108" s="99"/>
      <c r="C108" s="9"/>
      <c r="D108" s="9"/>
      <c r="E108" s="6"/>
      <c r="F108" s="6"/>
      <c r="G108" s="6"/>
      <c r="H108" s="6"/>
      <c r="I108" s="6"/>
      <c r="J108" s="6"/>
      <c r="K108" s="6"/>
      <c r="L108" s="6"/>
      <c r="M108" s="6"/>
    </row>
    <row r="109" spans="1:13" s="2" customFormat="1" ht="15" x14ac:dyDescent="0.2">
      <c r="A109" s="99"/>
      <c r="B109" s="99"/>
      <c r="C109" s="9"/>
      <c r="D109" s="9"/>
      <c r="E109" s="6"/>
      <c r="F109" s="6"/>
      <c r="G109" s="6"/>
      <c r="H109" s="6"/>
      <c r="I109" s="6"/>
      <c r="J109" s="6"/>
      <c r="K109" s="6"/>
      <c r="L109" s="6"/>
      <c r="M109" s="6"/>
    </row>
    <row r="110" spans="1:13" s="2" customFormat="1" ht="15" x14ac:dyDescent="0.2">
      <c r="A110" s="99"/>
      <c r="B110" s="99"/>
      <c r="C110" s="9"/>
      <c r="D110" s="9"/>
      <c r="E110" s="6"/>
      <c r="F110" s="6"/>
      <c r="G110" s="6"/>
      <c r="H110" s="6"/>
      <c r="I110" s="6"/>
      <c r="J110" s="6"/>
      <c r="K110" s="6"/>
      <c r="L110" s="6"/>
      <c r="M110" s="6"/>
    </row>
    <row r="111" spans="1:13" s="2" customFormat="1" ht="15" x14ac:dyDescent="0.2">
      <c r="A111" s="99"/>
      <c r="B111" s="99"/>
      <c r="C111" s="9"/>
      <c r="D111" s="9"/>
      <c r="E111" s="6"/>
      <c r="F111" s="6"/>
      <c r="G111" s="6"/>
      <c r="H111" s="6"/>
      <c r="I111" s="6"/>
      <c r="J111" s="6"/>
      <c r="K111" s="6"/>
      <c r="L111" s="6"/>
      <c r="M111" s="6"/>
    </row>
    <row r="112" spans="1:13" s="2" customFormat="1" ht="15" x14ac:dyDescent="0.2">
      <c r="A112" s="99"/>
      <c r="B112" s="99"/>
      <c r="C112" s="9"/>
      <c r="D112" s="9"/>
      <c r="E112" s="6"/>
      <c r="F112" s="6"/>
      <c r="G112" s="6"/>
      <c r="H112" s="6"/>
      <c r="I112" s="6"/>
      <c r="J112" s="6"/>
      <c r="K112" s="6"/>
      <c r="L112" s="6"/>
      <c r="M112" s="6"/>
    </row>
    <row r="113" spans="1:13" s="2" customFormat="1" ht="15" x14ac:dyDescent="0.2">
      <c r="A113" s="99"/>
      <c r="B113" s="99"/>
      <c r="C113" s="9"/>
      <c r="D113" s="9"/>
      <c r="E113" s="6"/>
      <c r="F113" s="6"/>
      <c r="G113" s="6"/>
      <c r="H113" s="6"/>
      <c r="I113" s="6"/>
      <c r="J113" s="6"/>
      <c r="K113" s="6"/>
      <c r="L113" s="6"/>
      <c r="M113" s="6"/>
    </row>
    <row r="114" spans="1:13" s="2" customFormat="1" ht="15" x14ac:dyDescent="0.2">
      <c r="A114" s="99"/>
      <c r="B114" s="99"/>
      <c r="C114" s="9"/>
      <c r="D114" s="9"/>
      <c r="E114" s="6"/>
      <c r="F114" s="6"/>
      <c r="G114" s="6"/>
      <c r="H114" s="6"/>
      <c r="I114" s="6"/>
      <c r="J114" s="6"/>
      <c r="K114" s="6"/>
      <c r="L114" s="6"/>
      <c r="M114" s="6"/>
    </row>
    <row r="115" spans="1:13" s="2" customFormat="1" ht="15" x14ac:dyDescent="0.2">
      <c r="A115" s="99"/>
      <c r="B115" s="99"/>
      <c r="C115" s="9"/>
      <c r="D115" s="9"/>
      <c r="E115" s="6"/>
      <c r="F115" s="6"/>
      <c r="G115" s="6"/>
      <c r="H115" s="6"/>
      <c r="I115" s="6"/>
      <c r="J115" s="6"/>
      <c r="K115" s="6"/>
      <c r="L115" s="6"/>
      <c r="M115" s="6"/>
    </row>
    <row r="116" spans="1:13" s="2" customFormat="1" ht="15" x14ac:dyDescent="0.2">
      <c r="A116" s="99"/>
      <c r="B116" s="99"/>
      <c r="C116" s="9"/>
      <c r="D116" s="9"/>
      <c r="E116" s="6"/>
      <c r="F116" s="6"/>
      <c r="G116" s="6"/>
      <c r="H116" s="6"/>
      <c r="I116" s="6"/>
      <c r="J116" s="6"/>
      <c r="K116" s="6"/>
      <c r="L116" s="6"/>
      <c r="M116" s="6"/>
    </row>
    <row r="117" spans="1:13" s="2" customFormat="1" ht="15" x14ac:dyDescent="0.2">
      <c r="A117" s="99"/>
      <c r="B117" s="99"/>
      <c r="C117" s="9"/>
      <c r="D117" s="9"/>
      <c r="E117" s="6"/>
      <c r="F117" s="6"/>
      <c r="G117" s="6"/>
      <c r="H117" s="6"/>
      <c r="I117" s="6"/>
      <c r="J117" s="6"/>
      <c r="K117" s="6"/>
      <c r="L117" s="6"/>
      <c r="M117" s="6"/>
    </row>
    <row r="118" spans="1:13" s="2" customFormat="1" ht="15" x14ac:dyDescent="0.2">
      <c r="A118" s="99"/>
      <c r="B118" s="99"/>
      <c r="C118" s="9"/>
      <c r="D118" s="9"/>
      <c r="E118" s="6"/>
      <c r="F118" s="6"/>
      <c r="G118" s="6"/>
      <c r="H118" s="6"/>
      <c r="I118" s="6"/>
      <c r="J118" s="6"/>
      <c r="K118" s="6"/>
      <c r="L118" s="6"/>
      <c r="M118" s="6"/>
    </row>
    <row r="119" spans="1:13" s="2" customFormat="1" ht="15" x14ac:dyDescent="0.2">
      <c r="A119" s="99"/>
      <c r="B119" s="99"/>
      <c r="C119" s="9"/>
      <c r="D119" s="9"/>
      <c r="E119" s="6"/>
      <c r="F119" s="6"/>
      <c r="G119" s="6"/>
      <c r="H119" s="6"/>
      <c r="I119" s="6"/>
      <c r="J119" s="6"/>
      <c r="K119" s="6"/>
      <c r="L119" s="6"/>
      <c r="M119" s="6"/>
    </row>
    <row r="120" spans="1:13" s="2" customFormat="1" ht="15" x14ac:dyDescent="0.2">
      <c r="A120" s="99"/>
      <c r="B120" s="99"/>
      <c r="C120" s="9"/>
      <c r="D120" s="9"/>
      <c r="E120" s="6"/>
      <c r="F120" s="6"/>
      <c r="G120" s="6"/>
      <c r="H120" s="6"/>
      <c r="I120" s="6"/>
      <c r="J120" s="6"/>
      <c r="K120" s="6"/>
      <c r="L120" s="6"/>
      <c r="M120" s="6"/>
    </row>
    <row r="121" spans="1:13" s="2" customFormat="1" ht="15" x14ac:dyDescent="0.2">
      <c r="A121" s="99"/>
      <c r="B121" s="99"/>
      <c r="C121" s="9"/>
      <c r="D121" s="9"/>
      <c r="E121" s="6"/>
      <c r="F121" s="6"/>
      <c r="G121" s="6"/>
      <c r="H121" s="6"/>
      <c r="I121" s="6"/>
      <c r="J121" s="6"/>
      <c r="K121" s="6"/>
      <c r="L121" s="6"/>
      <c r="M121" s="6"/>
    </row>
    <row r="122" spans="1:13" s="2" customFormat="1" ht="15" x14ac:dyDescent="0.2">
      <c r="A122" s="99"/>
      <c r="B122" s="99"/>
      <c r="C122" s="9"/>
      <c r="D122" s="9"/>
      <c r="E122" s="6"/>
      <c r="F122" s="6"/>
      <c r="G122" s="6"/>
      <c r="H122" s="6"/>
      <c r="I122" s="6"/>
      <c r="J122" s="6"/>
      <c r="K122" s="6"/>
      <c r="L122" s="6"/>
      <c r="M122" s="6"/>
    </row>
    <row r="123" spans="1:13" s="2" customFormat="1" ht="15" x14ac:dyDescent="0.2">
      <c r="A123" s="99"/>
      <c r="B123" s="99"/>
      <c r="C123" s="9"/>
      <c r="D123" s="9"/>
      <c r="E123" s="6"/>
      <c r="F123" s="6"/>
      <c r="G123" s="6"/>
      <c r="H123" s="6"/>
      <c r="I123" s="6"/>
      <c r="J123" s="6"/>
      <c r="K123" s="6"/>
      <c r="L123" s="6"/>
      <c r="M123" s="6"/>
    </row>
    <row r="124" spans="1:13" s="2" customFormat="1" ht="15" x14ac:dyDescent="0.2">
      <c r="A124" s="99"/>
      <c r="B124" s="99"/>
      <c r="C124" s="9"/>
      <c r="D124" s="9"/>
      <c r="E124" s="6"/>
      <c r="F124" s="6"/>
      <c r="G124" s="6"/>
      <c r="H124" s="6"/>
      <c r="I124" s="6"/>
      <c r="J124" s="6"/>
      <c r="K124" s="6"/>
      <c r="L124" s="6"/>
      <c r="M124" s="6"/>
    </row>
    <row r="125" spans="1:13" s="2" customFormat="1" ht="15" x14ac:dyDescent="0.2">
      <c r="A125" s="99"/>
      <c r="B125" s="99"/>
      <c r="C125" s="9"/>
      <c r="D125" s="9"/>
      <c r="E125" s="6"/>
      <c r="F125" s="6"/>
      <c r="G125" s="6"/>
      <c r="H125" s="6"/>
      <c r="I125" s="6"/>
      <c r="J125" s="6"/>
      <c r="K125" s="6"/>
      <c r="L125" s="6"/>
      <c r="M125" s="6"/>
    </row>
    <row r="126" spans="1:13" s="2" customFormat="1" ht="15" x14ac:dyDescent="0.2">
      <c r="A126" s="99"/>
      <c r="B126" s="99"/>
      <c r="C126" s="9"/>
      <c r="D126" s="9"/>
      <c r="E126" s="6"/>
      <c r="F126" s="6"/>
      <c r="G126" s="6"/>
      <c r="H126" s="6"/>
      <c r="I126" s="6"/>
      <c r="J126" s="6"/>
      <c r="K126" s="6"/>
      <c r="L126" s="6"/>
      <c r="M126" s="6"/>
    </row>
    <row r="127" spans="1:13" s="2" customFormat="1" ht="15" x14ac:dyDescent="0.2">
      <c r="A127" s="99"/>
      <c r="B127" s="99"/>
      <c r="C127" s="9"/>
      <c r="D127" s="9"/>
      <c r="E127" s="6"/>
      <c r="F127" s="6"/>
      <c r="G127" s="6"/>
      <c r="H127" s="6"/>
      <c r="I127" s="6"/>
      <c r="J127" s="6"/>
      <c r="K127" s="6"/>
      <c r="L127" s="6"/>
      <c r="M127" s="6"/>
    </row>
    <row r="128" spans="1:13" s="2" customFormat="1" ht="15" x14ac:dyDescent="0.2">
      <c r="A128" s="99"/>
      <c r="B128" s="99"/>
      <c r="C128" s="9"/>
      <c r="D128" s="9"/>
      <c r="E128" s="6"/>
      <c r="F128" s="6"/>
      <c r="G128" s="6"/>
      <c r="H128" s="6"/>
      <c r="I128" s="6"/>
      <c r="J128" s="6"/>
      <c r="K128" s="6"/>
      <c r="L128" s="6"/>
      <c r="M128" s="6"/>
    </row>
    <row r="129" spans="1:13" s="2" customFormat="1" ht="15" x14ac:dyDescent="0.2">
      <c r="A129" s="99"/>
      <c r="B129" s="99"/>
      <c r="C129" s="9"/>
      <c r="D129" s="9"/>
      <c r="E129" s="6"/>
      <c r="F129" s="6"/>
      <c r="G129" s="6"/>
      <c r="H129" s="6"/>
      <c r="I129" s="6"/>
      <c r="J129" s="6"/>
      <c r="K129" s="6"/>
      <c r="L129" s="6"/>
      <c r="M129" s="6"/>
    </row>
    <row r="130" spans="1:13" s="2" customFormat="1" ht="15" x14ac:dyDescent="0.2">
      <c r="A130" s="99"/>
      <c r="B130" s="99"/>
      <c r="C130" s="9"/>
      <c r="D130" s="9"/>
      <c r="E130" s="6"/>
      <c r="F130" s="6"/>
      <c r="G130" s="6"/>
      <c r="H130" s="6"/>
      <c r="I130" s="6"/>
      <c r="J130" s="6"/>
      <c r="K130" s="6"/>
      <c r="L130" s="6"/>
      <c r="M130" s="6"/>
    </row>
    <row r="131" spans="1:13" s="2" customFormat="1" ht="15" x14ac:dyDescent="0.2">
      <c r="A131" s="99"/>
      <c r="B131" s="99"/>
      <c r="C131" s="9"/>
      <c r="D131" s="9"/>
      <c r="E131" s="6"/>
      <c r="F131" s="6"/>
      <c r="G131" s="6"/>
      <c r="H131" s="6"/>
      <c r="I131" s="6"/>
      <c r="J131" s="6"/>
      <c r="K131" s="6"/>
      <c r="L131" s="6"/>
      <c r="M131" s="6"/>
    </row>
    <row r="132" spans="1:13" s="2" customFormat="1" ht="15" x14ac:dyDescent="0.2">
      <c r="A132" s="99"/>
      <c r="B132" s="99"/>
      <c r="C132" s="9"/>
      <c r="D132" s="9"/>
      <c r="E132" s="6"/>
      <c r="F132" s="6"/>
      <c r="G132" s="6"/>
      <c r="H132" s="6"/>
      <c r="I132" s="6"/>
      <c r="J132" s="6"/>
      <c r="K132" s="6"/>
      <c r="L132" s="6"/>
      <c r="M132" s="6"/>
    </row>
    <row r="133" spans="1:13" s="2" customFormat="1" ht="15" x14ac:dyDescent="0.2">
      <c r="A133" s="99"/>
      <c r="B133" s="99"/>
      <c r="C133" s="9"/>
      <c r="D133" s="9"/>
      <c r="E133" s="6"/>
      <c r="F133" s="6"/>
      <c r="G133" s="6"/>
      <c r="H133" s="6"/>
      <c r="I133" s="6"/>
      <c r="J133" s="6"/>
      <c r="K133" s="6"/>
      <c r="L133" s="6"/>
      <c r="M133" s="6"/>
    </row>
    <row r="134" spans="1:13" s="2" customFormat="1" ht="15" x14ac:dyDescent="0.2">
      <c r="A134" s="99"/>
      <c r="B134" s="99"/>
      <c r="C134" s="9"/>
      <c r="D134" s="9"/>
      <c r="E134" s="6"/>
      <c r="F134" s="6"/>
      <c r="G134" s="6"/>
      <c r="H134" s="6"/>
      <c r="I134" s="6"/>
      <c r="J134" s="6"/>
      <c r="K134" s="6"/>
      <c r="L134" s="6"/>
      <c r="M134" s="6"/>
    </row>
    <row r="135" spans="1:13" s="2" customFormat="1" ht="15" x14ac:dyDescent="0.2">
      <c r="A135" s="99"/>
      <c r="B135" s="99"/>
      <c r="C135" s="9"/>
      <c r="D135" s="9"/>
      <c r="E135" s="6"/>
      <c r="F135" s="6"/>
      <c r="G135" s="6"/>
      <c r="H135" s="6"/>
      <c r="I135" s="6"/>
      <c r="J135" s="6"/>
      <c r="K135" s="6"/>
      <c r="L135" s="6"/>
      <c r="M135" s="6"/>
    </row>
    <row r="136" spans="1:13" s="2" customFormat="1" ht="15" x14ac:dyDescent="0.2">
      <c r="A136" s="99"/>
      <c r="B136" s="99"/>
      <c r="C136" s="9"/>
      <c r="D136" s="9"/>
      <c r="E136" s="6"/>
      <c r="F136" s="6"/>
      <c r="G136" s="6"/>
      <c r="H136" s="6"/>
      <c r="I136" s="6"/>
      <c r="J136" s="6"/>
      <c r="K136" s="6"/>
      <c r="L136" s="6"/>
      <c r="M136" s="6"/>
    </row>
    <row r="137" spans="1:13" s="2" customFormat="1" ht="15" x14ac:dyDescent="0.2">
      <c r="A137" s="99"/>
      <c r="B137" s="99"/>
      <c r="C137" s="9"/>
      <c r="D137" s="9"/>
      <c r="E137" s="6"/>
      <c r="F137" s="6"/>
      <c r="G137" s="6"/>
      <c r="H137" s="6"/>
      <c r="I137" s="6"/>
      <c r="J137" s="6"/>
      <c r="K137" s="6"/>
      <c r="L137" s="6"/>
      <c r="M137" s="6"/>
    </row>
    <row r="138" spans="1:13" s="2" customFormat="1" ht="15" x14ac:dyDescent="0.2">
      <c r="A138" s="99"/>
      <c r="B138" s="99"/>
      <c r="C138" s="9"/>
      <c r="D138" s="9"/>
      <c r="E138" s="6"/>
      <c r="F138" s="6"/>
      <c r="G138" s="6"/>
      <c r="H138" s="6"/>
      <c r="I138" s="6"/>
      <c r="J138" s="6"/>
      <c r="K138" s="6"/>
      <c r="L138" s="6"/>
      <c r="M138" s="6"/>
    </row>
    <row r="139" spans="1:13" s="2" customFormat="1" ht="15" x14ac:dyDescent="0.2">
      <c r="A139" s="99"/>
      <c r="B139" s="99"/>
      <c r="C139" s="9"/>
      <c r="D139" s="9"/>
      <c r="E139" s="6"/>
      <c r="F139" s="6"/>
      <c r="G139" s="6"/>
      <c r="H139" s="6"/>
      <c r="I139" s="6"/>
      <c r="J139" s="6"/>
      <c r="K139" s="6"/>
      <c r="L139" s="6"/>
      <c r="M139" s="6"/>
    </row>
    <row r="140" spans="1:13" s="2" customFormat="1" ht="15" x14ac:dyDescent="0.2">
      <c r="A140" s="99"/>
      <c r="B140" s="99"/>
      <c r="C140" s="9"/>
      <c r="D140" s="9"/>
      <c r="E140" s="6"/>
      <c r="F140" s="6"/>
      <c r="G140" s="6"/>
      <c r="H140" s="6"/>
      <c r="I140" s="6"/>
      <c r="J140" s="6"/>
      <c r="K140" s="6"/>
      <c r="L140" s="6"/>
      <c r="M140" s="6"/>
    </row>
    <row r="141" spans="1:13" s="2" customFormat="1" ht="15" x14ac:dyDescent="0.2">
      <c r="A141" s="99"/>
      <c r="B141" s="99"/>
      <c r="C141" s="9"/>
      <c r="D141" s="9"/>
      <c r="E141" s="6"/>
      <c r="F141" s="6"/>
      <c r="G141" s="6"/>
      <c r="H141" s="6"/>
      <c r="I141" s="6"/>
      <c r="J141" s="6"/>
      <c r="K141" s="6"/>
      <c r="L141" s="6"/>
      <c r="M141" s="6"/>
    </row>
    <row r="142" spans="1:13" s="2" customFormat="1" ht="15" x14ac:dyDescent="0.2">
      <c r="A142" s="99"/>
      <c r="B142" s="99"/>
      <c r="C142" s="9"/>
      <c r="D142" s="9"/>
      <c r="E142" s="6"/>
      <c r="F142" s="6"/>
      <c r="G142" s="6"/>
      <c r="H142" s="6"/>
      <c r="I142" s="6"/>
      <c r="J142" s="6"/>
      <c r="K142" s="6"/>
      <c r="L142" s="6"/>
      <c r="M142" s="6"/>
    </row>
    <row r="143" spans="1:13" s="2" customFormat="1" ht="15" x14ac:dyDescent="0.2">
      <c r="A143" s="99"/>
      <c r="B143" s="99"/>
      <c r="C143" s="9"/>
      <c r="D143" s="9"/>
      <c r="E143" s="6"/>
      <c r="F143" s="6"/>
      <c r="G143" s="6"/>
      <c r="H143" s="6"/>
      <c r="I143" s="6"/>
      <c r="J143" s="6"/>
      <c r="K143" s="6"/>
      <c r="L143" s="6"/>
      <c r="M143" s="6"/>
    </row>
    <row r="144" spans="1:13" s="2" customFormat="1" ht="15" x14ac:dyDescent="0.2">
      <c r="A144" s="99"/>
      <c r="B144" s="99"/>
      <c r="C144" s="9"/>
      <c r="D144" s="9"/>
      <c r="E144" s="6"/>
      <c r="F144" s="6"/>
      <c r="G144" s="6"/>
      <c r="H144" s="6"/>
      <c r="I144" s="6"/>
      <c r="J144" s="6"/>
      <c r="K144" s="6"/>
      <c r="L144" s="6"/>
      <c r="M144" s="6"/>
    </row>
    <row r="145" spans="1:13" s="2" customFormat="1" ht="15" x14ac:dyDescent="0.2">
      <c r="A145" s="99"/>
      <c r="B145" s="99"/>
      <c r="C145" s="9"/>
      <c r="D145" s="9"/>
      <c r="E145" s="6"/>
      <c r="F145" s="6"/>
      <c r="G145" s="6"/>
      <c r="H145" s="6"/>
      <c r="I145" s="6"/>
      <c r="J145" s="6"/>
      <c r="K145" s="6"/>
      <c r="L145" s="6"/>
      <c r="M145" s="6"/>
    </row>
    <row r="146" spans="1:13" s="2" customFormat="1" ht="15" x14ac:dyDescent="0.2">
      <c r="A146" s="99"/>
      <c r="B146" s="99"/>
      <c r="C146" s="9"/>
      <c r="D146" s="9"/>
      <c r="E146" s="6"/>
      <c r="F146" s="6"/>
      <c r="G146" s="6"/>
      <c r="H146" s="6"/>
      <c r="I146" s="6"/>
      <c r="J146" s="6"/>
      <c r="K146" s="6"/>
      <c r="L146" s="6"/>
      <c r="M146" s="6"/>
    </row>
    <row r="147" spans="1:13" s="2" customFormat="1" ht="15" x14ac:dyDescent="0.2">
      <c r="A147" s="99"/>
      <c r="B147" s="99"/>
      <c r="C147" s="9"/>
      <c r="D147" s="9"/>
      <c r="E147" s="6"/>
      <c r="F147" s="6"/>
      <c r="G147" s="6"/>
      <c r="H147" s="6"/>
      <c r="I147" s="6"/>
      <c r="J147" s="6"/>
      <c r="K147" s="6"/>
      <c r="L147" s="6"/>
      <c r="M147" s="6"/>
    </row>
    <row r="148" spans="1:13" s="2" customFormat="1" ht="15" x14ac:dyDescent="0.2">
      <c r="A148" s="99"/>
      <c r="B148" s="99"/>
      <c r="C148" s="9"/>
      <c r="D148" s="9"/>
      <c r="E148" s="6"/>
      <c r="F148" s="6"/>
      <c r="G148" s="6"/>
      <c r="H148" s="6"/>
      <c r="I148" s="6"/>
      <c r="J148" s="6"/>
      <c r="K148" s="6"/>
      <c r="L148" s="6"/>
      <c r="M148" s="6"/>
    </row>
    <row r="149" spans="1:13" s="2" customFormat="1" ht="15" x14ac:dyDescent="0.2">
      <c r="A149" s="99"/>
      <c r="B149" s="99"/>
      <c r="C149" s="9"/>
      <c r="D149" s="9"/>
      <c r="E149" s="6"/>
      <c r="F149" s="6"/>
      <c r="G149" s="6"/>
      <c r="H149" s="6"/>
      <c r="I149" s="6"/>
      <c r="J149" s="6"/>
      <c r="K149" s="6"/>
      <c r="L149" s="6"/>
      <c r="M149" s="6"/>
    </row>
    <row r="150" spans="1:13" s="2" customFormat="1" ht="15" x14ac:dyDescent="0.2">
      <c r="A150" s="99"/>
      <c r="B150" s="99"/>
      <c r="C150" s="9"/>
      <c r="D150" s="9"/>
      <c r="E150" s="6"/>
      <c r="F150" s="6"/>
      <c r="G150" s="6"/>
      <c r="H150" s="6"/>
      <c r="I150" s="6"/>
      <c r="J150" s="6"/>
      <c r="K150" s="6"/>
      <c r="L150" s="6"/>
      <c r="M150" s="6"/>
    </row>
    <row r="151" spans="1:13" s="2" customFormat="1" ht="15" x14ac:dyDescent="0.2">
      <c r="A151" s="99"/>
      <c r="B151" s="99"/>
      <c r="C151" s="9"/>
      <c r="D151" s="9"/>
      <c r="E151" s="6"/>
      <c r="F151" s="6"/>
      <c r="G151" s="6"/>
      <c r="H151" s="6"/>
      <c r="I151" s="6"/>
      <c r="J151" s="6"/>
      <c r="K151" s="6"/>
      <c r="L151" s="6"/>
      <c r="M151" s="6"/>
    </row>
    <row r="152" spans="1:13" s="2" customFormat="1" ht="15" x14ac:dyDescent="0.2">
      <c r="A152" s="99"/>
      <c r="B152" s="99"/>
      <c r="C152" s="9"/>
      <c r="D152" s="9"/>
      <c r="E152" s="6"/>
      <c r="F152" s="6"/>
      <c r="G152" s="6"/>
      <c r="H152" s="6"/>
      <c r="I152" s="6"/>
      <c r="J152" s="6"/>
      <c r="K152" s="6"/>
      <c r="L152" s="6"/>
      <c r="M152" s="6"/>
    </row>
    <row r="153" spans="1:13" s="2" customFormat="1" ht="15" x14ac:dyDescent="0.2">
      <c r="A153" s="99"/>
      <c r="B153" s="99"/>
      <c r="C153" s="9"/>
      <c r="D153" s="9"/>
      <c r="E153" s="6"/>
      <c r="F153" s="6"/>
      <c r="G153" s="6"/>
      <c r="H153" s="6"/>
      <c r="I153" s="6"/>
      <c r="J153" s="6"/>
      <c r="K153" s="6"/>
      <c r="L153" s="6"/>
      <c r="M153" s="6"/>
    </row>
    <row r="154" spans="1:13" s="2" customFormat="1" ht="15" x14ac:dyDescent="0.2">
      <c r="A154" s="99"/>
      <c r="B154" s="99"/>
      <c r="C154" s="9"/>
      <c r="D154" s="9"/>
      <c r="E154" s="6"/>
      <c r="F154" s="6"/>
      <c r="G154" s="6"/>
      <c r="H154" s="6"/>
      <c r="I154" s="6"/>
      <c r="J154" s="6"/>
      <c r="K154" s="6"/>
      <c r="L154" s="6"/>
      <c r="M154" s="6"/>
    </row>
    <row r="155" spans="1:13" s="2" customFormat="1" ht="15" x14ac:dyDescent="0.2">
      <c r="A155" s="99"/>
      <c r="B155" s="99"/>
      <c r="C155" s="9"/>
      <c r="D155" s="9"/>
      <c r="E155" s="6"/>
      <c r="F155" s="6"/>
      <c r="G155" s="6"/>
      <c r="H155" s="6"/>
      <c r="I155" s="6"/>
      <c r="J155" s="6"/>
      <c r="K155" s="6"/>
      <c r="L155" s="6"/>
      <c r="M155" s="6"/>
    </row>
    <row r="156" spans="1:13" s="2" customFormat="1" ht="15" x14ac:dyDescent="0.2">
      <c r="A156" s="99"/>
      <c r="B156" s="99"/>
      <c r="C156" s="9"/>
      <c r="D156" s="9"/>
      <c r="E156" s="6"/>
      <c r="F156" s="6"/>
      <c r="G156" s="6"/>
      <c r="H156" s="6"/>
      <c r="I156" s="6"/>
      <c r="J156" s="6"/>
      <c r="K156" s="6"/>
      <c r="L156" s="6"/>
      <c r="M156" s="6"/>
    </row>
    <row r="157" spans="1:13" s="2" customFormat="1" ht="15" x14ac:dyDescent="0.2">
      <c r="A157" s="99"/>
      <c r="B157" s="99"/>
      <c r="C157" s="9"/>
      <c r="D157" s="9"/>
      <c r="E157" s="6"/>
      <c r="F157" s="6"/>
      <c r="G157" s="6"/>
      <c r="H157" s="6"/>
      <c r="I157" s="6"/>
      <c r="J157" s="6"/>
      <c r="K157" s="6"/>
      <c r="L157" s="6"/>
      <c r="M157" s="6"/>
    </row>
    <row r="158" spans="1:13" s="2" customFormat="1" ht="15" x14ac:dyDescent="0.2">
      <c r="A158" s="99"/>
      <c r="B158" s="99"/>
      <c r="C158" s="9"/>
      <c r="D158" s="9"/>
      <c r="E158" s="6"/>
      <c r="F158" s="6"/>
      <c r="G158" s="6"/>
      <c r="H158" s="6"/>
      <c r="I158" s="6"/>
      <c r="J158" s="6"/>
      <c r="K158" s="6"/>
      <c r="L158" s="6"/>
      <c r="M158" s="6"/>
    </row>
    <row r="159" spans="1:13" s="2" customFormat="1" ht="15" x14ac:dyDescent="0.2">
      <c r="A159" s="99"/>
      <c r="B159" s="99"/>
      <c r="C159" s="9"/>
      <c r="D159" s="9"/>
      <c r="E159" s="6"/>
      <c r="F159" s="6"/>
      <c r="G159" s="6"/>
      <c r="H159" s="6"/>
      <c r="I159" s="6"/>
      <c r="J159" s="6"/>
      <c r="K159" s="6"/>
      <c r="L159" s="6"/>
      <c r="M159" s="6"/>
    </row>
    <row r="160" spans="1:13" s="2" customFormat="1" ht="15" x14ac:dyDescent="0.2">
      <c r="A160" s="99"/>
      <c r="B160" s="99"/>
      <c r="C160" s="9"/>
      <c r="D160" s="9"/>
      <c r="E160" s="6"/>
      <c r="F160" s="6"/>
      <c r="G160" s="6"/>
      <c r="H160" s="6"/>
      <c r="I160" s="6"/>
      <c r="J160" s="6"/>
      <c r="K160" s="6"/>
      <c r="L160" s="6"/>
      <c r="M160" s="6"/>
    </row>
    <row r="161" spans="1:13" s="2" customFormat="1" ht="15" x14ac:dyDescent="0.2">
      <c r="A161" s="99"/>
      <c r="B161" s="99"/>
      <c r="C161" s="9"/>
      <c r="D161" s="9"/>
      <c r="E161" s="6"/>
      <c r="F161" s="6"/>
      <c r="G161" s="6"/>
      <c r="H161" s="6"/>
      <c r="I161" s="6"/>
      <c r="J161" s="6"/>
      <c r="K161" s="6"/>
      <c r="L161" s="6"/>
      <c r="M161" s="6"/>
    </row>
    <row r="162" spans="1:13" s="2" customFormat="1" ht="15" x14ac:dyDescent="0.2">
      <c r="A162" s="99"/>
      <c r="B162" s="99"/>
      <c r="C162" s="9"/>
      <c r="D162" s="9"/>
      <c r="E162" s="6"/>
      <c r="F162" s="6"/>
      <c r="G162" s="6"/>
      <c r="H162" s="6"/>
      <c r="I162" s="6"/>
      <c r="J162" s="6"/>
      <c r="K162" s="6"/>
      <c r="L162" s="6"/>
      <c r="M162" s="6"/>
    </row>
    <row r="163" spans="1:13" s="2" customFormat="1" ht="15" x14ac:dyDescent="0.2">
      <c r="A163" s="99"/>
      <c r="B163" s="99"/>
      <c r="C163" s="9"/>
      <c r="D163" s="9"/>
      <c r="E163" s="6"/>
      <c r="F163" s="6"/>
      <c r="G163" s="6"/>
      <c r="H163" s="6"/>
      <c r="I163" s="6"/>
      <c r="J163" s="6"/>
      <c r="K163" s="6"/>
      <c r="L163" s="6"/>
      <c r="M163" s="6"/>
    </row>
    <row r="164" spans="1:13" s="2" customFormat="1" ht="15" x14ac:dyDescent="0.2">
      <c r="A164" s="99"/>
      <c r="B164" s="99"/>
      <c r="C164" s="9"/>
      <c r="D164" s="9"/>
      <c r="E164" s="6"/>
      <c r="F164" s="6"/>
      <c r="G164" s="6"/>
      <c r="H164" s="6"/>
      <c r="I164" s="6"/>
      <c r="J164" s="6"/>
      <c r="K164" s="6"/>
      <c r="L164" s="6"/>
      <c r="M164" s="6"/>
    </row>
    <row r="165" spans="1:13" s="2" customFormat="1" ht="15" x14ac:dyDescent="0.2">
      <c r="A165" s="99"/>
      <c r="B165" s="99"/>
      <c r="C165" s="9"/>
      <c r="D165" s="9"/>
      <c r="E165" s="6"/>
      <c r="F165" s="6"/>
      <c r="G165" s="6"/>
      <c r="H165" s="6"/>
      <c r="I165" s="6"/>
      <c r="J165" s="6"/>
      <c r="K165" s="6"/>
      <c r="L165" s="6"/>
      <c r="M165" s="6"/>
    </row>
    <row r="166" spans="1:13" s="2" customFormat="1" ht="15" x14ac:dyDescent="0.2">
      <c r="A166" s="99"/>
      <c r="B166" s="99"/>
      <c r="C166" s="9"/>
      <c r="D166" s="9"/>
      <c r="E166" s="6"/>
      <c r="F166" s="6"/>
      <c r="G166" s="6"/>
      <c r="H166" s="6"/>
      <c r="I166" s="6"/>
      <c r="J166" s="6"/>
      <c r="K166" s="6"/>
      <c r="L166" s="6"/>
      <c r="M166" s="6"/>
    </row>
    <row r="167" spans="1:13" s="2" customFormat="1" ht="15" x14ac:dyDescent="0.2">
      <c r="A167" s="99"/>
      <c r="B167" s="99"/>
      <c r="C167" s="9"/>
      <c r="D167" s="9"/>
      <c r="E167" s="6"/>
      <c r="F167" s="6"/>
      <c r="G167" s="6"/>
      <c r="H167" s="6"/>
      <c r="I167" s="6"/>
      <c r="J167" s="6"/>
      <c r="K167" s="6"/>
      <c r="L167" s="6"/>
      <c r="M167" s="6"/>
    </row>
    <row r="168" spans="1:13" s="2" customFormat="1" ht="15" x14ac:dyDescent="0.2">
      <c r="A168" s="99"/>
      <c r="B168" s="99"/>
      <c r="C168" s="9"/>
      <c r="D168" s="9"/>
      <c r="E168" s="6"/>
      <c r="F168" s="6"/>
      <c r="G168" s="6"/>
      <c r="H168" s="6"/>
      <c r="I168" s="6"/>
      <c r="J168" s="6"/>
      <c r="K168" s="6"/>
      <c r="L168" s="6"/>
      <c r="M168" s="6"/>
    </row>
    <row r="169" spans="1:13" s="2" customFormat="1" ht="15" x14ac:dyDescent="0.2">
      <c r="A169" s="99"/>
      <c r="B169" s="99"/>
      <c r="C169" s="9"/>
      <c r="D169" s="9"/>
      <c r="E169" s="6"/>
      <c r="F169" s="6"/>
      <c r="G169" s="6"/>
      <c r="H169" s="6"/>
      <c r="I169" s="6"/>
      <c r="J169" s="6"/>
      <c r="K169" s="6"/>
      <c r="L169" s="6"/>
      <c r="M169" s="6"/>
    </row>
    <row r="170" spans="1:13" s="2" customFormat="1" ht="15" x14ac:dyDescent="0.2">
      <c r="A170" s="99"/>
      <c r="B170" s="99"/>
      <c r="C170" s="9"/>
      <c r="D170" s="9"/>
      <c r="E170" s="6"/>
      <c r="F170" s="6"/>
      <c r="G170" s="6"/>
      <c r="H170" s="6"/>
      <c r="I170" s="6"/>
      <c r="J170" s="6"/>
      <c r="K170" s="6"/>
      <c r="L170" s="6"/>
      <c r="M170" s="6"/>
    </row>
    <row r="171" spans="1:13" s="2" customFormat="1" ht="15" x14ac:dyDescent="0.2">
      <c r="A171" s="99"/>
      <c r="B171" s="99"/>
      <c r="C171" s="9"/>
      <c r="D171" s="9"/>
      <c r="E171" s="6"/>
      <c r="F171" s="6"/>
      <c r="G171" s="6"/>
      <c r="H171" s="6"/>
      <c r="I171" s="6"/>
      <c r="J171" s="6"/>
      <c r="K171" s="6"/>
      <c r="L171" s="6"/>
      <c r="M171" s="6"/>
    </row>
    <row r="172" spans="1:13" s="2" customFormat="1" ht="15" x14ac:dyDescent="0.2">
      <c r="A172" s="99"/>
      <c r="B172" s="99"/>
      <c r="C172" s="9"/>
      <c r="D172" s="9"/>
      <c r="E172" s="6"/>
      <c r="F172" s="6"/>
      <c r="G172" s="6"/>
      <c r="H172" s="6"/>
      <c r="I172" s="6"/>
      <c r="J172" s="6"/>
      <c r="K172" s="6"/>
      <c r="L172" s="6"/>
      <c r="M172" s="6"/>
    </row>
    <row r="173" spans="1:13" s="2" customFormat="1" ht="15" x14ac:dyDescent="0.2">
      <c r="A173" s="99"/>
      <c r="B173" s="99"/>
      <c r="C173" s="9"/>
      <c r="D173" s="9"/>
      <c r="E173" s="6"/>
      <c r="F173" s="6"/>
      <c r="G173" s="6"/>
      <c r="H173" s="6"/>
      <c r="I173" s="6"/>
      <c r="J173" s="6"/>
      <c r="K173" s="6"/>
      <c r="L173" s="6"/>
      <c r="M173" s="6"/>
    </row>
    <row r="174" spans="1:13" s="2" customFormat="1" ht="15" x14ac:dyDescent="0.2">
      <c r="A174" s="99"/>
      <c r="B174" s="99"/>
      <c r="C174" s="9"/>
      <c r="D174" s="9"/>
      <c r="E174" s="6"/>
      <c r="F174" s="6"/>
      <c r="G174" s="6"/>
      <c r="H174" s="6"/>
      <c r="I174" s="6"/>
      <c r="J174" s="6"/>
      <c r="K174" s="6"/>
      <c r="L174" s="6"/>
      <c r="M174" s="6"/>
    </row>
    <row r="175" spans="1:13" s="2" customFormat="1" ht="15" x14ac:dyDescent="0.2">
      <c r="A175" s="99"/>
      <c r="B175" s="99"/>
      <c r="C175" s="9"/>
      <c r="D175" s="9"/>
      <c r="E175" s="6"/>
      <c r="F175" s="6"/>
      <c r="G175" s="6"/>
      <c r="H175" s="6"/>
      <c r="I175" s="6"/>
      <c r="J175" s="6"/>
      <c r="K175" s="6"/>
      <c r="L175" s="6"/>
      <c r="M175" s="6"/>
    </row>
    <row r="176" spans="1:13" s="2" customFormat="1" ht="15" x14ac:dyDescent="0.2">
      <c r="A176" s="99"/>
      <c r="B176" s="99"/>
      <c r="C176" s="9"/>
      <c r="D176" s="9"/>
      <c r="E176" s="6"/>
      <c r="F176" s="6"/>
      <c r="G176" s="6"/>
      <c r="H176" s="6"/>
      <c r="I176" s="6"/>
      <c r="J176" s="6"/>
      <c r="K176" s="6"/>
      <c r="L176" s="6"/>
      <c r="M176" s="6"/>
    </row>
    <row r="177" spans="1:13" s="2" customFormat="1" ht="15" x14ac:dyDescent="0.2">
      <c r="A177" s="99"/>
      <c r="B177" s="99"/>
      <c r="C177" s="9"/>
      <c r="D177" s="9"/>
      <c r="E177" s="6"/>
      <c r="F177" s="6"/>
      <c r="G177" s="6"/>
      <c r="H177" s="6"/>
      <c r="I177" s="6"/>
      <c r="J177" s="6"/>
      <c r="K177" s="6"/>
      <c r="L177" s="6"/>
      <c r="M177" s="6"/>
    </row>
    <row r="178" spans="1:13" s="2" customFormat="1" ht="15" x14ac:dyDescent="0.2">
      <c r="A178" s="99"/>
      <c r="B178" s="99"/>
      <c r="C178" s="9"/>
      <c r="D178" s="9"/>
      <c r="E178" s="6"/>
      <c r="F178" s="6"/>
      <c r="G178" s="6"/>
      <c r="H178" s="6"/>
      <c r="I178" s="6"/>
      <c r="J178" s="6"/>
      <c r="K178" s="6"/>
      <c r="L178" s="6"/>
      <c r="M178" s="6"/>
    </row>
    <row r="179" spans="1:13" s="2" customFormat="1" ht="15" x14ac:dyDescent="0.2">
      <c r="A179" s="99"/>
      <c r="B179" s="99"/>
      <c r="C179" s="9"/>
      <c r="D179" s="9"/>
      <c r="E179" s="6"/>
      <c r="F179" s="6"/>
      <c r="G179" s="6"/>
      <c r="H179" s="6"/>
      <c r="I179" s="6"/>
      <c r="J179" s="6"/>
      <c r="K179" s="6"/>
      <c r="L179" s="6"/>
      <c r="M179" s="6"/>
    </row>
    <row r="180" spans="1:13" s="2" customFormat="1" ht="15" x14ac:dyDescent="0.2">
      <c r="A180" s="99"/>
      <c r="B180" s="99"/>
      <c r="C180" s="9"/>
      <c r="D180" s="9"/>
      <c r="E180" s="6"/>
      <c r="F180" s="6"/>
      <c r="G180" s="6"/>
      <c r="H180" s="6"/>
      <c r="I180" s="6"/>
      <c r="J180" s="6"/>
      <c r="K180" s="6"/>
      <c r="L180" s="6"/>
      <c r="M180" s="6"/>
    </row>
    <row r="181" spans="1:13" s="2" customFormat="1" ht="15" x14ac:dyDescent="0.2">
      <c r="A181" s="99"/>
      <c r="B181" s="99"/>
      <c r="C181" s="9"/>
      <c r="D181" s="9"/>
      <c r="E181" s="6"/>
      <c r="F181" s="6"/>
      <c r="G181" s="6"/>
      <c r="H181" s="6"/>
      <c r="I181" s="6"/>
      <c r="J181" s="6"/>
      <c r="K181" s="6"/>
      <c r="L181" s="6"/>
      <c r="M181" s="6"/>
    </row>
    <row r="182" spans="1:13" s="2" customFormat="1" ht="15" x14ac:dyDescent="0.2">
      <c r="A182" s="99"/>
      <c r="B182" s="99"/>
      <c r="C182" s="9"/>
      <c r="D182" s="9"/>
      <c r="E182" s="6"/>
      <c r="F182" s="6"/>
      <c r="G182" s="6"/>
      <c r="H182" s="6"/>
      <c r="I182" s="6"/>
      <c r="J182" s="6"/>
      <c r="K182" s="6"/>
      <c r="L182" s="6"/>
      <c r="M182" s="6"/>
    </row>
    <row r="183" spans="1:13" s="2" customFormat="1" ht="15" x14ac:dyDescent="0.2">
      <c r="A183" s="99"/>
      <c r="B183" s="99"/>
      <c r="C183" s="9"/>
      <c r="D183" s="9"/>
      <c r="E183" s="6"/>
      <c r="F183" s="6"/>
      <c r="G183" s="6"/>
      <c r="H183" s="6"/>
      <c r="I183" s="6"/>
      <c r="J183" s="6"/>
      <c r="K183" s="6"/>
      <c r="L183" s="6"/>
      <c r="M183" s="6"/>
    </row>
    <row r="184" spans="1:13" s="2" customFormat="1" ht="15" x14ac:dyDescent="0.2">
      <c r="A184" s="99"/>
      <c r="B184" s="99"/>
      <c r="C184" s="9"/>
      <c r="D184" s="9"/>
      <c r="E184" s="6"/>
      <c r="F184" s="6"/>
      <c r="G184" s="6"/>
      <c r="H184" s="6"/>
      <c r="I184" s="6"/>
      <c r="J184" s="6"/>
      <c r="K184" s="6"/>
      <c r="L184" s="6"/>
      <c r="M184" s="6"/>
    </row>
    <row r="185" spans="1:13" s="2" customFormat="1" ht="15" x14ac:dyDescent="0.2">
      <c r="A185" s="99"/>
      <c r="B185" s="99"/>
      <c r="C185" s="9"/>
      <c r="D185" s="9"/>
      <c r="E185" s="6"/>
      <c r="F185" s="6"/>
      <c r="G185" s="6"/>
      <c r="H185" s="6"/>
      <c r="I185" s="6"/>
      <c r="J185" s="6"/>
      <c r="K185" s="6"/>
      <c r="L185" s="6"/>
      <c r="M185" s="6"/>
    </row>
    <row r="186" spans="1:13" s="2" customFormat="1" ht="15" x14ac:dyDescent="0.2">
      <c r="A186" s="99"/>
      <c r="B186" s="99"/>
      <c r="C186" s="9"/>
      <c r="D186" s="9"/>
      <c r="E186" s="6"/>
      <c r="F186" s="6"/>
      <c r="G186" s="6"/>
      <c r="H186" s="6"/>
      <c r="I186" s="6"/>
      <c r="J186" s="6"/>
      <c r="K186" s="6"/>
      <c r="L186" s="6"/>
      <c r="M186" s="6"/>
    </row>
    <row r="187" spans="1:13" s="2" customFormat="1" ht="15" x14ac:dyDescent="0.2">
      <c r="A187" s="99"/>
      <c r="B187" s="99"/>
      <c r="C187" s="9"/>
      <c r="D187" s="9"/>
      <c r="E187" s="6"/>
      <c r="F187" s="6"/>
      <c r="G187" s="6"/>
      <c r="H187" s="6"/>
      <c r="I187" s="6"/>
      <c r="J187" s="6"/>
      <c r="K187" s="6"/>
      <c r="L187" s="6"/>
      <c r="M187" s="6"/>
    </row>
    <row r="188" spans="1:13" s="2" customFormat="1" ht="15" x14ac:dyDescent="0.2">
      <c r="A188" s="99"/>
      <c r="B188" s="99"/>
      <c r="C188" s="9"/>
      <c r="D188" s="9"/>
      <c r="E188" s="6"/>
      <c r="F188" s="6"/>
      <c r="G188" s="6"/>
      <c r="H188" s="6"/>
      <c r="I188" s="6"/>
      <c r="J188" s="6"/>
      <c r="K188" s="6"/>
      <c r="L188" s="6"/>
      <c r="M188" s="6"/>
    </row>
    <row r="189" spans="1:13" s="2" customFormat="1" ht="15" x14ac:dyDescent="0.2">
      <c r="A189" s="99"/>
      <c r="B189" s="99"/>
      <c r="C189" s="9"/>
      <c r="D189" s="9"/>
      <c r="E189" s="6"/>
      <c r="F189" s="6"/>
      <c r="G189" s="6"/>
      <c r="H189" s="6"/>
      <c r="I189" s="6"/>
      <c r="J189" s="6"/>
      <c r="K189" s="6"/>
      <c r="L189" s="6"/>
      <c r="M189" s="6"/>
    </row>
    <row r="190" spans="1:13" s="2" customFormat="1" ht="15" x14ac:dyDescent="0.2">
      <c r="A190" s="99"/>
      <c r="B190" s="99"/>
      <c r="C190" s="9"/>
      <c r="D190" s="9"/>
      <c r="E190" s="6"/>
      <c r="F190" s="6"/>
      <c r="G190" s="6"/>
      <c r="H190" s="6"/>
      <c r="I190" s="6"/>
      <c r="J190" s="6"/>
      <c r="K190" s="6"/>
      <c r="L190" s="6"/>
      <c r="M190" s="6"/>
    </row>
    <row r="191" spans="1:13" s="2" customFormat="1" ht="15" x14ac:dyDescent="0.2">
      <c r="A191" s="99"/>
      <c r="B191" s="99"/>
      <c r="C191" s="9"/>
      <c r="D191" s="9"/>
      <c r="E191" s="6"/>
      <c r="F191" s="6"/>
      <c r="G191" s="6"/>
      <c r="H191" s="6"/>
      <c r="I191" s="6"/>
      <c r="J191" s="6"/>
      <c r="K191" s="6"/>
      <c r="L191" s="6"/>
      <c r="M191" s="6"/>
    </row>
    <row r="192" spans="1:13" s="2" customFormat="1" ht="15" x14ac:dyDescent="0.2">
      <c r="A192" s="99"/>
      <c r="B192" s="99"/>
      <c r="C192" s="9"/>
      <c r="D192" s="9"/>
      <c r="E192" s="6"/>
      <c r="F192" s="6"/>
      <c r="G192" s="6"/>
      <c r="H192" s="6"/>
      <c r="I192" s="6"/>
      <c r="J192" s="6"/>
      <c r="K192" s="6"/>
      <c r="L192" s="6"/>
      <c r="M192" s="6"/>
    </row>
    <row r="193" spans="1:13" s="2" customFormat="1" ht="15" x14ac:dyDescent="0.2">
      <c r="A193" s="99"/>
      <c r="B193" s="99"/>
      <c r="C193" s="9"/>
      <c r="D193" s="9"/>
      <c r="E193" s="6"/>
      <c r="F193" s="6"/>
      <c r="G193" s="6"/>
      <c r="H193" s="6"/>
      <c r="I193" s="6"/>
      <c r="J193" s="6"/>
      <c r="K193" s="6"/>
      <c r="L193" s="6"/>
      <c r="M193" s="6"/>
    </row>
    <row r="194" spans="1:13" s="2" customFormat="1" ht="15" x14ac:dyDescent="0.2">
      <c r="A194" s="99"/>
      <c r="B194" s="99"/>
      <c r="C194" s="9"/>
      <c r="D194" s="9"/>
      <c r="E194" s="6"/>
      <c r="F194" s="6"/>
      <c r="G194" s="6"/>
      <c r="H194" s="6"/>
      <c r="I194" s="6"/>
      <c r="J194" s="6"/>
      <c r="K194" s="6"/>
      <c r="L194" s="6"/>
      <c r="M194" s="6"/>
    </row>
    <row r="195" spans="1:13" s="2" customFormat="1" ht="15" x14ac:dyDescent="0.2">
      <c r="A195" s="99"/>
      <c r="B195" s="99"/>
      <c r="C195" s="9"/>
      <c r="D195" s="9"/>
      <c r="E195" s="6"/>
      <c r="F195" s="6"/>
      <c r="G195" s="6"/>
      <c r="H195" s="6"/>
      <c r="I195" s="6"/>
      <c r="J195" s="6"/>
      <c r="K195" s="6"/>
      <c r="L195" s="6"/>
      <c r="M195" s="6"/>
    </row>
    <row r="196" spans="1:13" s="2" customFormat="1" ht="15" x14ac:dyDescent="0.2">
      <c r="A196" s="99"/>
      <c r="B196" s="99"/>
      <c r="C196" s="9"/>
      <c r="D196" s="9"/>
      <c r="E196" s="6"/>
      <c r="F196" s="6"/>
      <c r="G196" s="6"/>
      <c r="H196" s="6"/>
      <c r="I196" s="6"/>
      <c r="J196" s="6"/>
      <c r="K196" s="6"/>
      <c r="L196" s="6"/>
      <c r="M196" s="6"/>
    </row>
    <row r="197" spans="1:13" s="2" customFormat="1" ht="15" x14ac:dyDescent="0.2">
      <c r="A197" s="99"/>
      <c r="B197" s="99"/>
      <c r="C197" s="9"/>
      <c r="D197" s="9"/>
      <c r="E197" s="6"/>
      <c r="F197" s="6"/>
      <c r="G197" s="6"/>
      <c r="H197" s="6"/>
      <c r="I197" s="6"/>
      <c r="J197" s="6"/>
      <c r="K197" s="6"/>
      <c r="L197" s="6"/>
      <c r="M197" s="6"/>
    </row>
    <row r="198" spans="1:13" s="2" customFormat="1" ht="15" x14ac:dyDescent="0.2">
      <c r="A198" s="99"/>
      <c r="B198" s="99"/>
      <c r="C198" s="9"/>
      <c r="D198" s="9"/>
      <c r="E198" s="6"/>
      <c r="F198" s="6"/>
      <c r="G198" s="6"/>
      <c r="H198" s="6"/>
      <c r="I198" s="6"/>
      <c r="J198" s="6"/>
      <c r="K198" s="6"/>
      <c r="L198" s="6"/>
      <c r="M198" s="6"/>
    </row>
    <row r="199" spans="1:13" s="2" customFormat="1" ht="15" x14ac:dyDescent="0.2">
      <c r="A199" s="99"/>
      <c r="B199" s="99"/>
      <c r="C199" s="9"/>
      <c r="D199" s="9"/>
      <c r="E199" s="6"/>
      <c r="F199" s="6"/>
      <c r="G199" s="6"/>
      <c r="H199" s="6"/>
      <c r="I199" s="6"/>
      <c r="J199" s="6"/>
      <c r="K199" s="6"/>
      <c r="L199" s="6"/>
      <c r="M199" s="6"/>
    </row>
    <row r="200" spans="1:13" s="2" customFormat="1" ht="15" x14ac:dyDescent="0.2">
      <c r="A200" s="99"/>
      <c r="B200" s="99"/>
      <c r="C200" s="9"/>
      <c r="D200" s="9"/>
      <c r="E200" s="6"/>
      <c r="F200" s="6"/>
      <c r="G200" s="6"/>
      <c r="H200" s="6"/>
      <c r="I200" s="6"/>
      <c r="J200" s="6"/>
      <c r="K200" s="6"/>
      <c r="L200" s="6"/>
      <c r="M200" s="6"/>
    </row>
    <row r="201" spans="1:13" s="2" customFormat="1" ht="15" x14ac:dyDescent="0.2">
      <c r="A201" s="99"/>
      <c r="B201" s="99"/>
      <c r="C201" s="9"/>
      <c r="D201" s="9"/>
      <c r="E201" s="6"/>
      <c r="F201" s="6"/>
      <c r="G201" s="6"/>
      <c r="H201" s="6"/>
      <c r="I201" s="6"/>
      <c r="J201" s="6"/>
      <c r="K201" s="6"/>
      <c r="L201" s="6"/>
      <c r="M201" s="6"/>
    </row>
    <row r="202" spans="1:13" s="2" customFormat="1" ht="15" x14ac:dyDescent="0.2">
      <c r="A202" s="99"/>
      <c r="B202" s="99"/>
      <c r="C202" s="9"/>
      <c r="D202" s="9"/>
      <c r="E202" s="6"/>
      <c r="F202" s="6"/>
      <c r="G202" s="6"/>
      <c r="H202" s="6"/>
      <c r="I202" s="6"/>
      <c r="J202" s="6"/>
      <c r="K202" s="6"/>
      <c r="L202" s="6"/>
      <c r="M202" s="6"/>
    </row>
    <row r="203" spans="1:13" s="2" customFormat="1" ht="15" x14ac:dyDescent="0.2">
      <c r="A203" s="99"/>
      <c r="B203" s="99"/>
      <c r="C203" s="9"/>
      <c r="D203" s="9"/>
      <c r="E203" s="6"/>
      <c r="F203" s="6"/>
      <c r="G203" s="6"/>
      <c r="H203" s="6"/>
      <c r="I203" s="6"/>
      <c r="J203" s="6"/>
      <c r="K203" s="6"/>
      <c r="L203" s="6"/>
      <c r="M203" s="6"/>
    </row>
    <row r="204" spans="1:13" s="2" customFormat="1" ht="15" x14ac:dyDescent="0.2">
      <c r="A204" s="99"/>
      <c r="B204" s="99"/>
      <c r="C204" s="9"/>
      <c r="D204" s="9"/>
      <c r="E204" s="6"/>
      <c r="F204" s="6"/>
      <c r="G204" s="6"/>
      <c r="H204" s="6"/>
      <c r="I204" s="6"/>
      <c r="J204" s="6"/>
      <c r="K204" s="6"/>
      <c r="L204" s="6"/>
      <c r="M204" s="6"/>
    </row>
    <row r="205" spans="1:13" s="2" customFormat="1" ht="15" x14ac:dyDescent="0.2">
      <c r="A205" s="99"/>
      <c r="B205" s="99"/>
      <c r="C205" s="9"/>
      <c r="D205" s="9"/>
      <c r="E205" s="6"/>
      <c r="F205" s="6"/>
      <c r="G205" s="6"/>
      <c r="H205" s="6"/>
      <c r="I205" s="6"/>
      <c r="J205" s="6"/>
      <c r="K205" s="6"/>
      <c r="L205" s="6"/>
      <c r="M205" s="6"/>
    </row>
    <row r="206" spans="1:13" s="2" customFormat="1" ht="15" x14ac:dyDescent="0.2">
      <c r="A206" s="99"/>
      <c r="B206" s="99"/>
      <c r="C206" s="9"/>
      <c r="D206" s="9"/>
      <c r="E206" s="6"/>
      <c r="F206" s="6"/>
      <c r="G206" s="6"/>
      <c r="H206" s="6"/>
      <c r="I206" s="6"/>
      <c r="J206" s="6"/>
      <c r="K206" s="6"/>
      <c r="L206" s="6"/>
      <c r="M206" s="6"/>
    </row>
    <row r="207" spans="1:13" s="2" customFormat="1" ht="15" x14ac:dyDescent="0.2">
      <c r="A207" s="99"/>
      <c r="B207" s="99"/>
      <c r="C207" s="9"/>
      <c r="D207" s="9"/>
      <c r="E207" s="6"/>
      <c r="F207" s="6"/>
      <c r="G207" s="6"/>
      <c r="H207" s="6"/>
      <c r="I207" s="6"/>
      <c r="J207" s="6"/>
      <c r="K207" s="6"/>
      <c r="L207" s="6"/>
      <c r="M207" s="6"/>
    </row>
    <row r="208" spans="1:13" s="2" customFormat="1" ht="15" x14ac:dyDescent="0.2">
      <c r="A208" s="99"/>
      <c r="B208" s="99"/>
      <c r="C208" s="9"/>
      <c r="D208" s="9"/>
      <c r="E208" s="6"/>
      <c r="F208" s="6"/>
      <c r="G208" s="6"/>
      <c r="H208" s="6"/>
      <c r="I208" s="6"/>
      <c r="J208" s="6"/>
      <c r="K208" s="6"/>
      <c r="L208" s="6"/>
      <c r="M208" s="6"/>
    </row>
    <row r="209" spans="1:13" s="2" customFormat="1" ht="15" x14ac:dyDescent="0.2">
      <c r="A209" s="99"/>
      <c r="B209" s="99"/>
      <c r="C209" s="9"/>
      <c r="D209" s="9"/>
      <c r="E209" s="6"/>
      <c r="F209" s="6"/>
      <c r="G209" s="6"/>
      <c r="H209" s="6"/>
      <c r="I209" s="6"/>
      <c r="J209" s="6"/>
      <c r="K209" s="6"/>
      <c r="L209" s="6"/>
      <c r="M209" s="6"/>
    </row>
    <row r="210" spans="1:13" s="2" customFormat="1" ht="15" x14ac:dyDescent="0.2">
      <c r="A210" s="99"/>
      <c r="B210" s="99"/>
      <c r="C210" s="9"/>
      <c r="D210" s="9"/>
      <c r="E210" s="6"/>
      <c r="F210" s="6"/>
      <c r="G210" s="6"/>
      <c r="H210" s="6"/>
      <c r="I210" s="6"/>
      <c r="J210" s="6"/>
      <c r="K210" s="6"/>
      <c r="L210" s="6"/>
      <c r="M210" s="6"/>
    </row>
    <row r="211" spans="1:13" s="2" customFormat="1" ht="15" x14ac:dyDescent="0.2">
      <c r="A211" s="99"/>
      <c r="B211" s="99"/>
      <c r="C211" s="9"/>
      <c r="D211" s="9"/>
      <c r="E211" s="6"/>
      <c r="F211" s="6"/>
      <c r="G211" s="6"/>
      <c r="H211" s="6"/>
      <c r="I211" s="6"/>
      <c r="J211" s="6"/>
      <c r="K211" s="6"/>
      <c r="L211" s="6"/>
      <c r="M211" s="6"/>
    </row>
    <row r="212" spans="1:13" s="2" customFormat="1" ht="15" x14ac:dyDescent="0.2">
      <c r="A212" s="99"/>
      <c r="B212" s="99"/>
      <c r="C212" s="9"/>
      <c r="D212" s="9"/>
      <c r="E212" s="6"/>
      <c r="F212" s="6"/>
      <c r="G212" s="6"/>
      <c r="H212" s="6"/>
      <c r="I212" s="6"/>
      <c r="J212" s="6"/>
      <c r="K212" s="6"/>
      <c r="L212" s="6"/>
      <c r="M212" s="6"/>
    </row>
    <row r="213" spans="1:13" s="2" customFormat="1" ht="15" x14ac:dyDescent="0.2">
      <c r="A213" s="99"/>
      <c r="B213" s="99"/>
      <c r="C213" s="9"/>
      <c r="D213" s="9"/>
      <c r="E213" s="6"/>
      <c r="F213" s="6"/>
      <c r="G213" s="6"/>
      <c r="H213" s="6"/>
      <c r="I213" s="6"/>
      <c r="J213" s="6"/>
      <c r="K213" s="6"/>
      <c r="L213" s="6"/>
      <c r="M213" s="6"/>
    </row>
    <row r="214" spans="1:13" s="2" customFormat="1" ht="15" x14ac:dyDescent="0.2">
      <c r="A214" s="99"/>
      <c r="B214" s="99"/>
      <c r="C214" s="9"/>
      <c r="D214" s="9"/>
      <c r="E214" s="6"/>
      <c r="F214" s="6"/>
      <c r="G214" s="6"/>
      <c r="H214" s="6"/>
      <c r="I214" s="6"/>
      <c r="J214" s="6"/>
      <c r="K214" s="6"/>
      <c r="L214" s="6"/>
      <c r="M214" s="6"/>
    </row>
    <row r="215" spans="1:13" s="2" customFormat="1" ht="15" x14ac:dyDescent="0.2">
      <c r="A215" s="99"/>
      <c r="B215" s="99"/>
      <c r="C215" s="9"/>
      <c r="D215" s="9"/>
      <c r="E215" s="6"/>
      <c r="F215" s="6"/>
      <c r="G215" s="6"/>
      <c r="H215" s="6"/>
      <c r="I215" s="6"/>
      <c r="J215" s="6"/>
      <c r="K215" s="6"/>
      <c r="L215" s="6"/>
      <c r="M215" s="6"/>
    </row>
    <row r="216" spans="1:13" s="2" customFormat="1" ht="15" x14ac:dyDescent="0.2">
      <c r="A216" s="99"/>
      <c r="B216" s="99"/>
      <c r="C216" s="9"/>
      <c r="D216" s="9"/>
      <c r="E216" s="6"/>
      <c r="F216" s="6"/>
      <c r="G216" s="6"/>
      <c r="H216" s="6"/>
      <c r="I216" s="6"/>
      <c r="J216" s="6"/>
      <c r="K216" s="6"/>
      <c r="L216" s="6"/>
      <c r="M216" s="6"/>
    </row>
    <row r="217" spans="1:13" s="2" customFormat="1" ht="15" x14ac:dyDescent="0.2">
      <c r="A217" s="99"/>
      <c r="B217" s="99"/>
      <c r="C217" s="9"/>
      <c r="D217" s="9"/>
      <c r="E217" s="6"/>
      <c r="F217" s="6"/>
      <c r="G217" s="6"/>
      <c r="H217" s="6"/>
      <c r="I217" s="6"/>
      <c r="J217" s="6"/>
      <c r="K217" s="6"/>
      <c r="L217" s="6"/>
      <c r="M217" s="6"/>
    </row>
    <row r="218" spans="1:13" s="2" customFormat="1" ht="15" x14ac:dyDescent="0.2">
      <c r="A218" s="99"/>
      <c r="B218" s="99"/>
      <c r="C218" s="9"/>
      <c r="D218" s="9"/>
      <c r="E218" s="6"/>
      <c r="F218" s="6"/>
      <c r="G218" s="6"/>
      <c r="H218" s="6"/>
      <c r="I218" s="6"/>
      <c r="J218" s="6"/>
      <c r="K218" s="6"/>
      <c r="L218" s="6"/>
      <c r="M218" s="6"/>
    </row>
    <row r="219" spans="1:13" s="2" customFormat="1" ht="15" x14ac:dyDescent="0.2">
      <c r="A219" s="99"/>
      <c r="B219" s="99"/>
      <c r="C219" s="9"/>
      <c r="D219" s="9"/>
      <c r="E219" s="6"/>
      <c r="F219" s="6"/>
      <c r="G219" s="6"/>
      <c r="H219" s="6"/>
      <c r="I219" s="6"/>
      <c r="J219" s="6"/>
      <c r="K219" s="6"/>
      <c r="L219" s="6"/>
      <c r="M219" s="6"/>
    </row>
    <row r="220" spans="1:13" s="2" customFormat="1" ht="15" x14ac:dyDescent="0.2">
      <c r="A220" s="99"/>
      <c r="B220" s="99"/>
      <c r="C220" s="9"/>
      <c r="D220" s="9"/>
      <c r="E220" s="6"/>
      <c r="F220" s="6"/>
      <c r="G220" s="6"/>
      <c r="H220" s="6"/>
      <c r="I220" s="6"/>
      <c r="J220" s="6"/>
      <c r="K220" s="6"/>
      <c r="L220" s="6"/>
      <c r="M220" s="6"/>
    </row>
    <row r="221" spans="1:13" s="2" customFormat="1" ht="15" x14ac:dyDescent="0.2">
      <c r="A221" s="99"/>
      <c r="B221" s="99"/>
      <c r="C221" s="9"/>
      <c r="D221" s="9"/>
      <c r="E221" s="6"/>
      <c r="F221" s="6"/>
      <c r="G221" s="6"/>
      <c r="H221" s="6"/>
      <c r="I221" s="6"/>
      <c r="J221" s="6"/>
      <c r="K221" s="6"/>
      <c r="L221" s="6"/>
      <c r="M221" s="6"/>
    </row>
    <row r="222" spans="1:13" s="2" customFormat="1" ht="15" x14ac:dyDescent="0.2">
      <c r="A222" s="99"/>
      <c r="B222" s="99"/>
      <c r="C222" s="9"/>
      <c r="D222" s="9"/>
      <c r="E222" s="6"/>
      <c r="F222" s="6"/>
      <c r="G222" s="6"/>
      <c r="H222" s="6"/>
      <c r="I222" s="6"/>
      <c r="J222" s="6"/>
      <c r="K222" s="6"/>
      <c r="L222" s="6"/>
      <c r="M222" s="6"/>
    </row>
    <row r="223" spans="1:13" s="2" customFormat="1" ht="15" x14ac:dyDescent="0.2">
      <c r="A223" s="99"/>
      <c r="B223" s="99"/>
      <c r="C223" s="9"/>
      <c r="D223" s="9"/>
      <c r="E223" s="6"/>
      <c r="F223" s="6"/>
      <c r="G223" s="6"/>
      <c r="H223" s="6"/>
      <c r="I223" s="6"/>
      <c r="J223" s="6"/>
      <c r="K223" s="6"/>
      <c r="L223" s="6"/>
      <c r="M223" s="6"/>
    </row>
    <row r="224" spans="1:13" s="2" customFormat="1" ht="15" x14ac:dyDescent="0.2">
      <c r="A224" s="99"/>
      <c r="B224" s="99"/>
      <c r="C224" s="9"/>
      <c r="D224" s="9"/>
      <c r="E224" s="6"/>
      <c r="F224" s="6"/>
      <c r="G224" s="6"/>
      <c r="H224" s="6"/>
      <c r="I224" s="6"/>
      <c r="J224" s="6"/>
      <c r="K224" s="6"/>
      <c r="L224" s="6"/>
      <c r="M224" s="6"/>
    </row>
    <row r="225" spans="1:13" s="2" customFormat="1" ht="15" x14ac:dyDescent="0.2">
      <c r="A225" s="99"/>
      <c r="B225" s="99"/>
      <c r="C225" s="9"/>
      <c r="D225" s="9"/>
      <c r="E225" s="6"/>
      <c r="F225" s="6"/>
      <c r="G225" s="6"/>
      <c r="H225" s="6"/>
      <c r="I225" s="6"/>
      <c r="J225" s="6"/>
      <c r="K225" s="6"/>
      <c r="L225" s="6"/>
      <c r="M225" s="6"/>
    </row>
    <row r="226" spans="1:13" s="2" customFormat="1" ht="15" x14ac:dyDescent="0.2">
      <c r="A226" s="99"/>
      <c r="B226" s="99"/>
      <c r="C226" s="9"/>
      <c r="D226" s="9"/>
      <c r="E226" s="6"/>
      <c r="F226" s="6"/>
      <c r="G226" s="6"/>
      <c r="H226" s="6"/>
      <c r="I226" s="6"/>
      <c r="J226" s="6"/>
      <c r="K226" s="6"/>
      <c r="L226" s="6"/>
      <c r="M226" s="6"/>
    </row>
    <row r="227" spans="1:13" s="2" customFormat="1" ht="15" x14ac:dyDescent="0.2">
      <c r="A227" s="99"/>
      <c r="B227" s="99"/>
      <c r="C227" s="9"/>
      <c r="D227" s="9"/>
      <c r="E227" s="6"/>
      <c r="F227" s="6"/>
      <c r="G227" s="6"/>
      <c r="H227" s="6"/>
      <c r="I227" s="6"/>
      <c r="J227" s="6"/>
      <c r="K227" s="6"/>
      <c r="L227" s="6"/>
      <c r="M227" s="6"/>
    </row>
    <row r="228" spans="1:13" s="2" customFormat="1" ht="15" x14ac:dyDescent="0.2">
      <c r="A228" s="99"/>
      <c r="B228" s="99"/>
      <c r="C228" s="9"/>
      <c r="D228" s="9"/>
      <c r="E228" s="6"/>
      <c r="F228" s="6"/>
      <c r="G228" s="6"/>
      <c r="H228" s="6"/>
      <c r="I228" s="6"/>
      <c r="J228" s="6"/>
      <c r="K228" s="6"/>
      <c r="L228" s="6"/>
      <c r="M228" s="6"/>
    </row>
    <row r="229" spans="1:13" s="2" customFormat="1" ht="15" x14ac:dyDescent="0.2">
      <c r="A229" s="99"/>
      <c r="B229" s="99"/>
      <c r="C229" s="9"/>
      <c r="D229" s="9"/>
      <c r="E229" s="6"/>
      <c r="F229" s="6"/>
      <c r="G229" s="6"/>
      <c r="H229" s="6"/>
      <c r="I229" s="6"/>
      <c r="J229" s="6"/>
      <c r="K229" s="6"/>
      <c r="L229" s="6"/>
      <c r="M229" s="6"/>
    </row>
    <row r="230" spans="1:13" s="2" customFormat="1" ht="15" x14ac:dyDescent="0.2">
      <c r="A230" s="99"/>
      <c r="B230" s="99"/>
      <c r="C230" s="9"/>
      <c r="D230" s="9"/>
      <c r="E230" s="6"/>
      <c r="F230" s="6"/>
      <c r="G230" s="6"/>
      <c r="H230" s="6"/>
      <c r="I230" s="6"/>
      <c r="J230" s="6"/>
      <c r="K230" s="6"/>
      <c r="L230" s="6"/>
      <c r="M230" s="6"/>
    </row>
    <row r="231" spans="1:13" s="2" customFormat="1" ht="15" x14ac:dyDescent="0.2">
      <c r="A231" s="99"/>
      <c r="B231" s="99"/>
      <c r="C231" s="9"/>
      <c r="D231" s="9"/>
      <c r="E231" s="6"/>
      <c r="F231" s="6"/>
      <c r="G231" s="6"/>
      <c r="H231" s="6"/>
      <c r="I231" s="6"/>
      <c r="J231" s="6"/>
      <c r="K231" s="6"/>
      <c r="L231" s="6"/>
      <c r="M231" s="6"/>
    </row>
    <row r="232" spans="1:13" s="2" customFormat="1" ht="15" x14ac:dyDescent="0.2">
      <c r="A232" s="99"/>
      <c r="B232" s="99"/>
      <c r="C232" s="9"/>
      <c r="D232" s="9"/>
      <c r="E232" s="6"/>
      <c r="F232" s="6"/>
      <c r="G232" s="6"/>
      <c r="H232" s="6"/>
      <c r="I232" s="6"/>
      <c r="J232" s="6"/>
      <c r="K232" s="6"/>
      <c r="L232" s="6"/>
      <c r="M232" s="6"/>
    </row>
    <row r="233" spans="1:13" s="2" customFormat="1" ht="15" x14ac:dyDescent="0.2">
      <c r="A233" s="99"/>
      <c r="B233" s="99"/>
      <c r="C233" s="9"/>
      <c r="D233" s="9"/>
      <c r="E233" s="6"/>
      <c r="F233" s="6"/>
      <c r="G233" s="6"/>
      <c r="H233" s="6"/>
      <c r="I233" s="6"/>
      <c r="J233" s="6"/>
      <c r="K233" s="6"/>
      <c r="L233" s="6"/>
      <c r="M233" s="6"/>
    </row>
    <row r="234" spans="1:13" s="2" customFormat="1" ht="15" x14ac:dyDescent="0.2">
      <c r="A234" s="99"/>
      <c r="B234" s="99"/>
      <c r="C234" s="9"/>
      <c r="D234" s="9"/>
      <c r="E234" s="6"/>
      <c r="F234" s="6"/>
      <c r="G234" s="6"/>
      <c r="H234" s="6"/>
      <c r="I234" s="6"/>
      <c r="J234" s="6"/>
      <c r="K234" s="6"/>
      <c r="L234" s="6"/>
      <c r="M234" s="6"/>
    </row>
    <row r="235" spans="1:13" s="2" customFormat="1" ht="15" x14ac:dyDescent="0.2">
      <c r="A235" s="99"/>
      <c r="B235" s="99"/>
      <c r="C235" s="9"/>
      <c r="D235" s="9"/>
      <c r="E235" s="6"/>
      <c r="F235" s="6"/>
      <c r="G235" s="6"/>
      <c r="H235" s="6"/>
      <c r="I235" s="6"/>
      <c r="J235" s="6"/>
      <c r="K235" s="6"/>
      <c r="L235" s="6"/>
      <c r="M235" s="6"/>
    </row>
    <row r="236" spans="1:13" s="2" customFormat="1" ht="15" x14ac:dyDescent="0.2">
      <c r="A236" s="99"/>
      <c r="B236" s="99"/>
      <c r="C236" s="9"/>
      <c r="D236" s="9"/>
      <c r="E236" s="6"/>
      <c r="F236" s="6"/>
      <c r="G236" s="6"/>
      <c r="H236" s="6"/>
      <c r="I236" s="6"/>
      <c r="J236" s="6"/>
      <c r="K236" s="6"/>
      <c r="L236" s="6"/>
      <c r="M236" s="6"/>
    </row>
    <row r="237" spans="1:13" s="2" customFormat="1" ht="15" x14ac:dyDescent="0.2">
      <c r="A237" s="99"/>
      <c r="B237" s="99"/>
      <c r="C237" s="9"/>
      <c r="D237" s="9"/>
      <c r="E237" s="6"/>
      <c r="F237" s="6"/>
      <c r="G237" s="6"/>
      <c r="H237" s="6"/>
      <c r="I237" s="6"/>
      <c r="J237" s="6"/>
      <c r="K237" s="6"/>
      <c r="L237" s="6"/>
      <c r="M237" s="6"/>
    </row>
    <row r="238" spans="1:13" s="2" customFormat="1" ht="15" x14ac:dyDescent="0.2">
      <c r="A238" s="99"/>
      <c r="B238" s="99"/>
      <c r="C238" s="9"/>
      <c r="D238" s="9"/>
      <c r="E238" s="6"/>
      <c r="F238" s="6"/>
      <c r="G238" s="6"/>
      <c r="H238" s="6"/>
      <c r="I238" s="6"/>
      <c r="J238" s="6"/>
      <c r="K238" s="6"/>
      <c r="L238" s="6"/>
      <c r="M238" s="6"/>
    </row>
    <row r="239" spans="1:13" s="2" customFormat="1" ht="15" x14ac:dyDescent="0.2">
      <c r="A239" s="99"/>
      <c r="B239" s="99"/>
      <c r="C239" s="9"/>
      <c r="D239" s="9"/>
      <c r="E239" s="6"/>
      <c r="F239" s="6"/>
      <c r="G239" s="6"/>
      <c r="H239" s="6"/>
      <c r="I239" s="6"/>
      <c r="J239" s="6"/>
      <c r="K239" s="6"/>
      <c r="L239" s="6"/>
      <c r="M239" s="6"/>
    </row>
    <row r="240" spans="1:13" s="2" customFormat="1" ht="15" x14ac:dyDescent="0.2">
      <c r="A240" s="99"/>
      <c r="B240" s="99"/>
      <c r="C240" s="9"/>
      <c r="D240" s="9"/>
      <c r="E240" s="6"/>
      <c r="F240" s="6"/>
      <c r="G240" s="6"/>
      <c r="H240" s="6"/>
      <c r="I240" s="6"/>
      <c r="J240" s="6"/>
      <c r="K240" s="6"/>
      <c r="L240" s="6"/>
      <c r="M240" s="6"/>
    </row>
    <row r="241" spans="1:13" s="2" customFormat="1" ht="15" x14ac:dyDescent="0.2">
      <c r="A241" s="99"/>
      <c r="B241" s="99"/>
      <c r="C241" s="9"/>
      <c r="D241" s="9"/>
      <c r="E241" s="6"/>
      <c r="F241" s="6"/>
      <c r="G241" s="6"/>
      <c r="H241" s="6"/>
      <c r="I241" s="6"/>
      <c r="J241" s="6"/>
      <c r="K241" s="6"/>
      <c r="L241" s="6"/>
      <c r="M241" s="6"/>
    </row>
    <row r="242" spans="1:13" s="2" customFormat="1" ht="15" x14ac:dyDescent="0.2">
      <c r="A242" s="99"/>
      <c r="B242" s="99"/>
      <c r="C242" s="9"/>
      <c r="D242" s="9"/>
      <c r="E242" s="6"/>
      <c r="F242" s="6"/>
      <c r="G242" s="6"/>
      <c r="H242" s="6"/>
      <c r="I242" s="6"/>
      <c r="J242" s="6"/>
      <c r="K242" s="6"/>
      <c r="L242" s="6"/>
      <c r="M242" s="6"/>
    </row>
    <row r="243" spans="1:13" s="2" customFormat="1" ht="15" x14ac:dyDescent="0.2">
      <c r="A243" s="99"/>
      <c r="B243" s="99"/>
      <c r="C243" s="9"/>
      <c r="D243" s="9"/>
      <c r="E243" s="6"/>
      <c r="F243" s="6"/>
      <c r="G243" s="6"/>
      <c r="H243" s="6"/>
      <c r="I243" s="6"/>
      <c r="J243" s="6"/>
      <c r="K243" s="6"/>
      <c r="L243" s="6"/>
      <c r="M243" s="6"/>
    </row>
    <row r="244" spans="1:13" s="2" customFormat="1" ht="15" x14ac:dyDescent="0.2">
      <c r="A244" s="99"/>
      <c r="B244" s="99"/>
      <c r="C244" s="9"/>
      <c r="D244" s="9"/>
      <c r="E244" s="6"/>
      <c r="F244" s="6"/>
      <c r="G244" s="6"/>
      <c r="H244" s="6"/>
      <c r="I244" s="6"/>
      <c r="J244" s="6"/>
      <c r="K244" s="6"/>
      <c r="L244" s="6"/>
      <c r="M244" s="6"/>
    </row>
    <row r="245" spans="1:13" s="2" customFormat="1" ht="15" x14ac:dyDescent="0.2">
      <c r="A245" s="99"/>
      <c r="B245" s="99"/>
      <c r="C245" s="9"/>
      <c r="D245" s="9"/>
      <c r="E245" s="6"/>
      <c r="F245" s="6"/>
      <c r="G245" s="6"/>
      <c r="H245" s="6"/>
      <c r="I245" s="6"/>
      <c r="J245" s="6"/>
      <c r="K245" s="6"/>
      <c r="L245" s="6"/>
      <c r="M245" s="6"/>
    </row>
    <row r="246" spans="1:13" s="2" customFormat="1" ht="15" x14ac:dyDescent="0.2">
      <c r="A246" s="99"/>
      <c r="B246" s="99"/>
      <c r="C246" s="9"/>
      <c r="D246" s="9"/>
      <c r="E246" s="6"/>
      <c r="F246" s="6"/>
      <c r="G246" s="6"/>
      <c r="H246" s="6"/>
      <c r="I246" s="6"/>
      <c r="J246" s="6"/>
      <c r="K246" s="6"/>
      <c r="L246" s="6"/>
      <c r="M246" s="6"/>
    </row>
    <row r="247" spans="1:13" s="2" customFormat="1" ht="15" x14ac:dyDescent="0.2">
      <c r="A247" s="99"/>
      <c r="B247" s="99"/>
      <c r="C247" s="9"/>
      <c r="D247" s="9"/>
      <c r="E247" s="6"/>
      <c r="F247" s="6"/>
      <c r="G247" s="6"/>
      <c r="H247" s="6"/>
      <c r="I247" s="6"/>
      <c r="J247" s="6"/>
      <c r="K247" s="6"/>
      <c r="L247" s="6"/>
      <c r="M247" s="6"/>
    </row>
    <row r="248" spans="1:13" s="2" customFormat="1" ht="15" x14ac:dyDescent="0.2">
      <c r="A248" s="99"/>
      <c r="B248" s="99"/>
      <c r="C248" s="9"/>
      <c r="D248" s="9"/>
      <c r="E248" s="6"/>
      <c r="F248" s="6"/>
      <c r="G248" s="6"/>
      <c r="H248" s="6"/>
      <c r="I248" s="6"/>
      <c r="J248" s="6"/>
      <c r="K248" s="6"/>
      <c r="L248" s="6"/>
      <c r="M248" s="6"/>
    </row>
    <row r="249" spans="1:13" s="2" customFormat="1" ht="15" x14ac:dyDescent="0.2">
      <c r="A249" s="99"/>
      <c r="B249" s="99"/>
      <c r="C249" s="9"/>
      <c r="D249" s="9"/>
      <c r="E249" s="6"/>
      <c r="F249" s="6"/>
      <c r="G249" s="6"/>
      <c r="H249" s="6"/>
      <c r="I249" s="6"/>
      <c r="J249" s="6"/>
      <c r="K249" s="6"/>
      <c r="L249" s="6"/>
      <c r="M249" s="6"/>
    </row>
    <row r="250" spans="1:13" s="2" customFormat="1" ht="15" x14ac:dyDescent="0.2">
      <c r="A250" s="99"/>
      <c r="B250" s="99"/>
      <c r="C250" s="9"/>
      <c r="D250" s="9"/>
      <c r="E250" s="6"/>
      <c r="F250" s="6"/>
      <c r="G250" s="6"/>
      <c r="H250" s="6"/>
      <c r="I250" s="6"/>
      <c r="J250" s="6"/>
      <c r="K250" s="6"/>
      <c r="L250" s="6"/>
      <c r="M250" s="6"/>
    </row>
    <row r="251" spans="1:13" s="2" customFormat="1" ht="15" x14ac:dyDescent="0.2">
      <c r="A251" s="99"/>
      <c r="B251" s="99"/>
      <c r="C251" s="9"/>
      <c r="D251" s="9"/>
      <c r="E251" s="6"/>
      <c r="F251" s="6"/>
      <c r="G251" s="6"/>
      <c r="H251" s="6"/>
      <c r="I251" s="6"/>
      <c r="J251" s="6"/>
      <c r="K251" s="6"/>
      <c r="L251" s="6"/>
      <c r="M251" s="6"/>
    </row>
    <row r="252" spans="1:13" s="2" customFormat="1" ht="15" x14ac:dyDescent="0.2">
      <c r="A252" s="99"/>
      <c r="B252" s="99"/>
      <c r="C252" s="9"/>
      <c r="D252" s="9"/>
      <c r="E252" s="6"/>
      <c r="F252" s="6"/>
      <c r="G252" s="6"/>
      <c r="H252" s="6"/>
      <c r="I252" s="6"/>
      <c r="J252" s="6"/>
      <c r="K252" s="6"/>
      <c r="L252" s="6"/>
      <c r="M252" s="6"/>
    </row>
    <row r="253" spans="1:13" s="2" customFormat="1" ht="15" x14ac:dyDescent="0.2">
      <c r="A253" s="99"/>
      <c r="B253" s="99"/>
      <c r="C253" s="9"/>
      <c r="D253" s="9"/>
      <c r="E253" s="6"/>
      <c r="F253" s="6"/>
      <c r="G253" s="6"/>
      <c r="H253" s="6"/>
      <c r="I253" s="6"/>
      <c r="J253" s="6"/>
      <c r="K253" s="6"/>
      <c r="L253" s="6"/>
      <c r="M253" s="6"/>
    </row>
    <row r="254" spans="1:13" s="2" customFormat="1" ht="15" x14ac:dyDescent="0.2">
      <c r="A254" s="99"/>
      <c r="B254" s="99"/>
      <c r="C254" s="9"/>
      <c r="D254" s="9"/>
      <c r="E254" s="6"/>
      <c r="F254" s="6"/>
      <c r="G254" s="6"/>
      <c r="H254" s="6"/>
      <c r="I254" s="6"/>
      <c r="J254" s="6"/>
      <c r="K254" s="6"/>
      <c r="L254" s="6"/>
      <c r="M254" s="6"/>
    </row>
    <row r="255" spans="1:13" s="2" customFormat="1" ht="15" x14ac:dyDescent="0.2">
      <c r="A255" s="99"/>
      <c r="B255" s="99"/>
      <c r="C255" s="9"/>
      <c r="D255" s="9"/>
      <c r="E255" s="6"/>
      <c r="F255" s="6"/>
      <c r="G255" s="6"/>
      <c r="H255" s="6"/>
      <c r="I255" s="6"/>
      <c r="J255" s="6"/>
      <c r="K255" s="6"/>
      <c r="L255" s="6"/>
      <c r="M255" s="6"/>
    </row>
    <row r="256" spans="1:13" s="2" customFormat="1" ht="15" x14ac:dyDescent="0.2">
      <c r="A256" s="99"/>
      <c r="B256" s="99"/>
      <c r="C256" s="9"/>
      <c r="D256" s="9"/>
      <c r="E256" s="6"/>
      <c r="F256" s="6"/>
      <c r="G256" s="6"/>
      <c r="H256" s="6"/>
      <c r="I256" s="6"/>
      <c r="J256" s="6"/>
      <c r="K256" s="6"/>
      <c r="L256" s="6"/>
      <c r="M256" s="6"/>
    </row>
    <row r="257" spans="1:13" s="2" customFormat="1" ht="15" x14ac:dyDescent="0.2">
      <c r="A257" s="99"/>
      <c r="B257" s="99"/>
      <c r="C257" s="9"/>
      <c r="D257" s="9"/>
      <c r="E257" s="6"/>
      <c r="F257" s="6"/>
      <c r="G257" s="6"/>
      <c r="H257" s="6"/>
      <c r="I257" s="6"/>
      <c r="J257" s="6"/>
      <c r="K257" s="6"/>
      <c r="L257" s="6"/>
      <c r="M257" s="6"/>
    </row>
    <row r="258" spans="1:13" s="2" customFormat="1" ht="15" x14ac:dyDescent="0.2">
      <c r="A258" s="99"/>
      <c r="B258" s="99"/>
      <c r="C258" s="9"/>
      <c r="D258" s="9"/>
      <c r="E258" s="6"/>
      <c r="F258" s="6"/>
      <c r="G258" s="6"/>
      <c r="H258" s="6"/>
      <c r="I258" s="6"/>
      <c r="J258" s="6"/>
      <c r="K258" s="6"/>
      <c r="L258" s="6"/>
      <c r="M258" s="6"/>
    </row>
    <row r="259" spans="1:13" s="2" customFormat="1" ht="15" x14ac:dyDescent="0.2">
      <c r="A259" s="99"/>
      <c r="B259" s="99"/>
      <c r="C259" s="9"/>
      <c r="D259" s="9"/>
      <c r="E259" s="6"/>
      <c r="F259" s="6"/>
      <c r="G259" s="6"/>
      <c r="H259" s="6"/>
      <c r="I259" s="6"/>
      <c r="J259" s="6"/>
      <c r="K259" s="6"/>
      <c r="L259" s="6"/>
      <c r="M259" s="6"/>
    </row>
    <row r="260" spans="1:13" s="2" customFormat="1" ht="15" x14ac:dyDescent="0.2">
      <c r="A260" s="99"/>
      <c r="B260" s="99"/>
      <c r="C260" s="9"/>
      <c r="D260" s="9"/>
      <c r="E260" s="6"/>
      <c r="F260" s="6"/>
      <c r="G260" s="6"/>
      <c r="H260" s="6"/>
      <c r="I260" s="6"/>
      <c r="J260" s="6"/>
      <c r="K260" s="6"/>
      <c r="L260" s="6"/>
      <c r="M260" s="6"/>
    </row>
    <row r="261" spans="1:13" s="2" customFormat="1" ht="15" x14ac:dyDescent="0.2">
      <c r="A261" s="99"/>
      <c r="B261" s="99"/>
      <c r="C261" s="9"/>
      <c r="D261" s="9"/>
      <c r="E261" s="6"/>
      <c r="F261" s="6"/>
      <c r="G261" s="6"/>
      <c r="H261" s="6"/>
      <c r="I261" s="6"/>
      <c r="J261" s="6"/>
      <c r="K261" s="6"/>
      <c r="L261" s="6"/>
      <c r="M261" s="6"/>
    </row>
    <row r="262" spans="1:13" s="2" customFormat="1" ht="15" x14ac:dyDescent="0.2">
      <c r="A262" s="99"/>
      <c r="B262" s="99"/>
      <c r="C262" s="9"/>
      <c r="D262" s="9"/>
      <c r="E262" s="6"/>
      <c r="F262" s="6"/>
      <c r="G262" s="6"/>
      <c r="H262" s="6"/>
      <c r="I262" s="6"/>
      <c r="J262" s="6"/>
      <c r="K262" s="6"/>
      <c r="L262" s="6"/>
      <c r="M262" s="6"/>
    </row>
    <row r="263" spans="1:13" s="2" customFormat="1" ht="15" x14ac:dyDescent="0.2">
      <c r="A263" s="99"/>
      <c r="B263" s="99"/>
      <c r="C263" s="9"/>
      <c r="D263" s="9"/>
      <c r="E263" s="6"/>
      <c r="F263" s="6"/>
      <c r="G263" s="6"/>
      <c r="H263" s="6"/>
      <c r="I263" s="6"/>
      <c r="J263" s="6"/>
      <c r="K263" s="6"/>
      <c r="L263" s="6"/>
      <c r="M263" s="6"/>
    </row>
    <row r="264" spans="1:13" s="2" customFormat="1" ht="15" x14ac:dyDescent="0.2">
      <c r="A264" s="99"/>
      <c r="B264" s="99"/>
      <c r="C264" s="9"/>
      <c r="D264" s="9"/>
      <c r="E264" s="6"/>
      <c r="F264" s="6"/>
      <c r="G264" s="6"/>
      <c r="H264" s="6"/>
      <c r="I264" s="6"/>
      <c r="J264" s="6"/>
      <c r="K264" s="6"/>
      <c r="L264" s="6"/>
      <c r="M264" s="6"/>
    </row>
    <row r="265" spans="1:13" s="2" customFormat="1" ht="15" x14ac:dyDescent="0.2">
      <c r="A265" s="99"/>
      <c r="B265" s="99"/>
      <c r="C265" s="9"/>
      <c r="D265" s="9"/>
      <c r="E265" s="6"/>
      <c r="F265" s="6"/>
      <c r="G265" s="6"/>
      <c r="H265" s="6"/>
      <c r="I265" s="6"/>
      <c r="J265" s="6"/>
      <c r="K265" s="6"/>
      <c r="L265" s="6"/>
      <c r="M265" s="6"/>
    </row>
    <row r="266" spans="1:13" s="2" customFormat="1" ht="15" x14ac:dyDescent="0.2">
      <c r="A266" s="99"/>
      <c r="B266" s="99"/>
      <c r="C266" s="9"/>
      <c r="D266" s="9"/>
      <c r="E266" s="6"/>
      <c r="F266" s="6"/>
      <c r="G266" s="6"/>
      <c r="H266" s="6"/>
      <c r="I266" s="6"/>
      <c r="J266" s="6"/>
      <c r="K266" s="6"/>
      <c r="L266" s="6"/>
      <c r="M266" s="6"/>
    </row>
    <row r="267" spans="1:13" s="2" customFormat="1" ht="15" x14ac:dyDescent="0.2">
      <c r="A267" s="99"/>
      <c r="B267" s="99"/>
      <c r="C267" s="9"/>
      <c r="D267" s="9"/>
      <c r="E267" s="6"/>
      <c r="F267" s="6"/>
      <c r="G267" s="6"/>
      <c r="H267" s="6"/>
      <c r="I267" s="6"/>
      <c r="J267" s="6"/>
      <c r="K267" s="6"/>
      <c r="L267" s="6"/>
      <c r="M267" s="6"/>
    </row>
    <row r="268" spans="1:13" s="2" customFormat="1" ht="15" x14ac:dyDescent="0.2">
      <c r="A268" s="99"/>
      <c r="B268" s="99"/>
      <c r="C268" s="9"/>
      <c r="D268" s="9"/>
      <c r="E268" s="6"/>
      <c r="F268" s="6"/>
      <c r="G268" s="6"/>
      <c r="H268" s="6"/>
      <c r="I268" s="6"/>
      <c r="J268" s="6"/>
      <c r="K268" s="6"/>
      <c r="L268" s="6"/>
      <c r="M268" s="6"/>
    </row>
    <row r="269" spans="1:13" s="2" customFormat="1" ht="15" x14ac:dyDescent="0.2">
      <c r="A269" s="99"/>
      <c r="B269" s="99"/>
      <c r="C269" s="9"/>
      <c r="D269" s="9"/>
      <c r="E269" s="6"/>
      <c r="F269" s="6"/>
      <c r="G269" s="6"/>
      <c r="H269" s="6"/>
      <c r="I269" s="6"/>
      <c r="J269" s="6"/>
      <c r="K269" s="6"/>
      <c r="L269" s="6"/>
      <c r="M269" s="6"/>
    </row>
    <row r="270" spans="1:13" s="2" customFormat="1" ht="15" x14ac:dyDescent="0.2">
      <c r="A270" s="99"/>
      <c r="B270" s="99"/>
      <c r="C270" s="9"/>
      <c r="D270" s="9"/>
      <c r="E270" s="6"/>
      <c r="F270" s="6"/>
      <c r="G270" s="6"/>
      <c r="H270" s="6"/>
      <c r="I270" s="6"/>
      <c r="J270" s="6"/>
      <c r="K270" s="6"/>
      <c r="L270" s="6"/>
      <c r="M270" s="6"/>
    </row>
    <row r="271" spans="1:13" s="2" customFormat="1" ht="15" x14ac:dyDescent="0.2">
      <c r="A271" s="99"/>
      <c r="B271" s="99"/>
      <c r="C271" s="9"/>
      <c r="D271" s="9"/>
      <c r="E271" s="6"/>
      <c r="F271" s="6"/>
      <c r="G271" s="6"/>
      <c r="H271" s="6"/>
      <c r="I271" s="6"/>
      <c r="J271" s="6"/>
      <c r="K271" s="6"/>
      <c r="L271" s="6"/>
      <c r="M271" s="6"/>
    </row>
    <row r="272" spans="1:13" s="2" customFormat="1" ht="15" x14ac:dyDescent="0.2">
      <c r="A272" s="99"/>
      <c r="B272" s="99"/>
      <c r="C272" s="9"/>
      <c r="D272" s="9"/>
      <c r="E272" s="6"/>
      <c r="F272" s="6"/>
      <c r="G272" s="6"/>
      <c r="H272" s="6"/>
      <c r="I272" s="6"/>
      <c r="J272" s="6"/>
      <c r="K272" s="6"/>
      <c r="L272" s="6"/>
      <c r="M272" s="6"/>
    </row>
    <row r="273" spans="1:13" s="2" customFormat="1" ht="15" x14ac:dyDescent="0.2">
      <c r="A273" s="99"/>
      <c r="B273" s="99"/>
      <c r="C273" s="9"/>
      <c r="D273" s="9"/>
      <c r="E273" s="6"/>
      <c r="F273" s="6"/>
      <c r="G273" s="6"/>
      <c r="H273" s="6"/>
      <c r="I273" s="6"/>
      <c r="J273" s="6"/>
      <c r="K273" s="6"/>
      <c r="L273" s="6"/>
      <c r="M273" s="6"/>
    </row>
    <row r="274" spans="1:13" s="2" customFormat="1" ht="15" x14ac:dyDescent="0.2">
      <c r="A274" s="99"/>
      <c r="B274" s="99"/>
      <c r="C274" s="9"/>
      <c r="D274" s="9"/>
      <c r="E274" s="6"/>
      <c r="F274" s="6"/>
      <c r="G274" s="6"/>
      <c r="H274" s="6"/>
      <c r="I274" s="6"/>
      <c r="J274" s="6"/>
      <c r="K274" s="6"/>
      <c r="L274" s="6"/>
      <c r="M274" s="6"/>
    </row>
    <row r="275" spans="1:13" s="2" customFormat="1" ht="15" x14ac:dyDescent="0.2">
      <c r="A275" s="99"/>
      <c r="B275" s="99"/>
      <c r="C275" s="9"/>
      <c r="D275" s="9"/>
      <c r="E275" s="6"/>
      <c r="F275" s="6"/>
      <c r="G275" s="6"/>
      <c r="H275" s="6"/>
      <c r="I275" s="6"/>
      <c r="J275" s="6"/>
      <c r="K275" s="6"/>
      <c r="L275" s="6"/>
      <c r="M275" s="6"/>
    </row>
    <row r="276" spans="1:13" s="2" customFormat="1" ht="15" x14ac:dyDescent="0.2">
      <c r="A276" s="99"/>
      <c r="B276" s="99"/>
      <c r="C276" s="9"/>
      <c r="D276" s="9"/>
      <c r="E276" s="6"/>
      <c r="F276" s="6"/>
      <c r="G276" s="6"/>
      <c r="H276" s="6"/>
      <c r="I276" s="6"/>
      <c r="J276" s="6"/>
      <c r="K276" s="6"/>
      <c r="L276" s="6"/>
      <c r="M276" s="6"/>
    </row>
    <row r="277" spans="1:13" s="2" customFormat="1" ht="15" x14ac:dyDescent="0.2">
      <c r="A277" s="99"/>
      <c r="B277" s="99"/>
      <c r="C277" s="9"/>
      <c r="D277" s="9"/>
      <c r="E277" s="6"/>
      <c r="F277" s="6"/>
      <c r="G277" s="6"/>
      <c r="H277" s="6"/>
      <c r="I277" s="6"/>
      <c r="J277" s="6"/>
      <c r="K277" s="6"/>
      <c r="L277" s="6"/>
      <c r="M277" s="6"/>
    </row>
    <row r="278" spans="1:13" s="2" customFormat="1" ht="15" x14ac:dyDescent="0.2">
      <c r="A278" s="99"/>
      <c r="B278" s="99"/>
      <c r="C278" s="9"/>
      <c r="D278" s="9"/>
      <c r="E278" s="6"/>
      <c r="F278" s="6"/>
      <c r="G278" s="6"/>
      <c r="H278" s="6"/>
      <c r="I278" s="6"/>
      <c r="J278" s="6"/>
      <c r="K278" s="6"/>
      <c r="L278" s="6"/>
      <c r="M278" s="6"/>
    </row>
    <row r="279" spans="1:13" s="2" customFormat="1" ht="15" x14ac:dyDescent="0.2">
      <c r="A279" s="99"/>
      <c r="B279" s="99"/>
      <c r="C279" s="9"/>
      <c r="D279" s="9"/>
      <c r="E279" s="6"/>
      <c r="F279" s="6"/>
      <c r="G279" s="6"/>
      <c r="H279" s="6"/>
      <c r="I279" s="6"/>
      <c r="J279" s="6"/>
      <c r="K279" s="6"/>
      <c r="L279" s="6"/>
      <c r="M279" s="6"/>
    </row>
    <row r="280" spans="1:13" s="2" customFormat="1" ht="15" x14ac:dyDescent="0.2">
      <c r="A280" s="99"/>
      <c r="B280" s="99"/>
      <c r="C280" s="9"/>
      <c r="D280" s="9"/>
      <c r="E280" s="6"/>
      <c r="F280" s="6"/>
      <c r="G280" s="6"/>
      <c r="H280" s="6"/>
      <c r="I280" s="6"/>
      <c r="J280" s="6"/>
      <c r="K280" s="6"/>
      <c r="L280" s="6"/>
      <c r="M280" s="6"/>
    </row>
    <row r="281" spans="1:13" s="2" customFormat="1" ht="15" x14ac:dyDescent="0.2">
      <c r="A281" s="99"/>
      <c r="B281" s="99"/>
      <c r="C281" s="9"/>
      <c r="D281" s="9"/>
      <c r="E281" s="6"/>
      <c r="F281" s="6"/>
      <c r="G281" s="6"/>
      <c r="H281" s="6"/>
      <c r="I281" s="6"/>
      <c r="J281" s="6"/>
      <c r="K281" s="6"/>
      <c r="L281" s="6"/>
      <c r="M281" s="6"/>
    </row>
    <row r="282" spans="1:13" s="2" customFormat="1" ht="15" x14ac:dyDescent="0.2">
      <c r="A282" s="99"/>
      <c r="B282" s="99"/>
      <c r="C282" s="9"/>
      <c r="D282" s="9"/>
      <c r="E282" s="6"/>
      <c r="F282" s="6"/>
      <c r="G282" s="6"/>
      <c r="H282" s="6"/>
      <c r="I282" s="6"/>
      <c r="J282" s="6"/>
      <c r="K282" s="6"/>
      <c r="L282" s="6"/>
      <c r="M282" s="6"/>
    </row>
    <row r="283" spans="1:13" s="2" customFormat="1" ht="15" x14ac:dyDescent="0.2">
      <c r="A283" s="99"/>
      <c r="B283" s="99"/>
      <c r="C283" s="9"/>
      <c r="D283" s="9"/>
      <c r="E283" s="6"/>
      <c r="F283" s="6"/>
      <c r="G283" s="6"/>
      <c r="H283" s="6"/>
      <c r="I283" s="6"/>
      <c r="J283" s="6"/>
      <c r="K283" s="6"/>
      <c r="L283" s="6"/>
      <c r="M283" s="6"/>
    </row>
    <row r="284" spans="1:13" s="2" customFormat="1" ht="15" x14ac:dyDescent="0.2">
      <c r="A284" s="99"/>
      <c r="B284" s="99"/>
      <c r="C284" s="9"/>
      <c r="D284" s="9"/>
      <c r="E284" s="6"/>
      <c r="F284" s="6"/>
      <c r="G284" s="6"/>
      <c r="H284" s="6"/>
      <c r="I284" s="6"/>
      <c r="J284" s="6"/>
      <c r="K284" s="6"/>
      <c r="L284" s="6"/>
      <c r="M284" s="6"/>
    </row>
    <row r="285" spans="1:13" s="2" customFormat="1" ht="15" x14ac:dyDescent="0.2">
      <c r="A285" s="99"/>
      <c r="B285" s="99"/>
      <c r="C285" s="9"/>
      <c r="D285" s="9"/>
      <c r="E285" s="6"/>
      <c r="F285" s="6"/>
      <c r="G285" s="6"/>
      <c r="H285" s="6"/>
      <c r="I285" s="6"/>
      <c r="J285" s="6"/>
      <c r="K285" s="6"/>
      <c r="L285" s="6"/>
      <c r="M285" s="6"/>
    </row>
    <row r="286" spans="1:13" s="2" customFormat="1" ht="15" x14ac:dyDescent="0.2">
      <c r="A286" s="99"/>
      <c r="B286" s="99"/>
      <c r="C286" s="9"/>
      <c r="D286" s="9"/>
      <c r="E286" s="6"/>
      <c r="F286" s="6"/>
      <c r="G286" s="6"/>
      <c r="H286" s="6"/>
      <c r="I286" s="6"/>
      <c r="J286" s="6"/>
      <c r="K286" s="6"/>
      <c r="L286" s="6"/>
      <c r="M286" s="6"/>
    </row>
    <row r="287" spans="1:13" s="2" customFormat="1" ht="15" x14ac:dyDescent="0.2">
      <c r="A287" s="99"/>
      <c r="B287" s="99"/>
      <c r="C287" s="9"/>
      <c r="D287" s="9"/>
      <c r="E287" s="6"/>
      <c r="F287" s="6"/>
      <c r="G287" s="6"/>
      <c r="H287" s="6"/>
      <c r="I287" s="6"/>
      <c r="J287" s="6"/>
      <c r="K287" s="6"/>
      <c r="L287" s="6"/>
      <c r="M287" s="6"/>
    </row>
    <row r="288" spans="1:13" s="2" customFormat="1" ht="15" x14ac:dyDescent="0.2">
      <c r="A288" s="99"/>
      <c r="B288" s="99"/>
      <c r="C288" s="9"/>
      <c r="D288" s="9"/>
      <c r="E288" s="6"/>
      <c r="F288" s="6"/>
      <c r="G288" s="6"/>
      <c r="H288" s="6"/>
      <c r="I288" s="6"/>
      <c r="J288" s="6"/>
      <c r="K288" s="6"/>
      <c r="L288" s="6"/>
      <c r="M288" s="6"/>
    </row>
    <row r="289" spans="1:13" s="2" customFormat="1" ht="15" x14ac:dyDescent="0.2">
      <c r="A289" s="99"/>
      <c r="B289" s="99"/>
      <c r="C289" s="9"/>
      <c r="D289" s="9"/>
      <c r="E289" s="6"/>
      <c r="F289" s="6"/>
      <c r="G289" s="6"/>
      <c r="H289" s="6"/>
      <c r="I289" s="6"/>
      <c r="J289" s="6"/>
      <c r="K289" s="6"/>
      <c r="L289" s="6"/>
      <c r="M289" s="6"/>
    </row>
    <row r="290" spans="1:13" s="2" customFormat="1" ht="15" x14ac:dyDescent="0.2">
      <c r="A290" s="99"/>
      <c r="B290" s="99"/>
      <c r="C290" s="9"/>
      <c r="D290" s="9"/>
      <c r="E290" s="6"/>
      <c r="F290" s="6"/>
      <c r="G290" s="6"/>
      <c r="H290" s="6"/>
      <c r="I290" s="6"/>
      <c r="J290" s="6"/>
      <c r="K290" s="6"/>
      <c r="L290" s="6"/>
      <c r="M290" s="6"/>
    </row>
    <row r="291" spans="1:13" s="2" customFormat="1" ht="15" x14ac:dyDescent="0.2">
      <c r="A291" s="99"/>
      <c r="B291" s="99"/>
      <c r="C291" s="9"/>
      <c r="D291" s="9"/>
      <c r="E291" s="6"/>
      <c r="F291" s="6"/>
      <c r="G291" s="6"/>
      <c r="H291" s="6"/>
      <c r="I291" s="6"/>
      <c r="J291" s="6"/>
      <c r="K291" s="6"/>
      <c r="L291" s="6"/>
      <c r="M291" s="6"/>
    </row>
    <row r="292" spans="1:13" s="2" customFormat="1" ht="15" x14ac:dyDescent="0.2">
      <c r="A292" s="99"/>
      <c r="B292" s="99"/>
      <c r="C292" s="9"/>
      <c r="D292" s="9"/>
      <c r="E292" s="6"/>
      <c r="F292" s="6"/>
      <c r="G292" s="6"/>
      <c r="H292" s="6"/>
      <c r="I292" s="6"/>
      <c r="J292" s="6"/>
      <c r="K292" s="6"/>
      <c r="L292" s="6"/>
      <c r="M292" s="6"/>
    </row>
    <row r="293" spans="1:13" s="2" customFormat="1" ht="15" x14ac:dyDescent="0.2">
      <c r="A293" s="99"/>
      <c r="B293" s="99"/>
      <c r="C293" s="9"/>
      <c r="D293" s="9"/>
      <c r="E293" s="6"/>
      <c r="F293" s="6"/>
      <c r="G293" s="6"/>
      <c r="H293" s="6"/>
      <c r="I293" s="6"/>
      <c r="J293" s="6"/>
      <c r="K293" s="6"/>
      <c r="L293" s="6"/>
      <c r="M293" s="6"/>
    </row>
    <row r="294" spans="1:13" s="2" customFormat="1" ht="15" x14ac:dyDescent="0.2">
      <c r="A294" s="99"/>
      <c r="B294" s="99"/>
      <c r="C294" s="9"/>
      <c r="D294" s="9"/>
      <c r="E294" s="6"/>
      <c r="F294" s="6"/>
      <c r="G294" s="6"/>
      <c r="H294" s="6"/>
      <c r="I294" s="6"/>
      <c r="J294" s="6"/>
      <c r="K294" s="6"/>
      <c r="L294" s="6"/>
      <c r="M294" s="6"/>
    </row>
    <row r="295" spans="1:13" s="2" customFormat="1" ht="15" x14ac:dyDescent="0.2">
      <c r="A295" s="99"/>
      <c r="B295" s="99"/>
      <c r="C295" s="9"/>
      <c r="D295" s="9"/>
      <c r="E295" s="6"/>
      <c r="F295" s="6"/>
      <c r="G295" s="6"/>
      <c r="H295" s="6"/>
      <c r="I295" s="6"/>
      <c r="J295" s="6"/>
      <c r="K295" s="6"/>
      <c r="L295" s="6"/>
      <c r="M295" s="6"/>
    </row>
    <row r="296" spans="1:13" s="2" customFormat="1" ht="15" x14ac:dyDescent="0.2">
      <c r="A296" s="99"/>
      <c r="B296" s="99"/>
      <c r="C296" s="9"/>
      <c r="D296" s="9"/>
      <c r="E296" s="6"/>
      <c r="F296" s="6"/>
      <c r="G296" s="6"/>
      <c r="H296" s="6"/>
      <c r="I296" s="6"/>
      <c r="J296" s="6"/>
      <c r="K296" s="6"/>
      <c r="L296" s="6"/>
      <c r="M296" s="6"/>
    </row>
    <row r="297" spans="1:13" s="2" customFormat="1" ht="15" x14ac:dyDescent="0.2">
      <c r="A297" s="99"/>
      <c r="B297" s="99"/>
      <c r="C297" s="9"/>
      <c r="D297" s="9"/>
      <c r="E297" s="6"/>
      <c r="F297" s="6"/>
      <c r="G297" s="6"/>
      <c r="H297" s="6"/>
      <c r="I297" s="6"/>
      <c r="J297" s="6"/>
      <c r="K297" s="6"/>
      <c r="L297" s="6"/>
      <c r="M297" s="6"/>
    </row>
    <row r="298" spans="1:13" s="2" customFormat="1" ht="15" x14ac:dyDescent="0.2">
      <c r="A298" s="99"/>
      <c r="B298" s="99"/>
      <c r="C298" s="9"/>
      <c r="D298" s="9"/>
      <c r="E298" s="6"/>
      <c r="F298" s="6"/>
      <c r="G298" s="6"/>
      <c r="H298" s="6"/>
      <c r="I298" s="6"/>
      <c r="J298" s="6"/>
      <c r="K298" s="6"/>
      <c r="L298" s="6"/>
      <c r="M298" s="6"/>
    </row>
    <row r="299" spans="1:13" s="2" customFormat="1" ht="15" x14ac:dyDescent="0.2">
      <c r="A299" s="99"/>
      <c r="B299" s="99"/>
      <c r="C299" s="9"/>
      <c r="D299" s="9"/>
      <c r="E299" s="6"/>
      <c r="F299" s="6"/>
      <c r="G299" s="6"/>
      <c r="H299" s="6"/>
      <c r="I299" s="6"/>
      <c r="J299" s="6"/>
      <c r="K299" s="6"/>
      <c r="L299" s="6"/>
      <c r="M299" s="6"/>
    </row>
    <row r="300" spans="1:13" s="2" customFormat="1" ht="15" x14ac:dyDescent="0.2">
      <c r="A300" s="99"/>
      <c r="B300" s="99"/>
      <c r="C300" s="9"/>
      <c r="D300" s="9"/>
      <c r="E300" s="6"/>
      <c r="F300" s="6"/>
      <c r="G300" s="6"/>
      <c r="H300" s="6"/>
      <c r="I300" s="6"/>
      <c r="J300" s="6"/>
      <c r="K300" s="6"/>
      <c r="L300" s="6"/>
      <c r="M300" s="6"/>
    </row>
    <row r="301" spans="1:13" s="2" customFormat="1" ht="15" x14ac:dyDescent="0.2">
      <c r="A301" s="99"/>
      <c r="B301" s="99"/>
      <c r="C301" s="9"/>
      <c r="D301" s="9"/>
      <c r="E301" s="6"/>
      <c r="F301" s="6"/>
      <c r="G301" s="6"/>
      <c r="H301" s="6"/>
      <c r="I301" s="6"/>
      <c r="J301" s="6"/>
      <c r="K301" s="6"/>
      <c r="L301" s="6"/>
      <c r="M301" s="6"/>
    </row>
    <row r="302" spans="1:13" s="2" customFormat="1" ht="15" x14ac:dyDescent="0.2">
      <c r="A302" s="99"/>
      <c r="B302" s="99"/>
      <c r="C302" s="9"/>
      <c r="D302" s="9"/>
      <c r="E302" s="6"/>
      <c r="F302" s="6"/>
      <c r="G302" s="6"/>
      <c r="H302" s="6"/>
      <c r="I302" s="6"/>
      <c r="J302" s="6"/>
      <c r="K302" s="6"/>
      <c r="L302" s="6"/>
      <c r="M302" s="6"/>
    </row>
    <row r="303" spans="1:13" s="2" customFormat="1" ht="15" x14ac:dyDescent="0.2">
      <c r="A303" s="99"/>
      <c r="B303" s="99"/>
      <c r="C303" s="9"/>
      <c r="D303" s="9"/>
      <c r="E303" s="6"/>
      <c r="F303" s="6"/>
      <c r="G303" s="6"/>
      <c r="H303" s="6"/>
      <c r="I303" s="6"/>
      <c r="J303" s="6"/>
      <c r="K303" s="6"/>
      <c r="L303" s="6"/>
      <c r="M303" s="6"/>
    </row>
    <row r="304" spans="1:13" s="2" customFormat="1" ht="15" x14ac:dyDescent="0.2">
      <c r="A304" s="99"/>
      <c r="B304" s="99"/>
      <c r="C304" s="9"/>
      <c r="D304" s="9"/>
      <c r="E304" s="6"/>
      <c r="F304" s="6"/>
      <c r="G304" s="6"/>
      <c r="H304" s="6"/>
      <c r="I304" s="6"/>
      <c r="J304" s="6"/>
      <c r="K304" s="6"/>
      <c r="L304" s="6"/>
      <c r="M304" s="6"/>
    </row>
    <row r="305" spans="1:13" s="2" customFormat="1" ht="15" x14ac:dyDescent="0.2">
      <c r="A305" s="99"/>
      <c r="B305" s="99"/>
      <c r="C305" s="9"/>
      <c r="D305" s="9"/>
      <c r="E305" s="6"/>
      <c r="F305" s="6"/>
      <c r="G305" s="6"/>
      <c r="H305" s="6"/>
      <c r="I305" s="6"/>
      <c r="J305" s="6"/>
      <c r="K305" s="6"/>
      <c r="L305" s="6"/>
      <c r="M305" s="6"/>
    </row>
    <row r="306" spans="1:13" s="2" customFormat="1" ht="15" x14ac:dyDescent="0.2">
      <c r="A306" s="99"/>
      <c r="B306" s="99"/>
      <c r="C306" s="9"/>
      <c r="D306" s="9"/>
      <c r="E306" s="6"/>
      <c r="F306" s="6"/>
      <c r="G306" s="6"/>
      <c r="H306" s="6"/>
      <c r="I306" s="6"/>
      <c r="J306" s="6"/>
      <c r="K306" s="6"/>
      <c r="L306" s="6"/>
      <c r="M306" s="6"/>
    </row>
    <row r="307" spans="1:13" s="2" customFormat="1" ht="15" x14ac:dyDescent="0.2">
      <c r="A307" s="99"/>
      <c r="B307" s="99"/>
      <c r="C307" s="9"/>
      <c r="D307" s="9"/>
      <c r="E307" s="6"/>
      <c r="F307" s="6"/>
      <c r="G307" s="6"/>
      <c r="H307" s="6"/>
      <c r="I307" s="6"/>
      <c r="J307" s="6"/>
      <c r="K307" s="6"/>
      <c r="L307" s="6"/>
      <c r="M307" s="6"/>
    </row>
    <row r="308" spans="1:13" s="2" customFormat="1" ht="15" x14ac:dyDescent="0.2">
      <c r="A308" s="99"/>
      <c r="B308" s="99"/>
      <c r="C308" s="9"/>
      <c r="D308" s="9"/>
      <c r="E308" s="6"/>
      <c r="F308" s="6"/>
      <c r="G308" s="6"/>
      <c r="H308" s="6"/>
      <c r="I308" s="6"/>
      <c r="J308" s="6"/>
      <c r="K308" s="6"/>
      <c r="L308" s="6"/>
      <c r="M308" s="6"/>
    </row>
    <row r="309" spans="1:13" s="2" customFormat="1" ht="15" x14ac:dyDescent="0.2">
      <c r="A309" s="99"/>
      <c r="B309" s="99"/>
      <c r="C309" s="9"/>
      <c r="D309" s="9"/>
      <c r="E309" s="6"/>
      <c r="F309" s="6"/>
      <c r="G309" s="6"/>
      <c r="H309" s="6"/>
      <c r="I309" s="6"/>
      <c r="J309" s="6"/>
      <c r="K309" s="6"/>
      <c r="L309" s="6"/>
      <c r="M309" s="6"/>
    </row>
    <row r="310" spans="1:13" s="2" customFormat="1" ht="15" x14ac:dyDescent="0.2">
      <c r="A310" s="99"/>
      <c r="B310" s="99"/>
      <c r="C310" s="9"/>
      <c r="D310" s="9"/>
      <c r="E310" s="6"/>
      <c r="F310" s="6"/>
      <c r="G310" s="6"/>
      <c r="H310" s="6"/>
      <c r="I310" s="6"/>
      <c r="J310" s="6"/>
      <c r="K310" s="6"/>
      <c r="L310" s="6"/>
      <c r="M310" s="6"/>
    </row>
    <row r="311" spans="1:13" s="2" customFormat="1" ht="15" x14ac:dyDescent="0.2">
      <c r="A311" s="99"/>
      <c r="B311" s="99"/>
      <c r="C311" s="9"/>
      <c r="D311" s="9"/>
      <c r="E311" s="6"/>
      <c r="F311" s="6"/>
      <c r="G311" s="6"/>
      <c r="H311" s="6"/>
      <c r="I311" s="6"/>
      <c r="J311" s="6"/>
      <c r="K311" s="6"/>
      <c r="L311" s="6"/>
      <c r="M311" s="6"/>
    </row>
    <row r="312" spans="1:13" s="2" customFormat="1" ht="15" x14ac:dyDescent="0.2">
      <c r="A312" s="99"/>
      <c r="B312" s="99"/>
      <c r="C312" s="9"/>
      <c r="D312" s="9"/>
      <c r="E312" s="6"/>
      <c r="F312" s="6"/>
      <c r="G312" s="6"/>
      <c r="H312" s="6"/>
      <c r="I312" s="6"/>
      <c r="J312" s="6"/>
      <c r="K312" s="6"/>
      <c r="L312" s="6"/>
      <c r="M312" s="6"/>
    </row>
    <row r="313" spans="1:13" s="2" customFormat="1" ht="15" x14ac:dyDescent="0.2">
      <c r="A313" s="99"/>
      <c r="B313" s="99"/>
      <c r="C313" s="9"/>
      <c r="D313" s="9"/>
      <c r="E313" s="6"/>
      <c r="F313" s="6"/>
      <c r="G313" s="6"/>
      <c r="H313" s="6"/>
      <c r="I313" s="6"/>
      <c r="J313" s="6"/>
      <c r="K313" s="6"/>
      <c r="L313" s="6"/>
      <c r="M313" s="6"/>
    </row>
    <row r="314" spans="1:13" s="2" customFormat="1" ht="15" x14ac:dyDescent="0.2">
      <c r="A314" s="99"/>
      <c r="B314" s="99"/>
      <c r="C314" s="9"/>
      <c r="D314" s="9"/>
      <c r="E314" s="6"/>
      <c r="F314" s="6"/>
      <c r="G314" s="6"/>
      <c r="H314" s="6"/>
      <c r="I314" s="6"/>
      <c r="J314" s="6"/>
      <c r="K314" s="6"/>
      <c r="L314" s="6"/>
      <c r="M314" s="6"/>
    </row>
    <row r="315" spans="1:13" s="2" customFormat="1" ht="15" x14ac:dyDescent="0.2">
      <c r="A315" s="99"/>
      <c r="B315" s="99"/>
      <c r="C315" s="9"/>
      <c r="D315" s="9"/>
      <c r="E315" s="6"/>
      <c r="F315" s="6"/>
      <c r="G315" s="6"/>
      <c r="H315" s="6"/>
      <c r="I315" s="6"/>
      <c r="J315" s="6"/>
      <c r="K315" s="6"/>
      <c r="L315" s="6"/>
      <c r="M315" s="6"/>
    </row>
    <row r="316" spans="1:13" s="2" customFormat="1" ht="15" x14ac:dyDescent="0.2">
      <c r="A316" s="99"/>
      <c r="B316" s="99"/>
      <c r="C316" s="9"/>
      <c r="D316" s="9"/>
      <c r="E316" s="6"/>
      <c r="F316" s="6"/>
      <c r="G316" s="6"/>
      <c r="H316" s="6"/>
      <c r="I316" s="6"/>
      <c r="J316" s="6"/>
      <c r="K316" s="6"/>
      <c r="L316" s="6"/>
      <c r="M316" s="6"/>
    </row>
    <row r="317" spans="1:13" s="2" customFormat="1" ht="15" x14ac:dyDescent="0.2">
      <c r="A317" s="99"/>
      <c r="B317" s="99"/>
      <c r="C317" s="9"/>
      <c r="D317" s="9"/>
      <c r="E317" s="6"/>
      <c r="F317" s="6"/>
      <c r="G317" s="6"/>
      <c r="H317" s="6"/>
      <c r="I317" s="6"/>
      <c r="J317" s="6"/>
      <c r="K317" s="6"/>
      <c r="L317" s="6"/>
      <c r="M317" s="6"/>
    </row>
    <row r="318" spans="1:13" s="2" customFormat="1" ht="15" x14ac:dyDescent="0.2">
      <c r="A318" s="99"/>
      <c r="B318" s="99"/>
      <c r="C318" s="9"/>
      <c r="D318" s="9"/>
      <c r="E318" s="6"/>
      <c r="F318" s="6"/>
      <c r="G318" s="6"/>
      <c r="H318" s="6"/>
      <c r="I318" s="6"/>
      <c r="J318" s="6"/>
      <c r="K318" s="6"/>
      <c r="L318" s="6"/>
      <c r="M318" s="6"/>
    </row>
    <row r="319" spans="1:13" s="2" customFormat="1" ht="15" x14ac:dyDescent="0.2">
      <c r="A319" s="99"/>
      <c r="B319" s="99"/>
      <c r="C319" s="9"/>
      <c r="D319" s="9"/>
      <c r="E319" s="6"/>
      <c r="F319" s="6"/>
      <c r="G319" s="6"/>
      <c r="H319" s="6"/>
      <c r="I319" s="6"/>
      <c r="J319" s="6"/>
      <c r="K319" s="6"/>
      <c r="L319" s="6"/>
      <c r="M319" s="6"/>
    </row>
    <row r="320" spans="1:13" s="2" customFormat="1" ht="15" x14ac:dyDescent="0.2">
      <c r="A320" s="99"/>
      <c r="B320" s="99"/>
      <c r="C320" s="9"/>
      <c r="D320" s="9"/>
      <c r="E320" s="6"/>
      <c r="F320" s="6"/>
      <c r="G320" s="6"/>
      <c r="H320" s="6"/>
      <c r="I320" s="6"/>
      <c r="J320" s="6"/>
      <c r="K320" s="6"/>
      <c r="L320" s="6"/>
      <c r="M320" s="6"/>
    </row>
    <row r="321" spans="1:13" s="2" customFormat="1" ht="15" x14ac:dyDescent="0.2">
      <c r="A321" s="99"/>
      <c r="B321" s="99"/>
      <c r="C321" s="9"/>
      <c r="D321" s="9"/>
      <c r="E321" s="6"/>
      <c r="F321" s="6"/>
      <c r="G321" s="6"/>
      <c r="H321" s="6"/>
      <c r="I321" s="6"/>
      <c r="J321" s="6"/>
      <c r="K321" s="6"/>
      <c r="L321" s="6"/>
      <c r="M321" s="6"/>
    </row>
    <row r="322" spans="1:13" s="2" customFormat="1" ht="15" x14ac:dyDescent="0.2">
      <c r="A322" s="99"/>
      <c r="B322" s="99"/>
      <c r="C322" s="9"/>
      <c r="D322" s="9"/>
      <c r="E322" s="6"/>
      <c r="F322" s="6"/>
      <c r="G322" s="6"/>
      <c r="H322" s="6"/>
      <c r="I322" s="6"/>
      <c r="J322" s="6"/>
      <c r="K322" s="6"/>
      <c r="L322" s="6"/>
      <c r="M322" s="6"/>
    </row>
    <row r="323" spans="1:13" s="2" customFormat="1" ht="15" x14ac:dyDescent="0.2">
      <c r="A323" s="99"/>
      <c r="B323" s="99"/>
      <c r="C323" s="9"/>
      <c r="D323" s="9"/>
      <c r="E323" s="6"/>
      <c r="F323" s="6"/>
      <c r="G323" s="6"/>
      <c r="H323" s="6"/>
      <c r="I323" s="6"/>
      <c r="J323" s="6"/>
      <c r="K323" s="6"/>
      <c r="L323" s="6"/>
      <c r="M323" s="6"/>
    </row>
    <row r="324" spans="1:13" s="2" customFormat="1" ht="15" x14ac:dyDescent="0.2">
      <c r="A324" s="99"/>
      <c r="B324" s="99"/>
      <c r="C324" s="9"/>
      <c r="D324" s="9"/>
      <c r="E324" s="6"/>
      <c r="F324" s="6"/>
      <c r="G324" s="6"/>
      <c r="H324" s="6"/>
      <c r="I324" s="6"/>
      <c r="J324" s="6"/>
      <c r="K324" s="6"/>
      <c r="L324" s="6"/>
      <c r="M324" s="6"/>
    </row>
    <row r="325" spans="1:13" s="2" customFormat="1" ht="15" x14ac:dyDescent="0.2">
      <c r="A325" s="99"/>
      <c r="B325" s="99"/>
      <c r="C325" s="9"/>
      <c r="D325" s="9"/>
      <c r="E325" s="6"/>
      <c r="F325" s="6"/>
      <c r="G325" s="6"/>
      <c r="H325" s="6"/>
      <c r="I325" s="6"/>
      <c r="J325" s="6"/>
      <c r="K325" s="6"/>
      <c r="L325" s="6"/>
      <c r="M325" s="6"/>
    </row>
    <row r="326" spans="1:13" s="2" customFormat="1" ht="15" x14ac:dyDescent="0.2">
      <c r="A326" s="99"/>
      <c r="B326" s="99"/>
      <c r="C326" s="9"/>
      <c r="D326" s="9"/>
      <c r="E326" s="6"/>
      <c r="F326" s="6"/>
      <c r="G326" s="6"/>
      <c r="H326" s="6"/>
      <c r="I326" s="6"/>
      <c r="J326" s="6"/>
      <c r="K326" s="6"/>
      <c r="L326" s="6"/>
      <c r="M326" s="6"/>
    </row>
    <row r="327" spans="1:13" s="2" customFormat="1" ht="15" x14ac:dyDescent="0.2">
      <c r="A327" s="99"/>
      <c r="B327" s="99"/>
      <c r="C327" s="9"/>
      <c r="D327" s="9"/>
      <c r="E327" s="6"/>
      <c r="F327" s="6"/>
      <c r="G327" s="6"/>
      <c r="H327" s="6"/>
      <c r="I327" s="6"/>
      <c r="J327" s="6"/>
      <c r="K327" s="6"/>
      <c r="L327" s="6"/>
      <c r="M327" s="6"/>
    </row>
    <row r="328" spans="1:13" s="2" customFormat="1" ht="15" x14ac:dyDescent="0.2">
      <c r="A328" s="99"/>
      <c r="B328" s="99"/>
      <c r="C328" s="9"/>
      <c r="D328" s="9"/>
      <c r="E328" s="6"/>
      <c r="F328" s="6"/>
      <c r="G328" s="6"/>
      <c r="H328" s="6"/>
      <c r="I328" s="6"/>
      <c r="J328" s="6"/>
      <c r="K328" s="6"/>
      <c r="L328" s="6"/>
      <c r="M328" s="6"/>
    </row>
    <row r="329" spans="1:13" s="2" customFormat="1" ht="15" x14ac:dyDescent="0.2">
      <c r="A329" s="99"/>
      <c r="B329" s="99"/>
      <c r="C329" s="9"/>
      <c r="D329" s="9"/>
      <c r="E329" s="6"/>
      <c r="F329" s="6"/>
      <c r="G329" s="6"/>
      <c r="H329" s="6"/>
      <c r="I329" s="6"/>
      <c r="J329" s="6"/>
      <c r="K329" s="6"/>
      <c r="L329" s="6"/>
      <c r="M329" s="6"/>
    </row>
    <row r="330" spans="1:13" s="2" customFormat="1" ht="15" x14ac:dyDescent="0.2">
      <c r="A330" s="99"/>
      <c r="B330" s="99"/>
      <c r="C330" s="9"/>
      <c r="D330" s="9"/>
      <c r="E330" s="6"/>
      <c r="F330" s="6"/>
      <c r="G330" s="6"/>
      <c r="H330" s="6"/>
      <c r="I330" s="6"/>
      <c r="J330" s="6"/>
      <c r="K330" s="6"/>
      <c r="L330" s="6"/>
      <c r="M330" s="6"/>
    </row>
    <row r="331" spans="1:13" s="2" customFormat="1" ht="15" x14ac:dyDescent="0.2">
      <c r="A331" s="99"/>
      <c r="B331" s="99"/>
      <c r="C331" s="9"/>
      <c r="D331" s="9"/>
      <c r="E331" s="6"/>
      <c r="F331" s="6"/>
      <c r="G331" s="6"/>
      <c r="H331" s="6"/>
      <c r="I331" s="6"/>
      <c r="J331" s="6"/>
      <c r="K331" s="6"/>
      <c r="L331" s="6"/>
      <c r="M331" s="6"/>
    </row>
    <row r="332" spans="1:13" s="2" customFormat="1" ht="15" x14ac:dyDescent="0.2">
      <c r="A332" s="99"/>
      <c r="B332" s="99"/>
      <c r="C332" s="9"/>
      <c r="D332" s="9"/>
      <c r="E332" s="6"/>
      <c r="F332" s="6"/>
      <c r="G332" s="6"/>
      <c r="H332" s="6"/>
      <c r="I332" s="6"/>
      <c r="J332" s="6"/>
      <c r="K332" s="6"/>
      <c r="L332" s="6"/>
      <c r="M332" s="6"/>
    </row>
    <row r="333" spans="1:13" s="2" customFormat="1" ht="15" x14ac:dyDescent="0.2">
      <c r="A333" s="99"/>
      <c r="B333" s="99"/>
      <c r="C333" s="9"/>
      <c r="D333" s="9"/>
      <c r="E333" s="6"/>
      <c r="F333" s="6"/>
      <c r="G333" s="6"/>
      <c r="H333" s="6"/>
      <c r="I333" s="6"/>
      <c r="J333" s="6"/>
      <c r="K333" s="6"/>
      <c r="L333" s="6"/>
      <c r="M333" s="6"/>
    </row>
    <row r="334" spans="1:13" s="2" customFormat="1" ht="15" x14ac:dyDescent="0.2">
      <c r="A334" s="99"/>
      <c r="B334" s="99"/>
      <c r="C334" s="9"/>
      <c r="D334" s="9"/>
      <c r="E334" s="6"/>
      <c r="F334" s="6"/>
      <c r="G334" s="6"/>
      <c r="H334" s="6"/>
      <c r="I334" s="6"/>
      <c r="J334" s="6"/>
      <c r="K334" s="6"/>
      <c r="L334" s="6"/>
      <c r="M334" s="6"/>
    </row>
    <row r="335" spans="1:13" s="2" customFormat="1" ht="15" x14ac:dyDescent="0.2">
      <c r="A335" s="99"/>
      <c r="B335" s="99"/>
      <c r="C335" s="9"/>
      <c r="D335" s="9"/>
      <c r="E335" s="6"/>
      <c r="F335" s="6"/>
      <c r="G335" s="6"/>
      <c r="H335" s="6"/>
      <c r="I335" s="6"/>
      <c r="J335" s="6"/>
      <c r="K335" s="6"/>
      <c r="L335" s="6"/>
      <c r="M335" s="6"/>
    </row>
    <row r="336" spans="1:13" s="2" customFormat="1" ht="15" x14ac:dyDescent="0.2">
      <c r="A336" s="99"/>
      <c r="B336" s="99"/>
      <c r="C336" s="9"/>
      <c r="D336" s="9"/>
      <c r="E336" s="6"/>
      <c r="F336" s="6"/>
      <c r="G336" s="6"/>
      <c r="H336" s="6"/>
      <c r="I336" s="6"/>
      <c r="J336" s="6"/>
      <c r="K336" s="6"/>
      <c r="L336" s="6"/>
      <c r="M336" s="6"/>
    </row>
    <row r="337" spans="1:13" s="2" customFormat="1" ht="15" x14ac:dyDescent="0.2">
      <c r="A337" s="99"/>
      <c r="B337" s="99"/>
      <c r="C337" s="9"/>
      <c r="D337" s="9"/>
      <c r="E337" s="6"/>
      <c r="F337" s="6"/>
      <c r="G337" s="6"/>
      <c r="H337" s="6"/>
      <c r="I337" s="6"/>
      <c r="J337" s="6"/>
      <c r="K337" s="6"/>
      <c r="L337" s="6"/>
      <c r="M337" s="6"/>
    </row>
    <row r="338" spans="1:13" s="2" customFormat="1" ht="15" x14ac:dyDescent="0.2">
      <c r="A338" s="99"/>
      <c r="B338" s="99"/>
      <c r="C338" s="9"/>
      <c r="D338" s="9"/>
      <c r="E338" s="6"/>
      <c r="F338" s="6"/>
      <c r="G338" s="6"/>
      <c r="H338" s="6"/>
      <c r="I338" s="6"/>
      <c r="J338" s="6"/>
      <c r="K338" s="6"/>
      <c r="L338" s="6"/>
      <c r="M338" s="6"/>
    </row>
    <row r="339" spans="1:13" s="2" customFormat="1" ht="15" x14ac:dyDescent="0.2">
      <c r="A339" s="99"/>
      <c r="B339" s="99"/>
      <c r="C339" s="9"/>
      <c r="D339" s="9"/>
      <c r="E339" s="6"/>
      <c r="F339" s="6"/>
      <c r="G339" s="6"/>
      <c r="H339" s="6"/>
      <c r="I339" s="6"/>
      <c r="J339" s="6"/>
      <c r="K339" s="6"/>
      <c r="L339" s="6"/>
      <c r="M339" s="6"/>
    </row>
    <row r="340" spans="1:13" s="2" customFormat="1" ht="15" x14ac:dyDescent="0.2">
      <c r="A340" s="99"/>
      <c r="B340" s="99"/>
      <c r="C340" s="9"/>
      <c r="D340" s="9"/>
      <c r="E340" s="6"/>
      <c r="F340" s="6"/>
      <c r="G340" s="6"/>
      <c r="H340" s="6"/>
      <c r="I340" s="6"/>
      <c r="J340" s="6"/>
      <c r="K340" s="6"/>
      <c r="L340" s="6"/>
      <c r="M340" s="6"/>
    </row>
    <row r="341" spans="1:13" s="2" customFormat="1" ht="15" x14ac:dyDescent="0.2">
      <c r="A341" s="99"/>
      <c r="B341" s="99"/>
      <c r="C341" s="9"/>
      <c r="D341" s="9"/>
      <c r="E341" s="6"/>
      <c r="F341" s="6"/>
      <c r="G341" s="6"/>
      <c r="H341" s="6"/>
      <c r="I341" s="6"/>
      <c r="J341" s="6"/>
      <c r="K341" s="6"/>
      <c r="L341" s="6"/>
      <c r="M341" s="6"/>
    </row>
    <row r="342" spans="1:13" s="2" customFormat="1" ht="15" x14ac:dyDescent="0.2">
      <c r="A342" s="99"/>
      <c r="B342" s="99"/>
      <c r="C342" s="9"/>
      <c r="D342" s="9"/>
      <c r="E342" s="6"/>
      <c r="F342" s="6"/>
      <c r="G342" s="6"/>
      <c r="H342" s="6"/>
      <c r="I342" s="6"/>
      <c r="J342" s="6"/>
      <c r="K342" s="6"/>
      <c r="L342" s="6"/>
      <c r="M342" s="6"/>
    </row>
    <row r="343" spans="1:13" s="2" customFormat="1" ht="15" x14ac:dyDescent="0.2">
      <c r="A343" s="99"/>
      <c r="B343" s="99"/>
      <c r="C343" s="9"/>
      <c r="D343" s="9"/>
      <c r="E343" s="6"/>
      <c r="F343" s="6"/>
      <c r="G343" s="6"/>
      <c r="H343" s="6"/>
      <c r="I343" s="6"/>
      <c r="J343" s="6"/>
      <c r="K343" s="6"/>
      <c r="L343" s="6"/>
      <c r="M343" s="6"/>
    </row>
    <row r="344" spans="1:13" s="2" customFormat="1" ht="15" x14ac:dyDescent="0.2">
      <c r="A344" s="99"/>
      <c r="B344" s="99"/>
      <c r="C344" s="9"/>
      <c r="D344" s="9"/>
      <c r="E344" s="6"/>
      <c r="F344" s="6"/>
      <c r="G344" s="6"/>
      <c r="H344" s="6"/>
      <c r="I344" s="6"/>
      <c r="J344" s="6"/>
      <c r="K344" s="6"/>
      <c r="L344" s="6"/>
      <c r="M344" s="6"/>
    </row>
    <row r="345" spans="1:13" s="2" customFormat="1" ht="15" x14ac:dyDescent="0.2">
      <c r="A345" s="99"/>
      <c r="B345" s="99"/>
      <c r="C345" s="9"/>
      <c r="D345" s="9"/>
      <c r="E345" s="6"/>
      <c r="F345" s="6"/>
      <c r="G345" s="6"/>
      <c r="H345" s="6"/>
      <c r="I345" s="6"/>
      <c r="J345" s="6"/>
      <c r="K345" s="6"/>
      <c r="L345" s="6"/>
      <c r="M345" s="6"/>
    </row>
    <row r="346" spans="1:13" s="2" customFormat="1" ht="15" x14ac:dyDescent="0.2">
      <c r="A346" s="99"/>
      <c r="B346" s="99"/>
      <c r="C346" s="9"/>
      <c r="D346" s="9"/>
      <c r="E346" s="6"/>
      <c r="F346" s="6"/>
      <c r="G346" s="6"/>
      <c r="H346" s="6"/>
      <c r="I346" s="6"/>
      <c r="J346" s="6"/>
      <c r="K346" s="6"/>
      <c r="L346" s="6"/>
      <c r="M346" s="6"/>
    </row>
    <row r="347" spans="1:13" s="2" customFormat="1" ht="15" x14ac:dyDescent="0.2">
      <c r="A347" s="99"/>
      <c r="B347" s="99"/>
      <c r="C347" s="9"/>
      <c r="D347" s="9"/>
      <c r="E347" s="6"/>
      <c r="F347" s="6"/>
      <c r="G347" s="6"/>
      <c r="H347" s="6"/>
      <c r="I347" s="6"/>
      <c r="J347" s="6"/>
      <c r="K347" s="6"/>
      <c r="L347" s="6"/>
      <c r="M347" s="6"/>
    </row>
    <row r="348" spans="1:13" s="2" customFormat="1" ht="15" x14ac:dyDescent="0.2">
      <c r="A348" s="99"/>
      <c r="B348" s="99"/>
      <c r="C348" s="9"/>
      <c r="D348" s="9"/>
      <c r="E348" s="6"/>
      <c r="F348" s="6"/>
      <c r="G348" s="6"/>
      <c r="H348" s="6"/>
      <c r="I348" s="6"/>
      <c r="J348" s="6"/>
      <c r="K348" s="6"/>
      <c r="L348" s="6"/>
      <c r="M348" s="6"/>
    </row>
    <row r="349" spans="1:13" s="2" customFormat="1" ht="15" x14ac:dyDescent="0.2">
      <c r="A349" s="99"/>
      <c r="B349" s="99"/>
      <c r="C349" s="9"/>
      <c r="D349" s="9"/>
      <c r="E349" s="6"/>
      <c r="F349" s="6"/>
      <c r="G349" s="6"/>
      <c r="H349" s="6"/>
      <c r="I349" s="6"/>
      <c r="J349" s="6"/>
      <c r="K349" s="6"/>
      <c r="L349" s="6"/>
      <c r="M349" s="6"/>
    </row>
    <row r="350" spans="1:13" s="2" customFormat="1" ht="15" x14ac:dyDescent="0.2">
      <c r="A350" s="99"/>
      <c r="B350" s="99"/>
      <c r="C350" s="9"/>
      <c r="D350" s="9"/>
      <c r="E350" s="6"/>
      <c r="F350" s="6"/>
      <c r="G350" s="6"/>
      <c r="H350" s="6"/>
      <c r="I350" s="6"/>
      <c r="J350" s="6"/>
      <c r="K350" s="6"/>
      <c r="L350" s="6"/>
      <c r="M350" s="6"/>
    </row>
    <row r="351" spans="1:13" s="2" customFormat="1" ht="15" x14ac:dyDescent="0.2">
      <c r="A351" s="99"/>
      <c r="B351" s="99"/>
      <c r="C351" s="9"/>
      <c r="D351" s="9"/>
      <c r="E351" s="6"/>
      <c r="F351" s="6"/>
      <c r="G351" s="6"/>
      <c r="H351" s="6"/>
      <c r="I351" s="6"/>
      <c r="J351" s="6"/>
      <c r="K351" s="6"/>
      <c r="L351" s="6"/>
      <c r="M351" s="6"/>
    </row>
    <row r="352" spans="1:13" s="2" customFormat="1" ht="15" x14ac:dyDescent="0.2">
      <c r="A352" s="99"/>
      <c r="B352" s="99"/>
      <c r="C352" s="9"/>
      <c r="D352" s="9"/>
      <c r="E352" s="6"/>
      <c r="F352" s="6"/>
      <c r="G352" s="6"/>
      <c r="H352" s="6"/>
      <c r="I352" s="6"/>
      <c r="J352" s="6"/>
      <c r="K352" s="6"/>
      <c r="L352" s="6"/>
      <c r="M352" s="6"/>
    </row>
    <row r="353" spans="1:13" s="2" customFormat="1" ht="15" x14ac:dyDescent="0.2">
      <c r="A353" s="99"/>
      <c r="B353" s="99"/>
      <c r="C353" s="9"/>
      <c r="D353" s="9"/>
      <c r="E353" s="6"/>
      <c r="F353" s="6"/>
      <c r="G353" s="6"/>
      <c r="H353" s="6"/>
      <c r="I353" s="6"/>
      <c r="J353" s="6"/>
      <c r="K353" s="6"/>
      <c r="L353" s="6"/>
      <c r="M353" s="6"/>
    </row>
    <row r="354" spans="1:13" s="2" customFormat="1" ht="15" x14ac:dyDescent="0.2">
      <c r="A354" s="99"/>
      <c r="B354" s="99"/>
      <c r="C354" s="9"/>
      <c r="D354" s="9"/>
      <c r="E354" s="6"/>
      <c r="F354" s="6"/>
      <c r="G354" s="6"/>
      <c r="H354" s="6"/>
      <c r="I354" s="6"/>
      <c r="J354" s="6"/>
      <c r="K354" s="6"/>
      <c r="L354" s="6"/>
      <c r="M354" s="6"/>
    </row>
    <row r="355" spans="1:13" s="2" customFormat="1" ht="15" x14ac:dyDescent="0.2">
      <c r="A355" s="99"/>
      <c r="B355" s="99"/>
      <c r="C355" s="9"/>
      <c r="D355" s="9"/>
      <c r="E355" s="6"/>
      <c r="F355" s="6"/>
      <c r="G355" s="6"/>
      <c r="H355" s="6"/>
      <c r="I355" s="6"/>
      <c r="J355" s="6"/>
      <c r="K355" s="6"/>
      <c r="L355" s="6"/>
      <c r="M355" s="6"/>
    </row>
    <row r="356" spans="1:13" s="2" customFormat="1" ht="15" x14ac:dyDescent="0.2">
      <c r="A356" s="99"/>
      <c r="B356" s="99"/>
      <c r="C356" s="9"/>
      <c r="D356" s="9"/>
      <c r="E356" s="6"/>
      <c r="F356" s="6"/>
      <c r="G356" s="6"/>
      <c r="H356" s="6"/>
      <c r="I356" s="6"/>
      <c r="J356" s="6"/>
      <c r="K356" s="6"/>
      <c r="L356" s="6"/>
      <c r="M356" s="6"/>
    </row>
    <row r="357" spans="1:13" s="2" customFormat="1" ht="15" x14ac:dyDescent="0.2">
      <c r="A357" s="99"/>
      <c r="B357" s="99"/>
      <c r="C357" s="9"/>
      <c r="D357" s="9"/>
      <c r="E357" s="6"/>
      <c r="F357" s="6"/>
      <c r="G357" s="6"/>
      <c r="H357" s="6"/>
      <c r="I357" s="6"/>
      <c r="J357" s="6"/>
      <c r="K357" s="6"/>
      <c r="L357" s="6"/>
      <c r="M357" s="6"/>
    </row>
    <row r="358" spans="1:13" s="2" customFormat="1" ht="15" x14ac:dyDescent="0.2">
      <c r="A358" s="99"/>
      <c r="B358" s="99"/>
      <c r="C358" s="9"/>
      <c r="D358" s="9"/>
      <c r="E358" s="6"/>
      <c r="F358" s="6"/>
      <c r="G358" s="6"/>
      <c r="H358" s="6"/>
      <c r="I358" s="6"/>
      <c r="J358" s="6"/>
      <c r="K358" s="6"/>
      <c r="L358" s="6"/>
      <c r="M358" s="6"/>
    </row>
    <row r="359" spans="1:13" s="2" customFormat="1" ht="15" x14ac:dyDescent="0.2">
      <c r="A359" s="99"/>
      <c r="B359" s="99"/>
      <c r="C359" s="9"/>
      <c r="D359" s="9"/>
      <c r="E359" s="6"/>
      <c r="F359" s="6"/>
      <c r="G359" s="6"/>
      <c r="H359" s="6"/>
      <c r="I359" s="6"/>
      <c r="J359" s="6"/>
      <c r="K359" s="6"/>
      <c r="L359" s="6"/>
      <c r="M359" s="6"/>
    </row>
    <row r="360" spans="1:13" s="2" customFormat="1" ht="15" x14ac:dyDescent="0.2">
      <c r="A360" s="99"/>
      <c r="B360" s="99"/>
      <c r="C360" s="9"/>
      <c r="D360" s="9"/>
      <c r="E360" s="6"/>
      <c r="F360" s="6"/>
      <c r="G360" s="6"/>
      <c r="H360" s="6"/>
      <c r="I360" s="6"/>
      <c r="J360" s="6"/>
      <c r="K360" s="6"/>
      <c r="L360" s="6"/>
      <c r="M360" s="6"/>
    </row>
    <row r="361" spans="1:13" s="2" customFormat="1" ht="15" x14ac:dyDescent="0.2">
      <c r="A361" s="99"/>
      <c r="B361" s="99"/>
      <c r="C361" s="9"/>
      <c r="D361" s="9"/>
      <c r="E361" s="6"/>
      <c r="F361" s="6"/>
      <c r="G361" s="6"/>
      <c r="H361" s="6"/>
      <c r="I361" s="6"/>
      <c r="J361" s="6"/>
      <c r="K361" s="6"/>
      <c r="L361" s="6"/>
      <c r="M361" s="6"/>
    </row>
    <row r="362" spans="1:13" s="2" customFormat="1" ht="15" x14ac:dyDescent="0.2">
      <c r="A362" s="99"/>
      <c r="B362" s="99"/>
      <c r="C362" s="9"/>
      <c r="D362" s="9"/>
      <c r="E362" s="6"/>
      <c r="F362" s="6"/>
      <c r="G362" s="6"/>
      <c r="H362" s="6"/>
      <c r="I362" s="6"/>
      <c r="J362" s="6"/>
      <c r="K362" s="6"/>
      <c r="L362" s="6"/>
      <c r="M362" s="6"/>
    </row>
    <row r="363" spans="1:13" s="2" customFormat="1" ht="15" x14ac:dyDescent="0.2">
      <c r="A363" s="99"/>
      <c r="B363" s="99"/>
      <c r="C363" s="9"/>
      <c r="D363" s="9"/>
      <c r="E363" s="6"/>
      <c r="F363" s="6"/>
      <c r="G363" s="6"/>
      <c r="H363" s="6"/>
      <c r="I363" s="6"/>
      <c r="J363" s="6"/>
      <c r="K363" s="6"/>
      <c r="L363" s="6"/>
      <c r="M363" s="6"/>
    </row>
    <row r="364" spans="1:13" s="2" customFormat="1" ht="15" x14ac:dyDescent="0.2">
      <c r="A364" s="99"/>
      <c r="B364" s="99"/>
      <c r="C364" s="9"/>
      <c r="D364" s="9"/>
      <c r="E364" s="6"/>
      <c r="F364" s="6"/>
      <c r="G364" s="6"/>
      <c r="H364" s="6"/>
      <c r="I364" s="6"/>
      <c r="J364" s="6"/>
      <c r="K364" s="6"/>
      <c r="L364" s="6"/>
      <c r="M364" s="6"/>
    </row>
    <row r="365" spans="1:13" s="2" customFormat="1" ht="15" x14ac:dyDescent="0.2">
      <c r="A365" s="99"/>
      <c r="B365" s="99"/>
      <c r="C365" s="9"/>
      <c r="D365" s="9"/>
      <c r="E365" s="6"/>
      <c r="F365" s="6"/>
      <c r="G365" s="6"/>
      <c r="H365" s="6"/>
      <c r="I365" s="6"/>
      <c r="J365" s="6"/>
      <c r="K365" s="6"/>
      <c r="L365" s="6"/>
      <c r="M365" s="6"/>
    </row>
    <row r="366" spans="1:13" s="2" customFormat="1" ht="15" x14ac:dyDescent="0.2">
      <c r="A366" s="99"/>
      <c r="B366" s="99"/>
      <c r="C366" s="9"/>
      <c r="D366" s="9"/>
      <c r="E366" s="6"/>
      <c r="F366" s="6"/>
      <c r="G366" s="6"/>
      <c r="H366" s="6"/>
      <c r="I366" s="6"/>
      <c r="J366" s="6"/>
      <c r="K366" s="6"/>
      <c r="L366" s="6"/>
      <c r="M366" s="6"/>
    </row>
    <row r="367" spans="1:13" s="2" customFormat="1" ht="15" x14ac:dyDescent="0.2">
      <c r="A367" s="99"/>
      <c r="B367" s="99"/>
      <c r="C367" s="9"/>
      <c r="D367" s="9"/>
      <c r="E367" s="6"/>
      <c r="F367" s="6"/>
      <c r="G367" s="6"/>
      <c r="H367" s="6"/>
      <c r="I367" s="6"/>
      <c r="J367" s="6"/>
      <c r="K367" s="6"/>
      <c r="L367" s="6"/>
      <c r="M367" s="6"/>
    </row>
    <row r="368" spans="1:13" s="2" customFormat="1" ht="15" x14ac:dyDescent="0.2">
      <c r="A368" s="99"/>
      <c r="B368" s="99"/>
      <c r="C368" s="9"/>
      <c r="D368" s="9"/>
      <c r="E368" s="6"/>
      <c r="F368" s="6"/>
      <c r="G368" s="6"/>
      <c r="H368" s="6"/>
      <c r="I368" s="6"/>
      <c r="J368" s="6"/>
      <c r="K368" s="6"/>
      <c r="L368" s="6"/>
      <c r="M368" s="6"/>
    </row>
    <row r="369" spans="1:13" s="2" customFormat="1" ht="15" x14ac:dyDescent="0.2">
      <c r="A369" s="99"/>
      <c r="B369" s="99"/>
      <c r="C369" s="9"/>
      <c r="D369" s="9"/>
      <c r="E369" s="6"/>
      <c r="F369" s="6"/>
      <c r="G369" s="6"/>
      <c r="H369" s="6"/>
      <c r="I369" s="6"/>
      <c r="J369" s="6"/>
      <c r="K369" s="6"/>
      <c r="L369" s="6"/>
      <c r="M369" s="6"/>
    </row>
    <row r="370" spans="1:13" s="2" customFormat="1" ht="15" x14ac:dyDescent="0.2">
      <c r="A370" s="99"/>
      <c r="B370" s="99"/>
      <c r="C370" s="9"/>
      <c r="D370" s="9"/>
      <c r="E370" s="6"/>
      <c r="F370" s="6"/>
      <c r="G370" s="6"/>
      <c r="H370" s="6"/>
      <c r="I370" s="6"/>
      <c r="J370" s="6"/>
      <c r="K370" s="6"/>
      <c r="L370" s="6"/>
      <c r="M370" s="6"/>
    </row>
    <row r="371" spans="1:13" s="2" customFormat="1" ht="15" x14ac:dyDescent="0.2">
      <c r="A371" s="99"/>
      <c r="B371" s="99"/>
      <c r="C371" s="9"/>
      <c r="D371" s="9"/>
      <c r="E371" s="6"/>
      <c r="F371" s="6"/>
      <c r="G371" s="6"/>
      <c r="H371" s="6"/>
      <c r="I371" s="6"/>
      <c r="J371" s="6"/>
      <c r="K371" s="6"/>
      <c r="L371" s="6"/>
      <c r="M371" s="6"/>
    </row>
    <row r="372" spans="1:13" s="2" customFormat="1" ht="15" x14ac:dyDescent="0.2">
      <c r="A372" s="99"/>
      <c r="B372" s="99"/>
      <c r="C372" s="9"/>
      <c r="D372" s="9"/>
      <c r="E372" s="6"/>
      <c r="F372" s="6"/>
      <c r="G372" s="6"/>
      <c r="H372" s="6"/>
      <c r="I372" s="6"/>
      <c r="J372" s="6"/>
      <c r="K372" s="6"/>
      <c r="L372" s="6"/>
      <c r="M372" s="6"/>
    </row>
    <row r="373" spans="1:13" s="2" customFormat="1" ht="15" x14ac:dyDescent="0.2">
      <c r="A373" s="99"/>
      <c r="B373" s="99"/>
      <c r="C373" s="9"/>
      <c r="D373" s="9"/>
      <c r="E373" s="6"/>
      <c r="F373" s="6"/>
      <c r="G373" s="6"/>
      <c r="H373" s="6"/>
      <c r="I373" s="6"/>
      <c r="J373" s="6"/>
      <c r="K373" s="6"/>
      <c r="L373" s="6"/>
      <c r="M373" s="6"/>
    </row>
    <row r="374" spans="1:13" s="2" customFormat="1" ht="15" x14ac:dyDescent="0.2">
      <c r="A374" s="99"/>
      <c r="B374" s="99"/>
      <c r="C374" s="9"/>
      <c r="D374" s="9"/>
      <c r="E374" s="6"/>
      <c r="F374" s="6"/>
      <c r="G374" s="6"/>
      <c r="H374" s="6"/>
      <c r="I374" s="6"/>
      <c r="J374" s="6"/>
      <c r="K374" s="6"/>
      <c r="L374" s="6"/>
      <c r="M374" s="6"/>
    </row>
    <row r="375" spans="1:13" s="2" customFormat="1" ht="15" x14ac:dyDescent="0.2">
      <c r="A375" s="99"/>
      <c r="B375" s="99"/>
      <c r="C375" s="9"/>
      <c r="D375" s="9"/>
      <c r="E375" s="6"/>
      <c r="F375" s="6"/>
      <c r="G375" s="6"/>
      <c r="H375" s="6"/>
      <c r="I375" s="6"/>
      <c r="J375" s="6"/>
      <c r="K375" s="6"/>
      <c r="L375" s="6"/>
      <c r="M375" s="6"/>
    </row>
    <row r="376" spans="1:13" s="2" customFormat="1" ht="15" x14ac:dyDescent="0.2">
      <c r="A376" s="99"/>
      <c r="B376" s="99"/>
      <c r="C376" s="9"/>
      <c r="D376" s="9"/>
      <c r="E376" s="6"/>
      <c r="F376" s="6"/>
      <c r="G376" s="6"/>
      <c r="H376" s="6"/>
      <c r="I376" s="6"/>
      <c r="J376" s="6"/>
      <c r="K376" s="6"/>
      <c r="L376" s="6"/>
      <c r="M376" s="6"/>
    </row>
    <row r="377" spans="1:13" s="2" customFormat="1" ht="15" x14ac:dyDescent="0.2">
      <c r="A377" s="99"/>
      <c r="B377" s="99"/>
      <c r="C377" s="9"/>
      <c r="D377" s="9"/>
      <c r="E377" s="6"/>
      <c r="F377" s="6"/>
      <c r="G377" s="6"/>
      <c r="H377" s="6"/>
      <c r="I377" s="6"/>
      <c r="J377" s="6"/>
      <c r="K377" s="6"/>
      <c r="L377" s="6"/>
      <c r="M377" s="6"/>
    </row>
    <row r="378" spans="1:13" s="2" customFormat="1" ht="15" x14ac:dyDescent="0.2">
      <c r="A378" s="99"/>
      <c r="B378" s="99"/>
      <c r="C378" s="9"/>
      <c r="D378" s="9"/>
      <c r="E378" s="6"/>
      <c r="F378" s="6"/>
      <c r="G378" s="6"/>
      <c r="H378" s="6"/>
      <c r="I378" s="6"/>
      <c r="J378" s="6"/>
      <c r="K378" s="6"/>
      <c r="L378" s="6"/>
      <c r="M378" s="6"/>
    </row>
    <row r="379" spans="1:13" s="2" customFormat="1" ht="15" x14ac:dyDescent="0.2">
      <c r="A379" s="99"/>
      <c r="B379" s="99"/>
      <c r="C379" s="9"/>
      <c r="D379" s="9"/>
      <c r="E379" s="6"/>
      <c r="F379" s="6"/>
      <c r="G379" s="6"/>
      <c r="H379" s="6"/>
      <c r="I379" s="6"/>
      <c r="J379" s="6"/>
      <c r="K379" s="6"/>
      <c r="L379" s="6"/>
      <c r="M379" s="6"/>
    </row>
    <row r="380" spans="1:13" s="2" customFormat="1" ht="15" x14ac:dyDescent="0.2">
      <c r="A380" s="99"/>
      <c r="B380" s="99"/>
      <c r="C380" s="9"/>
      <c r="D380" s="9"/>
      <c r="E380" s="6"/>
      <c r="F380" s="6"/>
      <c r="G380" s="6"/>
      <c r="H380" s="6"/>
      <c r="I380" s="6"/>
      <c r="J380" s="6"/>
      <c r="K380" s="6"/>
      <c r="L380" s="6"/>
      <c r="M380" s="6"/>
    </row>
    <row r="381" spans="1:13" s="2" customFormat="1" ht="15" x14ac:dyDescent="0.2">
      <c r="A381" s="99"/>
      <c r="B381" s="99"/>
      <c r="C381" s="9"/>
      <c r="D381" s="9"/>
      <c r="E381" s="6"/>
      <c r="F381" s="6"/>
      <c r="G381" s="6"/>
      <c r="H381" s="6"/>
      <c r="I381" s="6"/>
      <c r="J381" s="6"/>
      <c r="K381" s="6"/>
      <c r="L381" s="6"/>
      <c r="M381" s="6"/>
    </row>
    <row r="382" spans="1:13" s="2" customFormat="1" ht="15" x14ac:dyDescent="0.2">
      <c r="A382" s="99"/>
      <c r="B382" s="99"/>
      <c r="C382" s="9"/>
      <c r="D382" s="9"/>
      <c r="E382" s="6"/>
      <c r="F382" s="6"/>
      <c r="G382" s="6"/>
      <c r="H382" s="6"/>
      <c r="I382" s="6"/>
      <c r="J382" s="6"/>
      <c r="K382" s="6"/>
      <c r="L382" s="6"/>
      <c r="M382" s="6"/>
    </row>
    <row r="383" spans="1:13" s="2" customFormat="1" ht="15" x14ac:dyDescent="0.2">
      <c r="A383" s="99"/>
      <c r="B383" s="99"/>
      <c r="C383" s="9"/>
      <c r="D383" s="9"/>
      <c r="E383" s="6"/>
      <c r="F383" s="6"/>
      <c r="G383" s="6"/>
      <c r="H383" s="6"/>
      <c r="I383" s="6"/>
      <c r="J383" s="6"/>
      <c r="K383" s="6"/>
      <c r="L383" s="6"/>
      <c r="M383" s="6"/>
    </row>
    <row r="384" spans="1:13" s="2" customFormat="1" ht="15" x14ac:dyDescent="0.2">
      <c r="A384" s="99"/>
      <c r="B384" s="99"/>
      <c r="C384" s="9"/>
      <c r="D384" s="9"/>
      <c r="E384" s="6"/>
      <c r="F384" s="6"/>
      <c r="G384" s="6"/>
      <c r="H384" s="6"/>
      <c r="I384" s="6"/>
      <c r="J384" s="6"/>
      <c r="K384" s="6"/>
      <c r="L384" s="6"/>
      <c r="M384" s="6"/>
    </row>
    <row r="385" spans="1:13" s="2" customFormat="1" ht="15" x14ac:dyDescent="0.2">
      <c r="A385" s="99"/>
      <c r="B385" s="99"/>
      <c r="C385" s="9"/>
      <c r="D385" s="9"/>
      <c r="E385" s="6"/>
      <c r="F385" s="6"/>
      <c r="G385" s="6"/>
      <c r="H385" s="6"/>
      <c r="I385" s="6"/>
      <c r="J385" s="6"/>
      <c r="K385" s="6"/>
      <c r="L385" s="6"/>
      <c r="M385" s="6"/>
    </row>
    <row r="386" spans="1:13" s="2" customFormat="1" ht="15" x14ac:dyDescent="0.2">
      <c r="A386" s="99"/>
      <c r="B386" s="99"/>
      <c r="C386" s="9"/>
      <c r="D386" s="9"/>
      <c r="E386" s="6"/>
      <c r="F386" s="6"/>
      <c r="G386" s="6"/>
      <c r="H386" s="6"/>
      <c r="I386" s="6"/>
      <c r="J386" s="6"/>
      <c r="K386" s="6"/>
      <c r="L386" s="6"/>
      <c r="M386" s="6"/>
    </row>
    <row r="387" spans="1:13" s="2" customFormat="1" ht="15" x14ac:dyDescent="0.2">
      <c r="A387" s="99"/>
      <c r="B387" s="99"/>
      <c r="C387" s="9"/>
      <c r="D387" s="9"/>
      <c r="E387" s="6"/>
      <c r="F387" s="6"/>
      <c r="G387" s="6"/>
      <c r="H387" s="6"/>
      <c r="I387" s="6"/>
      <c r="J387" s="6"/>
      <c r="K387" s="6"/>
      <c r="L387" s="6"/>
      <c r="M387" s="6"/>
    </row>
    <row r="388" spans="1:13" s="2" customFormat="1" ht="15" x14ac:dyDescent="0.2">
      <c r="A388" s="99"/>
      <c r="B388" s="99"/>
      <c r="C388" s="9"/>
      <c r="D388" s="9"/>
      <c r="E388" s="6"/>
      <c r="F388" s="6"/>
      <c r="G388" s="6"/>
      <c r="H388" s="6"/>
      <c r="I388" s="6"/>
      <c r="J388" s="6"/>
      <c r="K388" s="6"/>
      <c r="L388" s="6"/>
      <c r="M388" s="6"/>
    </row>
    <row r="389" spans="1:13" s="2" customFormat="1" ht="15" x14ac:dyDescent="0.2">
      <c r="A389" s="99"/>
      <c r="B389" s="99"/>
      <c r="C389" s="9"/>
      <c r="D389" s="9"/>
      <c r="E389" s="6"/>
      <c r="F389" s="6"/>
      <c r="G389" s="6"/>
      <c r="H389" s="6"/>
      <c r="I389" s="6"/>
      <c r="J389" s="6"/>
      <c r="K389" s="6"/>
      <c r="L389" s="6"/>
      <c r="M389" s="6"/>
    </row>
    <row r="390" spans="1:13" s="2" customFormat="1" ht="15" x14ac:dyDescent="0.2">
      <c r="A390" s="99"/>
      <c r="B390" s="99"/>
      <c r="C390" s="9"/>
      <c r="D390" s="9"/>
      <c r="E390" s="6"/>
      <c r="F390" s="6"/>
      <c r="G390" s="6"/>
      <c r="H390" s="6"/>
      <c r="I390" s="6"/>
      <c r="J390" s="6"/>
      <c r="K390" s="6"/>
      <c r="L390" s="6"/>
      <c r="M390" s="6"/>
    </row>
    <row r="391" spans="1:13" s="2" customFormat="1" ht="15" x14ac:dyDescent="0.2">
      <c r="A391" s="99"/>
      <c r="B391" s="99"/>
      <c r="C391" s="9"/>
      <c r="D391" s="9"/>
      <c r="E391" s="6"/>
      <c r="F391" s="6"/>
      <c r="G391" s="6"/>
      <c r="H391" s="6"/>
      <c r="I391" s="6"/>
      <c r="J391" s="6"/>
      <c r="K391" s="6"/>
      <c r="L391" s="6"/>
      <c r="M391" s="6"/>
    </row>
    <row r="392" spans="1:13" s="2" customFormat="1" ht="15" x14ac:dyDescent="0.2">
      <c r="A392" s="99"/>
      <c r="B392" s="99"/>
      <c r="C392" s="9"/>
      <c r="D392" s="9"/>
      <c r="E392" s="6"/>
      <c r="F392" s="6"/>
      <c r="G392" s="6"/>
      <c r="H392" s="6"/>
      <c r="I392" s="6"/>
      <c r="J392" s="6"/>
      <c r="K392" s="6"/>
      <c r="L392" s="6"/>
      <c r="M392" s="6"/>
    </row>
    <row r="393" spans="1:13" s="2" customFormat="1" ht="15" x14ac:dyDescent="0.2">
      <c r="A393" s="99"/>
      <c r="B393" s="99"/>
      <c r="C393" s="9"/>
      <c r="D393" s="9"/>
      <c r="E393" s="6"/>
      <c r="F393" s="6"/>
      <c r="G393" s="6"/>
      <c r="H393" s="6"/>
      <c r="I393" s="6"/>
      <c r="J393" s="6"/>
      <c r="K393" s="6"/>
      <c r="L393" s="6"/>
      <c r="M393" s="6"/>
    </row>
    <row r="394" spans="1:13" s="2" customFormat="1" ht="15" x14ac:dyDescent="0.2">
      <c r="A394" s="99"/>
      <c r="B394" s="99"/>
      <c r="C394" s="9"/>
      <c r="D394" s="9"/>
      <c r="E394" s="6"/>
      <c r="F394" s="6"/>
      <c r="G394" s="6"/>
      <c r="H394" s="6"/>
      <c r="I394" s="6"/>
      <c r="J394" s="6"/>
      <c r="K394" s="6"/>
      <c r="L394" s="6"/>
      <c r="M394" s="6"/>
    </row>
    <row r="395" spans="1:13" s="2" customFormat="1" ht="15" x14ac:dyDescent="0.2">
      <c r="A395" s="99"/>
      <c r="B395" s="99"/>
      <c r="C395" s="9"/>
      <c r="D395" s="9"/>
      <c r="E395" s="6"/>
      <c r="F395" s="6"/>
      <c r="G395" s="6"/>
      <c r="H395" s="6"/>
      <c r="I395" s="6"/>
      <c r="J395" s="6"/>
      <c r="K395" s="6"/>
      <c r="L395" s="6"/>
      <c r="M395" s="6"/>
    </row>
    <row r="396" spans="1:13" s="2" customFormat="1" ht="15" x14ac:dyDescent="0.2">
      <c r="A396" s="99"/>
      <c r="B396" s="99"/>
      <c r="C396" s="9"/>
      <c r="D396" s="9"/>
      <c r="E396" s="6"/>
      <c r="F396" s="6"/>
      <c r="G396" s="6"/>
      <c r="H396" s="6"/>
      <c r="I396" s="6"/>
      <c r="J396" s="6"/>
      <c r="K396" s="6"/>
      <c r="L396" s="6"/>
      <c r="M396" s="6"/>
    </row>
    <row r="397" spans="1:13" s="2" customFormat="1" ht="15" x14ac:dyDescent="0.2">
      <c r="A397" s="99"/>
      <c r="B397" s="99"/>
      <c r="C397" s="9"/>
      <c r="D397" s="9"/>
      <c r="E397" s="6"/>
      <c r="F397" s="6"/>
      <c r="G397" s="6"/>
      <c r="H397" s="6"/>
      <c r="I397" s="6"/>
      <c r="J397" s="6"/>
      <c r="K397" s="6"/>
      <c r="L397" s="6"/>
      <c r="M397" s="6"/>
    </row>
    <row r="398" spans="1:13" s="2" customFormat="1" ht="15" x14ac:dyDescent="0.2">
      <c r="A398" s="99"/>
      <c r="B398" s="99"/>
      <c r="C398" s="9"/>
      <c r="D398" s="9"/>
      <c r="E398" s="6"/>
      <c r="F398" s="6"/>
      <c r="G398" s="6"/>
      <c r="H398" s="6"/>
      <c r="I398" s="6"/>
      <c r="J398" s="6"/>
      <c r="K398" s="6"/>
      <c r="L398" s="6"/>
      <c r="M398" s="6"/>
    </row>
    <row r="399" spans="1:13" s="2" customFormat="1" ht="15" x14ac:dyDescent="0.2">
      <c r="A399" s="99"/>
      <c r="B399" s="99"/>
      <c r="C399" s="9"/>
      <c r="D399" s="9"/>
      <c r="E399" s="6"/>
      <c r="F399" s="6"/>
      <c r="G399" s="6"/>
      <c r="H399" s="6"/>
      <c r="I399" s="6"/>
      <c r="J399" s="6"/>
      <c r="K399" s="6"/>
      <c r="L399" s="6"/>
      <c r="M399" s="6"/>
    </row>
    <row r="400" spans="1:13" s="2" customFormat="1" ht="15" x14ac:dyDescent="0.2">
      <c r="A400" s="99"/>
      <c r="B400" s="99"/>
      <c r="C400" s="9"/>
      <c r="D400" s="9"/>
      <c r="E400" s="6"/>
      <c r="F400" s="6"/>
      <c r="G400" s="6"/>
      <c r="H400" s="6"/>
      <c r="I400" s="6"/>
      <c r="J400" s="6"/>
      <c r="K400" s="6"/>
      <c r="L400" s="6"/>
      <c r="M400" s="6"/>
    </row>
    <row r="401" spans="1:13" s="2" customFormat="1" ht="15" x14ac:dyDescent="0.2">
      <c r="A401" s="99"/>
      <c r="B401" s="99"/>
      <c r="C401" s="9"/>
      <c r="D401" s="9"/>
      <c r="E401" s="6"/>
      <c r="F401" s="6"/>
      <c r="G401" s="6"/>
      <c r="H401" s="6"/>
      <c r="I401" s="6"/>
      <c r="J401" s="6"/>
      <c r="K401" s="6"/>
      <c r="L401" s="6"/>
      <c r="M401" s="6"/>
    </row>
    <row r="402" spans="1:13" s="2" customFormat="1" ht="15" x14ac:dyDescent="0.2">
      <c r="A402" s="99"/>
      <c r="B402" s="99"/>
      <c r="C402" s="9"/>
      <c r="D402" s="9"/>
      <c r="E402" s="6"/>
      <c r="F402" s="6"/>
      <c r="G402" s="6"/>
      <c r="H402" s="6"/>
      <c r="I402" s="6"/>
      <c r="J402" s="6"/>
      <c r="K402" s="6"/>
      <c r="L402" s="6"/>
      <c r="M402" s="6"/>
    </row>
    <row r="403" spans="1:13" s="2" customFormat="1" ht="15" x14ac:dyDescent="0.2">
      <c r="A403" s="99"/>
      <c r="B403" s="99"/>
      <c r="C403" s="9"/>
      <c r="D403" s="9"/>
      <c r="E403" s="6"/>
      <c r="F403" s="6"/>
      <c r="G403" s="6"/>
      <c r="H403" s="6"/>
      <c r="I403" s="6"/>
      <c r="J403" s="6"/>
      <c r="K403" s="6"/>
      <c r="L403" s="6"/>
      <c r="M403" s="6"/>
    </row>
    <row r="404" spans="1:13" s="2" customFormat="1" ht="15" x14ac:dyDescent="0.2">
      <c r="A404" s="99"/>
      <c r="B404" s="99"/>
      <c r="C404" s="9"/>
      <c r="D404" s="9"/>
      <c r="E404" s="6"/>
      <c r="F404" s="6"/>
      <c r="G404" s="6"/>
      <c r="H404" s="6"/>
      <c r="I404" s="6"/>
      <c r="J404" s="6"/>
      <c r="K404" s="6"/>
      <c r="L404" s="6"/>
      <c r="M404" s="6"/>
    </row>
    <row r="405" spans="1:13" s="2" customFormat="1" ht="15" x14ac:dyDescent="0.2">
      <c r="A405" s="99"/>
      <c r="B405" s="99"/>
      <c r="C405" s="9"/>
      <c r="D405" s="9"/>
      <c r="E405" s="6"/>
      <c r="F405" s="6"/>
      <c r="G405" s="6"/>
      <c r="H405" s="6"/>
      <c r="I405" s="6"/>
      <c r="J405" s="6"/>
      <c r="K405" s="6"/>
      <c r="L405" s="6"/>
      <c r="M405" s="6"/>
    </row>
    <row r="406" spans="1:13" s="2" customFormat="1" ht="15" x14ac:dyDescent="0.2">
      <c r="A406" s="99"/>
      <c r="B406" s="99"/>
      <c r="C406" s="9"/>
      <c r="D406" s="9"/>
      <c r="E406" s="6"/>
      <c r="F406" s="6"/>
      <c r="G406" s="6"/>
      <c r="H406" s="6"/>
      <c r="I406" s="6"/>
      <c r="J406" s="6"/>
      <c r="K406" s="6"/>
      <c r="L406" s="6"/>
      <c r="M406" s="6"/>
    </row>
    <row r="407" spans="1:13" s="2" customFormat="1" ht="15" x14ac:dyDescent="0.2">
      <c r="A407" s="99"/>
      <c r="B407" s="99"/>
      <c r="C407" s="9"/>
      <c r="D407" s="9"/>
      <c r="E407" s="6"/>
      <c r="F407" s="6"/>
      <c r="G407" s="6"/>
      <c r="H407" s="6"/>
      <c r="I407" s="6"/>
      <c r="J407" s="6"/>
      <c r="K407" s="6"/>
      <c r="L407" s="6"/>
      <c r="M407" s="6"/>
    </row>
    <row r="408" spans="1:13" s="2" customFormat="1" ht="15" x14ac:dyDescent="0.2">
      <c r="A408" s="99"/>
      <c r="B408" s="99"/>
      <c r="C408" s="9"/>
      <c r="D408" s="9"/>
      <c r="E408" s="6"/>
      <c r="F408" s="6"/>
      <c r="G408" s="6"/>
      <c r="H408" s="6"/>
      <c r="I408" s="6"/>
      <c r="J408" s="6"/>
      <c r="K408" s="6"/>
      <c r="L408" s="6"/>
      <c r="M408" s="6"/>
    </row>
    <row r="409" spans="1:13" s="2" customFormat="1" ht="15" x14ac:dyDescent="0.2">
      <c r="A409" s="99"/>
      <c r="B409" s="99"/>
      <c r="C409" s="9"/>
      <c r="D409" s="9"/>
      <c r="E409" s="6"/>
      <c r="F409" s="6"/>
      <c r="G409" s="6"/>
      <c r="H409" s="6"/>
      <c r="I409" s="6"/>
      <c r="J409" s="6"/>
      <c r="K409" s="6"/>
      <c r="L409" s="6"/>
      <c r="M409" s="6"/>
    </row>
    <row r="410" spans="1:13" s="2" customFormat="1" ht="15" x14ac:dyDescent="0.2">
      <c r="A410" s="99"/>
      <c r="B410" s="99"/>
      <c r="C410" s="9"/>
      <c r="D410" s="9"/>
      <c r="E410" s="6"/>
      <c r="F410" s="6"/>
      <c r="G410" s="6"/>
      <c r="H410" s="6"/>
      <c r="I410" s="6"/>
      <c r="J410" s="6"/>
      <c r="K410" s="6"/>
      <c r="L410" s="6"/>
      <c r="M410" s="6"/>
    </row>
    <row r="411" spans="1:13" s="2" customFormat="1" ht="15" x14ac:dyDescent="0.2">
      <c r="A411" s="99"/>
      <c r="B411" s="99"/>
      <c r="C411" s="9"/>
      <c r="D411" s="9"/>
      <c r="E411" s="6"/>
      <c r="F411" s="6"/>
      <c r="G411" s="6"/>
      <c r="H411" s="6"/>
      <c r="I411" s="6"/>
      <c r="J411" s="6"/>
      <c r="K411" s="6"/>
      <c r="L411" s="6"/>
      <c r="M411" s="6"/>
    </row>
    <row r="412" spans="1:13" s="2" customFormat="1" ht="15" x14ac:dyDescent="0.2">
      <c r="A412" s="99"/>
      <c r="B412" s="99"/>
      <c r="C412" s="9"/>
      <c r="D412" s="9"/>
      <c r="E412" s="6"/>
      <c r="F412" s="6"/>
      <c r="G412" s="6"/>
      <c r="H412" s="6"/>
      <c r="I412" s="6"/>
      <c r="J412" s="6"/>
      <c r="K412" s="6"/>
      <c r="L412" s="6"/>
      <c r="M412" s="6"/>
    </row>
    <row r="413" spans="1:13" s="2" customFormat="1" ht="15" x14ac:dyDescent="0.2">
      <c r="A413" s="99"/>
      <c r="B413" s="99"/>
      <c r="C413" s="9"/>
      <c r="D413" s="9"/>
      <c r="E413" s="6"/>
      <c r="F413" s="6"/>
      <c r="G413" s="6"/>
      <c r="H413" s="6"/>
      <c r="I413" s="6"/>
      <c r="J413" s="6"/>
      <c r="K413" s="6"/>
      <c r="L413" s="6"/>
      <c r="M413" s="6"/>
    </row>
    <row r="414" spans="1:13" s="2" customFormat="1" ht="15" x14ac:dyDescent="0.2">
      <c r="A414" s="99"/>
      <c r="B414" s="99"/>
      <c r="C414" s="9"/>
      <c r="D414" s="9"/>
      <c r="E414" s="6"/>
      <c r="F414" s="6"/>
      <c r="G414" s="6"/>
      <c r="H414" s="6"/>
      <c r="I414" s="6"/>
      <c r="J414" s="6"/>
      <c r="K414" s="6"/>
      <c r="L414" s="6"/>
      <c r="M414" s="6"/>
    </row>
    <row r="415" spans="1:13" s="2" customFormat="1" ht="15" x14ac:dyDescent="0.2">
      <c r="A415" s="99"/>
      <c r="B415" s="99"/>
      <c r="C415" s="9"/>
      <c r="D415" s="9"/>
      <c r="E415" s="6"/>
      <c r="F415" s="6"/>
      <c r="G415" s="6"/>
      <c r="H415" s="6"/>
      <c r="I415" s="6"/>
      <c r="J415" s="6"/>
      <c r="K415" s="6"/>
      <c r="L415" s="6"/>
      <c r="M415" s="6"/>
    </row>
    <row r="416" spans="1:13" s="2" customFormat="1" ht="15" x14ac:dyDescent="0.2">
      <c r="A416" s="99"/>
      <c r="B416" s="99"/>
      <c r="C416" s="9"/>
      <c r="D416" s="9"/>
      <c r="E416" s="6"/>
      <c r="F416" s="6"/>
      <c r="G416" s="6"/>
      <c r="H416" s="6"/>
      <c r="I416" s="6"/>
      <c r="J416" s="6"/>
      <c r="K416" s="6"/>
      <c r="L416" s="6"/>
      <c r="M416" s="6"/>
    </row>
    <row r="417" spans="1:13" s="2" customFormat="1" ht="15" x14ac:dyDescent="0.2">
      <c r="A417" s="99"/>
      <c r="B417" s="99"/>
      <c r="C417" s="9"/>
      <c r="D417" s="9"/>
      <c r="E417" s="6"/>
      <c r="F417" s="6"/>
      <c r="G417" s="6"/>
      <c r="H417" s="6"/>
      <c r="I417" s="6"/>
      <c r="J417" s="6"/>
      <c r="K417" s="6"/>
      <c r="L417" s="6"/>
      <c r="M417" s="6"/>
    </row>
    <row r="418" spans="1:13" s="2" customFormat="1" ht="15" x14ac:dyDescent="0.2">
      <c r="A418" s="99"/>
      <c r="B418" s="99"/>
      <c r="C418" s="9"/>
      <c r="D418" s="9"/>
      <c r="E418" s="6"/>
      <c r="F418" s="6"/>
      <c r="G418" s="6"/>
      <c r="H418" s="6"/>
      <c r="I418" s="6"/>
      <c r="J418" s="6"/>
      <c r="K418" s="6"/>
      <c r="L418" s="6"/>
      <c r="M418" s="6"/>
    </row>
    <row r="419" spans="1:13" s="2" customFormat="1" ht="15" x14ac:dyDescent="0.2">
      <c r="A419" s="99"/>
      <c r="B419" s="99"/>
      <c r="C419" s="9"/>
      <c r="D419" s="9"/>
      <c r="E419" s="6"/>
      <c r="F419" s="6"/>
      <c r="G419" s="6"/>
      <c r="H419" s="6"/>
      <c r="I419" s="6"/>
      <c r="J419" s="6"/>
      <c r="K419" s="6"/>
      <c r="L419" s="6"/>
      <c r="M419" s="6"/>
    </row>
    <row r="420" spans="1:13" s="2" customFormat="1" ht="15" x14ac:dyDescent="0.2">
      <c r="A420" s="99"/>
      <c r="B420" s="99"/>
      <c r="C420" s="9"/>
      <c r="D420" s="9"/>
      <c r="E420" s="6"/>
      <c r="F420" s="6"/>
      <c r="G420" s="6"/>
      <c r="H420" s="6"/>
      <c r="I420" s="6"/>
      <c r="J420" s="6"/>
      <c r="K420" s="6"/>
      <c r="L420" s="6"/>
      <c r="M420" s="6"/>
    </row>
    <row r="421" spans="1:13" s="2" customFormat="1" ht="15" x14ac:dyDescent="0.2">
      <c r="A421" s="99"/>
      <c r="B421" s="99"/>
      <c r="C421" s="9"/>
      <c r="D421" s="9"/>
      <c r="E421" s="6"/>
      <c r="F421" s="6"/>
      <c r="G421" s="6"/>
      <c r="H421" s="6"/>
      <c r="I421" s="6"/>
      <c r="J421" s="6"/>
      <c r="K421" s="6"/>
      <c r="L421" s="6"/>
      <c r="M421" s="6"/>
    </row>
    <row r="422" spans="1:13" s="2" customFormat="1" ht="15" x14ac:dyDescent="0.2">
      <c r="A422" s="99"/>
      <c r="B422" s="99"/>
      <c r="C422" s="9"/>
      <c r="D422" s="9"/>
      <c r="E422" s="6"/>
      <c r="F422" s="6"/>
      <c r="G422" s="6"/>
      <c r="H422" s="6"/>
      <c r="I422" s="6"/>
      <c r="J422" s="6"/>
      <c r="K422" s="6"/>
      <c r="L422" s="6"/>
      <c r="M422" s="6"/>
    </row>
    <row r="423" spans="1:13" s="2" customFormat="1" ht="15" x14ac:dyDescent="0.2">
      <c r="A423" s="99"/>
      <c r="B423" s="99"/>
      <c r="C423" s="9"/>
      <c r="D423" s="9"/>
      <c r="E423" s="6"/>
      <c r="F423" s="6"/>
      <c r="G423" s="6"/>
      <c r="H423" s="6"/>
      <c r="I423" s="6"/>
      <c r="J423" s="6"/>
      <c r="K423" s="6"/>
      <c r="L423" s="6"/>
      <c r="M423" s="6"/>
    </row>
    <row r="424" spans="1:13" s="2" customFormat="1" ht="15" x14ac:dyDescent="0.2">
      <c r="A424" s="99"/>
      <c r="B424" s="99"/>
      <c r="C424" s="9"/>
      <c r="D424" s="9"/>
      <c r="E424" s="6"/>
      <c r="F424" s="6"/>
      <c r="G424" s="6"/>
      <c r="H424" s="6"/>
      <c r="I424" s="6"/>
      <c r="J424" s="6"/>
      <c r="K424" s="6"/>
      <c r="L424" s="6"/>
      <c r="M424" s="6"/>
    </row>
    <row r="425" spans="1:13" s="2" customFormat="1" ht="15" x14ac:dyDescent="0.2">
      <c r="A425" s="99"/>
      <c r="B425" s="99"/>
      <c r="C425" s="9"/>
      <c r="D425" s="9"/>
      <c r="E425" s="6"/>
      <c r="F425" s="6"/>
      <c r="G425" s="6"/>
      <c r="H425" s="6"/>
      <c r="I425" s="6"/>
      <c r="J425" s="6"/>
      <c r="K425" s="6"/>
      <c r="L425" s="6"/>
      <c r="M425" s="6"/>
    </row>
    <row r="426" spans="1:13" s="2" customFormat="1" ht="15" x14ac:dyDescent="0.2">
      <c r="A426" s="99"/>
      <c r="B426" s="99"/>
      <c r="C426" s="9"/>
      <c r="D426" s="9"/>
      <c r="E426" s="6"/>
      <c r="F426" s="6"/>
      <c r="G426" s="6"/>
      <c r="H426" s="6"/>
      <c r="I426" s="6"/>
      <c r="J426" s="6"/>
      <c r="K426" s="6"/>
      <c r="L426" s="6"/>
      <c r="M426" s="6"/>
    </row>
    <row r="427" spans="1:13" s="2" customFormat="1" ht="15" x14ac:dyDescent="0.2">
      <c r="A427" s="99"/>
      <c r="B427" s="99"/>
      <c r="C427" s="9"/>
      <c r="D427" s="9"/>
      <c r="E427" s="6"/>
      <c r="F427" s="6"/>
      <c r="G427" s="6"/>
      <c r="H427" s="6"/>
      <c r="I427" s="6"/>
      <c r="J427" s="6"/>
      <c r="K427" s="6"/>
      <c r="L427" s="6"/>
      <c r="M427" s="6"/>
    </row>
    <row r="428" spans="1:13" s="2" customFormat="1" ht="15" x14ac:dyDescent="0.2">
      <c r="A428" s="99"/>
      <c r="B428" s="99"/>
      <c r="C428" s="9"/>
      <c r="D428" s="9"/>
      <c r="E428" s="6"/>
      <c r="F428" s="6"/>
      <c r="G428" s="6"/>
      <c r="H428" s="6"/>
      <c r="I428" s="6"/>
      <c r="J428" s="6"/>
      <c r="K428" s="6"/>
      <c r="L428" s="6"/>
      <c r="M428" s="6"/>
    </row>
    <row r="429" spans="1:13" s="2" customFormat="1" ht="15" x14ac:dyDescent="0.2">
      <c r="A429" s="99"/>
      <c r="B429" s="99"/>
      <c r="C429" s="9"/>
      <c r="D429" s="9"/>
      <c r="E429" s="6"/>
      <c r="F429" s="6"/>
      <c r="G429" s="6"/>
      <c r="H429" s="6"/>
      <c r="I429" s="6"/>
      <c r="J429" s="6"/>
      <c r="K429" s="6"/>
      <c r="L429" s="6"/>
      <c r="M429" s="6"/>
    </row>
    <row r="430" spans="1:13" s="2" customFormat="1" ht="15" x14ac:dyDescent="0.2">
      <c r="A430" s="99"/>
      <c r="B430" s="99"/>
      <c r="C430" s="9"/>
      <c r="D430" s="9"/>
      <c r="E430" s="6"/>
      <c r="F430" s="6"/>
      <c r="G430" s="6"/>
      <c r="H430" s="6"/>
      <c r="I430" s="6"/>
      <c r="J430" s="6"/>
      <c r="K430" s="6"/>
      <c r="L430" s="6"/>
      <c r="M430" s="6"/>
    </row>
    <row r="431" spans="1:13" s="2" customFormat="1" ht="15" x14ac:dyDescent="0.2">
      <c r="A431" s="99"/>
      <c r="B431" s="99"/>
      <c r="C431" s="9"/>
      <c r="D431" s="9"/>
      <c r="E431" s="6"/>
      <c r="F431" s="6"/>
      <c r="G431" s="6"/>
      <c r="H431" s="6"/>
      <c r="I431" s="6"/>
      <c r="J431" s="6"/>
      <c r="K431" s="6"/>
      <c r="L431" s="6"/>
      <c r="M431" s="6"/>
    </row>
    <row r="432" spans="1:13" s="2" customFormat="1" ht="15" x14ac:dyDescent="0.2">
      <c r="A432" s="99"/>
      <c r="B432" s="99"/>
      <c r="C432" s="9"/>
      <c r="D432" s="9"/>
      <c r="E432" s="6"/>
      <c r="F432" s="6"/>
      <c r="G432" s="6"/>
      <c r="H432" s="6"/>
      <c r="I432" s="6"/>
      <c r="J432" s="6"/>
      <c r="K432" s="6"/>
      <c r="L432" s="6"/>
      <c r="M432" s="6"/>
    </row>
    <row r="433" spans="1:13" s="2" customFormat="1" ht="15" x14ac:dyDescent="0.2">
      <c r="A433" s="99"/>
      <c r="B433" s="99"/>
      <c r="C433" s="9"/>
      <c r="D433" s="9"/>
      <c r="E433" s="6"/>
      <c r="F433" s="6"/>
      <c r="G433" s="6"/>
      <c r="H433" s="6"/>
      <c r="I433" s="6"/>
      <c r="J433" s="6"/>
      <c r="K433" s="6"/>
      <c r="L433" s="6"/>
      <c r="M433" s="6"/>
    </row>
    <row r="434" spans="1:13" s="2" customFormat="1" ht="15" x14ac:dyDescent="0.2">
      <c r="A434" s="99"/>
      <c r="B434" s="99"/>
      <c r="C434" s="9"/>
      <c r="D434" s="9"/>
      <c r="E434" s="6"/>
      <c r="F434" s="6"/>
      <c r="G434" s="6"/>
      <c r="H434" s="6"/>
      <c r="I434" s="6"/>
      <c r="J434" s="6"/>
      <c r="K434" s="6"/>
      <c r="L434" s="6"/>
      <c r="M434" s="6"/>
    </row>
    <row r="435" spans="1:13" s="2" customFormat="1" ht="15" x14ac:dyDescent="0.2">
      <c r="A435" s="99"/>
      <c r="B435" s="99"/>
      <c r="C435" s="9"/>
      <c r="D435" s="9"/>
      <c r="E435" s="6"/>
      <c r="F435" s="6"/>
      <c r="G435" s="6"/>
      <c r="H435" s="6"/>
      <c r="I435" s="6"/>
      <c r="J435" s="6"/>
      <c r="K435" s="6"/>
      <c r="L435" s="6"/>
      <c r="M435" s="6"/>
    </row>
    <row r="436" spans="1:13" s="2" customFormat="1" ht="15" x14ac:dyDescent="0.2">
      <c r="A436" s="99"/>
      <c r="B436" s="99"/>
      <c r="C436" s="9"/>
      <c r="D436" s="9"/>
      <c r="E436" s="6"/>
      <c r="F436" s="6"/>
      <c r="G436" s="6"/>
      <c r="H436" s="6"/>
      <c r="I436" s="6"/>
      <c r="J436" s="6"/>
      <c r="K436" s="6"/>
      <c r="L436" s="6"/>
      <c r="M436" s="6"/>
    </row>
    <row r="437" spans="1:13" s="2" customFormat="1" ht="15" x14ac:dyDescent="0.2">
      <c r="A437" s="99"/>
      <c r="B437" s="99"/>
      <c r="C437" s="9"/>
      <c r="D437" s="9"/>
      <c r="E437" s="6"/>
      <c r="F437" s="6"/>
      <c r="G437" s="6"/>
      <c r="H437" s="6"/>
      <c r="I437" s="6"/>
      <c r="J437" s="6"/>
      <c r="K437" s="6"/>
      <c r="L437" s="6"/>
      <c r="M437" s="6"/>
    </row>
    <row r="438" spans="1:13" s="2" customFormat="1" ht="15" x14ac:dyDescent="0.2">
      <c r="A438" s="99"/>
      <c r="B438" s="99"/>
      <c r="C438" s="9"/>
      <c r="D438" s="9"/>
      <c r="E438" s="6"/>
      <c r="F438" s="6"/>
      <c r="G438" s="6"/>
      <c r="H438" s="6"/>
      <c r="I438" s="6"/>
      <c r="J438" s="6"/>
      <c r="K438" s="6"/>
      <c r="L438" s="6"/>
      <c r="M438" s="6"/>
    </row>
    <row r="439" spans="1:13" s="2" customFormat="1" ht="15" x14ac:dyDescent="0.2">
      <c r="A439" s="99"/>
      <c r="B439" s="99"/>
      <c r="C439" s="9"/>
      <c r="D439" s="9"/>
      <c r="E439" s="6"/>
      <c r="F439" s="6"/>
      <c r="G439" s="6"/>
      <c r="H439" s="6"/>
      <c r="I439" s="6"/>
      <c r="J439" s="6"/>
      <c r="K439" s="6"/>
      <c r="L439" s="6"/>
      <c r="M439" s="6"/>
    </row>
    <row r="440" spans="1:13" s="2" customFormat="1" ht="15" x14ac:dyDescent="0.2">
      <c r="A440" s="99"/>
      <c r="B440" s="99"/>
      <c r="C440" s="9"/>
      <c r="D440" s="9"/>
      <c r="E440" s="6"/>
      <c r="F440" s="6"/>
      <c r="G440" s="6"/>
      <c r="H440" s="6"/>
      <c r="I440" s="6"/>
      <c r="J440" s="6"/>
      <c r="K440" s="6"/>
      <c r="L440" s="6"/>
      <c r="M440" s="6"/>
    </row>
    <row r="441" spans="1:13" s="2" customFormat="1" ht="15" x14ac:dyDescent="0.2">
      <c r="A441" s="99"/>
      <c r="B441" s="99"/>
      <c r="C441" s="9"/>
      <c r="D441" s="9"/>
      <c r="E441" s="6"/>
      <c r="F441" s="6"/>
      <c r="G441" s="6"/>
      <c r="H441" s="6"/>
      <c r="I441" s="6"/>
      <c r="J441" s="6"/>
      <c r="K441" s="6"/>
      <c r="L441" s="6"/>
      <c r="M441" s="6"/>
    </row>
    <row r="442" spans="1:13" s="2" customFormat="1" ht="15" x14ac:dyDescent="0.2">
      <c r="A442" s="99"/>
      <c r="B442" s="99"/>
      <c r="C442" s="9"/>
      <c r="D442" s="9"/>
      <c r="E442" s="6"/>
      <c r="F442" s="6"/>
      <c r="G442" s="6"/>
      <c r="H442" s="6"/>
      <c r="I442" s="6"/>
      <c r="J442" s="6"/>
      <c r="K442" s="6"/>
      <c r="L442" s="6"/>
      <c r="M442" s="6"/>
    </row>
    <row r="443" spans="1:13" s="2" customFormat="1" ht="15" x14ac:dyDescent="0.2">
      <c r="A443" s="99"/>
      <c r="B443" s="99"/>
      <c r="C443" s="9"/>
      <c r="D443" s="9"/>
      <c r="E443" s="6"/>
      <c r="F443" s="6"/>
      <c r="G443" s="6"/>
      <c r="H443" s="6"/>
      <c r="I443" s="6"/>
      <c r="J443" s="6"/>
      <c r="K443" s="6"/>
      <c r="L443" s="6"/>
      <c r="M443" s="6"/>
    </row>
    <row r="444" spans="1:13" s="2" customFormat="1" ht="15" x14ac:dyDescent="0.2">
      <c r="A444" s="99"/>
      <c r="B444" s="99"/>
      <c r="C444" s="9"/>
      <c r="D444" s="9"/>
      <c r="E444" s="6"/>
      <c r="F444" s="6"/>
      <c r="G444" s="6"/>
      <c r="H444" s="6"/>
      <c r="I444" s="6"/>
      <c r="J444" s="6"/>
      <c r="K444" s="6"/>
      <c r="L444" s="6"/>
      <c r="M444" s="6"/>
    </row>
    <row r="445" spans="1:13" s="2" customFormat="1" ht="15" x14ac:dyDescent="0.2">
      <c r="A445" s="99"/>
      <c r="B445" s="99"/>
      <c r="C445" s="9"/>
      <c r="D445" s="9"/>
      <c r="E445" s="6"/>
      <c r="F445" s="6"/>
      <c r="G445" s="6"/>
      <c r="H445" s="6"/>
      <c r="I445" s="6"/>
      <c r="J445" s="6"/>
      <c r="K445" s="6"/>
      <c r="L445" s="6"/>
      <c r="M445" s="6"/>
    </row>
    <row r="446" spans="1:13" s="2" customFormat="1" ht="15" x14ac:dyDescent="0.2">
      <c r="A446" s="99"/>
      <c r="B446" s="99"/>
      <c r="C446" s="9"/>
      <c r="D446" s="9"/>
      <c r="E446" s="6"/>
      <c r="F446" s="6"/>
      <c r="G446" s="6"/>
      <c r="H446" s="6"/>
      <c r="I446" s="6"/>
      <c r="J446" s="6"/>
      <c r="K446" s="6"/>
      <c r="L446" s="6"/>
      <c r="M446" s="6"/>
    </row>
    <row r="447" spans="1:13" s="2" customFormat="1" ht="15" x14ac:dyDescent="0.2">
      <c r="A447" s="99"/>
      <c r="B447" s="99"/>
      <c r="C447" s="9"/>
      <c r="D447" s="9"/>
      <c r="E447" s="6"/>
      <c r="F447" s="6"/>
      <c r="G447" s="6"/>
      <c r="H447" s="6"/>
      <c r="I447" s="6"/>
      <c r="J447" s="6"/>
      <c r="K447" s="6"/>
      <c r="L447" s="6"/>
      <c r="M447" s="6"/>
    </row>
    <row r="448" spans="1:13" s="2" customFormat="1" ht="15" x14ac:dyDescent="0.2">
      <c r="A448" s="99"/>
      <c r="B448" s="99"/>
      <c r="C448" s="9"/>
      <c r="D448" s="9"/>
      <c r="E448" s="6"/>
      <c r="F448" s="6"/>
      <c r="G448" s="6"/>
      <c r="H448" s="6"/>
      <c r="I448" s="6"/>
      <c r="J448" s="6"/>
      <c r="K448" s="6"/>
      <c r="L448" s="6"/>
      <c r="M448" s="6"/>
    </row>
    <row r="449" spans="1:13" s="2" customFormat="1" ht="15" x14ac:dyDescent="0.2">
      <c r="A449" s="99"/>
      <c r="B449" s="99"/>
      <c r="C449" s="9"/>
      <c r="D449" s="9"/>
      <c r="E449" s="6"/>
      <c r="F449" s="6"/>
      <c r="G449" s="6"/>
      <c r="H449" s="6"/>
      <c r="I449" s="6"/>
      <c r="J449" s="6"/>
      <c r="K449" s="6"/>
      <c r="L449" s="6"/>
      <c r="M449" s="6"/>
    </row>
    <row r="450" spans="1:13" s="2" customFormat="1" ht="15" x14ac:dyDescent="0.2">
      <c r="A450" s="99"/>
      <c r="B450" s="99"/>
      <c r="C450" s="9"/>
      <c r="D450" s="9"/>
      <c r="E450" s="6"/>
      <c r="F450" s="6"/>
      <c r="G450" s="6"/>
      <c r="H450" s="6"/>
      <c r="I450" s="6"/>
      <c r="J450" s="6"/>
      <c r="K450" s="6"/>
      <c r="L450" s="6"/>
      <c r="M450" s="6"/>
    </row>
    <row r="451" spans="1:13" s="2" customFormat="1" ht="15" x14ac:dyDescent="0.2">
      <c r="A451" s="99"/>
      <c r="B451" s="99"/>
      <c r="C451" s="9"/>
      <c r="D451" s="9"/>
      <c r="E451" s="6"/>
      <c r="F451" s="6"/>
      <c r="G451" s="6"/>
      <c r="H451" s="6"/>
      <c r="I451" s="6"/>
      <c r="J451" s="6"/>
      <c r="K451" s="6"/>
      <c r="L451" s="6"/>
      <c r="M451" s="6"/>
    </row>
    <row r="452" spans="1:13" s="2" customFormat="1" ht="15" x14ac:dyDescent="0.2">
      <c r="A452" s="99"/>
      <c r="B452" s="99"/>
      <c r="C452" s="9"/>
      <c r="D452" s="9"/>
      <c r="E452" s="6"/>
      <c r="F452" s="6"/>
      <c r="G452" s="6"/>
      <c r="H452" s="6"/>
      <c r="I452" s="6"/>
      <c r="J452" s="6"/>
      <c r="K452" s="6"/>
      <c r="L452" s="6"/>
      <c r="M452" s="6"/>
    </row>
    <row r="453" spans="1:13" s="2" customFormat="1" ht="15" x14ac:dyDescent="0.2">
      <c r="A453" s="99"/>
      <c r="B453" s="99"/>
      <c r="C453" s="9"/>
      <c r="D453" s="9"/>
      <c r="E453" s="6"/>
      <c r="F453" s="6"/>
      <c r="G453" s="6"/>
      <c r="H453" s="6"/>
      <c r="I453" s="6"/>
      <c r="J453" s="6"/>
      <c r="K453" s="6"/>
      <c r="L453" s="6"/>
      <c r="M453" s="6"/>
    </row>
    <row r="454" spans="1:13" s="2" customFormat="1" ht="15" x14ac:dyDescent="0.2">
      <c r="A454" s="99"/>
      <c r="B454" s="99"/>
      <c r="C454" s="9"/>
      <c r="D454" s="9"/>
      <c r="E454" s="6"/>
      <c r="F454" s="6"/>
      <c r="G454" s="6"/>
      <c r="H454" s="6"/>
      <c r="I454" s="6"/>
      <c r="J454" s="6"/>
      <c r="K454" s="6"/>
      <c r="L454" s="6"/>
      <c r="M454" s="6"/>
    </row>
    <row r="455" spans="1:13" s="2" customFormat="1" ht="15" x14ac:dyDescent="0.2">
      <c r="A455" s="99"/>
      <c r="B455" s="99"/>
      <c r="C455" s="9"/>
      <c r="D455" s="9"/>
      <c r="E455" s="6"/>
      <c r="F455" s="6"/>
      <c r="G455" s="6"/>
      <c r="H455" s="6"/>
      <c r="I455" s="6"/>
      <c r="J455" s="6"/>
      <c r="K455" s="6"/>
      <c r="L455" s="6"/>
      <c r="M455" s="6"/>
    </row>
    <row r="456" spans="1:13" s="2" customFormat="1" ht="15" x14ac:dyDescent="0.2">
      <c r="A456" s="99"/>
      <c r="B456" s="99"/>
      <c r="C456" s="9"/>
      <c r="D456" s="9"/>
      <c r="E456" s="6"/>
      <c r="F456" s="6"/>
      <c r="G456" s="6"/>
      <c r="H456" s="6"/>
      <c r="I456" s="6"/>
      <c r="J456" s="6"/>
      <c r="K456" s="6"/>
      <c r="L456" s="6"/>
      <c r="M456" s="6"/>
    </row>
    <row r="457" spans="1:13" s="2" customFormat="1" ht="15" x14ac:dyDescent="0.2">
      <c r="A457" s="99"/>
      <c r="B457" s="99"/>
      <c r="C457" s="9"/>
      <c r="D457" s="9"/>
      <c r="E457" s="6"/>
      <c r="F457" s="6"/>
      <c r="G457" s="6"/>
      <c r="H457" s="6"/>
      <c r="I457" s="6"/>
      <c r="J457" s="6"/>
      <c r="K457" s="6"/>
      <c r="L457" s="6"/>
      <c r="M457" s="6"/>
    </row>
    <row r="458" spans="1:13" s="2" customFormat="1" ht="15" x14ac:dyDescent="0.2">
      <c r="A458" s="99"/>
      <c r="B458" s="99"/>
      <c r="C458" s="9"/>
      <c r="D458" s="9"/>
      <c r="E458" s="6"/>
      <c r="F458" s="6"/>
      <c r="G458" s="6"/>
      <c r="H458" s="6"/>
      <c r="I458" s="6"/>
      <c r="J458" s="6"/>
      <c r="K458" s="6"/>
      <c r="L458" s="6"/>
      <c r="M458" s="6"/>
    </row>
    <row r="459" spans="1:13" s="2" customFormat="1" ht="15" x14ac:dyDescent="0.2">
      <c r="A459" s="99"/>
      <c r="B459" s="99"/>
      <c r="C459" s="9"/>
      <c r="D459" s="9"/>
      <c r="E459" s="6"/>
      <c r="F459" s="6"/>
      <c r="G459" s="6"/>
      <c r="H459" s="6"/>
      <c r="I459" s="6"/>
      <c r="J459" s="6"/>
      <c r="K459" s="6"/>
      <c r="L459" s="6"/>
      <c r="M459" s="6"/>
    </row>
    <row r="460" spans="1:13" s="2" customFormat="1" ht="15" x14ac:dyDescent="0.2">
      <c r="A460" s="99"/>
      <c r="B460" s="99"/>
      <c r="C460" s="9"/>
      <c r="D460" s="9"/>
      <c r="E460" s="6"/>
      <c r="F460" s="6"/>
      <c r="G460" s="6"/>
      <c r="H460" s="6"/>
      <c r="I460" s="6"/>
      <c r="J460" s="6"/>
      <c r="K460" s="6"/>
      <c r="L460" s="6"/>
      <c r="M460" s="6"/>
    </row>
    <row r="461" spans="1:13" s="2" customFormat="1" ht="15" x14ac:dyDescent="0.2">
      <c r="A461" s="99"/>
      <c r="B461" s="99"/>
      <c r="C461" s="9"/>
      <c r="D461" s="9"/>
      <c r="E461" s="6"/>
      <c r="F461" s="6"/>
      <c r="G461" s="6"/>
      <c r="H461" s="6"/>
      <c r="I461" s="6"/>
      <c r="J461" s="6"/>
      <c r="K461" s="6"/>
      <c r="L461" s="6"/>
      <c r="M461" s="6"/>
    </row>
    <row r="462" spans="1:13" s="2" customFormat="1" ht="15" x14ac:dyDescent="0.2">
      <c r="A462" s="99"/>
      <c r="B462" s="99"/>
      <c r="C462" s="9"/>
      <c r="D462" s="9"/>
      <c r="E462" s="6"/>
      <c r="F462" s="6"/>
      <c r="G462" s="6"/>
      <c r="H462" s="6"/>
      <c r="I462" s="6"/>
      <c r="J462" s="6"/>
      <c r="K462" s="6"/>
      <c r="L462" s="6"/>
      <c r="M462" s="6"/>
    </row>
    <row r="463" spans="1:13" s="2" customFormat="1" ht="15" x14ac:dyDescent="0.2">
      <c r="A463" s="99"/>
      <c r="B463" s="99"/>
      <c r="C463" s="9"/>
      <c r="D463" s="9"/>
      <c r="E463" s="6"/>
      <c r="F463" s="6"/>
      <c r="G463" s="6"/>
      <c r="H463" s="6"/>
      <c r="I463" s="6"/>
      <c r="J463" s="6"/>
      <c r="K463" s="6"/>
      <c r="L463" s="6"/>
      <c r="M463" s="6"/>
    </row>
    <row r="464" spans="1:13" s="2" customFormat="1" ht="15" x14ac:dyDescent="0.2">
      <c r="A464" s="99"/>
      <c r="B464" s="99"/>
      <c r="C464" s="9"/>
      <c r="D464" s="9"/>
      <c r="E464" s="6"/>
      <c r="F464" s="6"/>
      <c r="G464" s="6"/>
      <c r="H464" s="6"/>
      <c r="I464" s="6"/>
      <c r="J464" s="6"/>
      <c r="K464" s="6"/>
      <c r="L464" s="6"/>
      <c r="M464" s="6"/>
    </row>
    <row r="465" spans="1:13" s="2" customFormat="1" ht="15" x14ac:dyDescent="0.2">
      <c r="A465" s="99"/>
      <c r="B465" s="99"/>
      <c r="C465" s="9"/>
      <c r="D465" s="9"/>
      <c r="E465" s="6"/>
      <c r="F465" s="6"/>
      <c r="G465" s="6"/>
      <c r="H465" s="6"/>
      <c r="I465" s="6"/>
      <c r="J465" s="6"/>
      <c r="K465" s="6"/>
      <c r="L465" s="6"/>
      <c r="M465" s="6"/>
    </row>
    <row r="466" spans="1:13" s="2" customFormat="1" ht="15" x14ac:dyDescent="0.2">
      <c r="A466" s="99"/>
      <c r="B466" s="99"/>
      <c r="C466" s="9"/>
      <c r="D466" s="9"/>
      <c r="E466" s="6"/>
      <c r="F466" s="6"/>
      <c r="G466" s="6"/>
      <c r="H466" s="6"/>
      <c r="I466" s="6"/>
      <c r="J466" s="6"/>
      <c r="K466" s="6"/>
      <c r="L466" s="6"/>
      <c r="M466" s="6"/>
    </row>
    <row r="467" spans="1:13" s="2" customFormat="1" ht="15" x14ac:dyDescent="0.2">
      <c r="A467" s="99"/>
      <c r="B467" s="99"/>
      <c r="C467" s="9"/>
      <c r="D467" s="9"/>
      <c r="E467" s="6"/>
      <c r="F467" s="6"/>
      <c r="G467" s="6"/>
      <c r="H467" s="6"/>
      <c r="I467" s="6"/>
      <c r="J467" s="6"/>
      <c r="K467" s="6"/>
      <c r="L467" s="6"/>
      <c r="M467" s="6"/>
    </row>
    <row r="468" spans="1:13" s="2" customFormat="1" ht="15" x14ac:dyDescent="0.2">
      <c r="A468" s="99"/>
      <c r="B468" s="99"/>
      <c r="C468" s="9"/>
      <c r="D468" s="9"/>
      <c r="E468" s="6"/>
      <c r="F468" s="6"/>
      <c r="G468" s="6"/>
      <c r="H468" s="6"/>
      <c r="I468" s="6"/>
      <c r="J468" s="6"/>
      <c r="K468" s="6"/>
      <c r="L468" s="6"/>
      <c r="M468" s="6"/>
    </row>
    <row r="469" spans="1:13" s="2" customFormat="1" ht="15" x14ac:dyDescent="0.2">
      <c r="A469" s="99"/>
      <c r="B469" s="99"/>
      <c r="C469" s="9"/>
      <c r="D469" s="9"/>
      <c r="E469" s="6"/>
      <c r="F469" s="6"/>
      <c r="G469" s="6"/>
      <c r="H469" s="6"/>
      <c r="I469" s="6"/>
      <c r="J469" s="6"/>
      <c r="K469" s="6"/>
      <c r="L469" s="6"/>
      <c r="M469" s="6"/>
    </row>
    <row r="470" spans="1:13" s="2" customFormat="1" ht="15" x14ac:dyDescent="0.2">
      <c r="A470" s="99"/>
      <c r="B470" s="99"/>
      <c r="C470" s="9"/>
      <c r="D470" s="9"/>
      <c r="E470" s="6"/>
      <c r="F470" s="6"/>
      <c r="G470" s="6"/>
      <c r="H470" s="6"/>
      <c r="I470" s="6"/>
      <c r="J470" s="6"/>
      <c r="K470" s="6"/>
      <c r="L470" s="6"/>
      <c r="M470" s="6"/>
    </row>
    <row r="471" spans="1:13" s="2" customFormat="1" ht="15" x14ac:dyDescent="0.2">
      <c r="A471" s="99"/>
      <c r="B471" s="99"/>
      <c r="C471" s="9"/>
      <c r="D471" s="9"/>
      <c r="E471" s="6"/>
      <c r="F471" s="6"/>
      <c r="G471" s="6"/>
      <c r="H471" s="6"/>
      <c r="I471" s="6"/>
      <c r="J471" s="6"/>
      <c r="K471" s="6"/>
      <c r="L471" s="6"/>
      <c r="M471" s="6"/>
    </row>
    <row r="472" spans="1:13" s="2" customFormat="1" ht="15" x14ac:dyDescent="0.2">
      <c r="A472" s="99"/>
      <c r="B472" s="99"/>
      <c r="C472" s="9"/>
      <c r="D472" s="9"/>
      <c r="E472" s="6"/>
      <c r="F472" s="6"/>
      <c r="G472" s="6"/>
      <c r="H472" s="6"/>
      <c r="I472" s="6"/>
      <c r="J472" s="6"/>
      <c r="K472" s="6"/>
      <c r="L472" s="6"/>
      <c r="M472" s="6"/>
    </row>
    <row r="473" spans="1:13" s="2" customFormat="1" ht="15" x14ac:dyDescent="0.2">
      <c r="A473" s="99"/>
      <c r="B473" s="99"/>
      <c r="C473" s="9"/>
      <c r="D473" s="9"/>
      <c r="E473" s="6"/>
      <c r="F473" s="6"/>
      <c r="G473" s="6"/>
      <c r="H473" s="6"/>
      <c r="I473" s="6"/>
      <c r="J473" s="6"/>
      <c r="K473" s="6"/>
      <c r="L473" s="6"/>
      <c r="M473" s="6"/>
    </row>
    <row r="474" spans="1:13" s="2" customFormat="1" ht="15" x14ac:dyDescent="0.2">
      <c r="A474" s="99"/>
      <c r="B474" s="99"/>
      <c r="C474" s="9"/>
      <c r="D474" s="9"/>
      <c r="E474" s="6"/>
      <c r="F474" s="6"/>
      <c r="G474" s="6"/>
      <c r="H474" s="6"/>
      <c r="I474" s="6"/>
      <c r="J474" s="6"/>
      <c r="K474" s="6"/>
      <c r="L474" s="6"/>
      <c r="M474" s="6"/>
    </row>
    <row r="475" spans="1:13" s="2" customFormat="1" ht="15" x14ac:dyDescent="0.2">
      <c r="A475" s="99"/>
      <c r="B475" s="99"/>
      <c r="C475" s="9"/>
      <c r="D475" s="9"/>
      <c r="E475" s="6"/>
      <c r="F475" s="6"/>
      <c r="G475" s="6"/>
      <c r="H475" s="6"/>
      <c r="I475" s="6"/>
      <c r="J475" s="6"/>
      <c r="K475" s="6"/>
      <c r="L475" s="6"/>
      <c r="M475" s="6"/>
    </row>
    <row r="476" spans="1:13" s="2" customFormat="1" ht="15" x14ac:dyDescent="0.2">
      <c r="A476" s="99"/>
      <c r="B476" s="99"/>
      <c r="C476" s="9"/>
      <c r="D476" s="9"/>
      <c r="E476" s="6"/>
      <c r="F476" s="6"/>
      <c r="G476" s="6"/>
      <c r="H476" s="6"/>
      <c r="I476" s="6"/>
      <c r="J476" s="6"/>
      <c r="K476" s="6"/>
      <c r="L476" s="6"/>
      <c r="M476" s="6"/>
    </row>
    <row r="477" spans="1:13" s="2" customFormat="1" ht="15" x14ac:dyDescent="0.2">
      <c r="A477" s="99"/>
      <c r="B477" s="99"/>
      <c r="C477" s="9"/>
      <c r="D477" s="9"/>
      <c r="E477" s="6"/>
      <c r="F477" s="6"/>
      <c r="G477" s="6"/>
      <c r="H477" s="6"/>
      <c r="I477" s="6"/>
      <c r="J477" s="6"/>
      <c r="K477" s="6"/>
      <c r="L477" s="6"/>
      <c r="M477" s="6"/>
    </row>
    <row r="478" spans="1:13" s="2" customFormat="1" ht="15" x14ac:dyDescent="0.2">
      <c r="A478" s="99"/>
      <c r="B478" s="99"/>
      <c r="C478" s="9"/>
      <c r="D478" s="9"/>
      <c r="E478" s="6"/>
      <c r="F478" s="6"/>
      <c r="G478" s="6"/>
      <c r="H478" s="6"/>
      <c r="I478" s="6"/>
      <c r="J478" s="6"/>
      <c r="K478" s="6"/>
      <c r="L478" s="6"/>
      <c r="M478" s="6"/>
    </row>
    <row r="479" spans="1:13" s="2" customFormat="1" ht="15" x14ac:dyDescent="0.2">
      <c r="A479" s="99"/>
      <c r="B479" s="99"/>
      <c r="C479" s="9"/>
      <c r="D479" s="9"/>
      <c r="E479" s="6"/>
      <c r="F479" s="6"/>
      <c r="G479" s="6"/>
      <c r="H479" s="6"/>
      <c r="I479" s="6"/>
      <c r="J479" s="6"/>
      <c r="K479" s="6"/>
      <c r="L479" s="6"/>
      <c r="M479" s="6"/>
    </row>
    <row r="480" spans="1:13" s="2" customFormat="1" ht="15" x14ac:dyDescent="0.2">
      <c r="A480" s="99"/>
      <c r="B480" s="99"/>
      <c r="C480" s="9"/>
      <c r="D480" s="9"/>
      <c r="E480" s="6"/>
      <c r="F480" s="6"/>
      <c r="G480" s="6"/>
      <c r="H480" s="6"/>
      <c r="I480" s="6"/>
      <c r="J480" s="6"/>
      <c r="K480" s="6"/>
      <c r="L480" s="6"/>
      <c r="M480" s="6"/>
    </row>
    <row r="481" spans="1:13" s="2" customFormat="1" ht="15" x14ac:dyDescent="0.2">
      <c r="A481" s="99"/>
      <c r="B481" s="99"/>
      <c r="C481" s="9"/>
      <c r="D481" s="9"/>
      <c r="E481" s="6"/>
      <c r="F481" s="6"/>
      <c r="G481" s="6"/>
      <c r="H481" s="6"/>
      <c r="I481" s="6"/>
      <c r="J481" s="6"/>
      <c r="K481" s="6"/>
      <c r="L481" s="6"/>
      <c r="M481" s="6"/>
    </row>
    <row r="482" spans="1:13" s="2" customFormat="1" ht="15" x14ac:dyDescent="0.2">
      <c r="A482" s="99"/>
      <c r="B482" s="99"/>
      <c r="C482" s="9"/>
      <c r="D482" s="9"/>
      <c r="E482" s="6"/>
      <c r="F482" s="6"/>
      <c r="G482" s="6"/>
      <c r="H482" s="6"/>
      <c r="I482" s="6"/>
      <c r="J482" s="6"/>
      <c r="K482" s="6"/>
      <c r="L482" s="6"/>
      <c r="M482" s="6"/>
    </row>
    <row r="483" spans="1:13" s="2" customFormat="1" ht="15" x14ac:dyDescent="0.2">
      <c r="A483" s="99"/>
      <c r="B483" s="99"/>
      <c r="C483" s="9"/>
      <c r="D483" s="9"/>
      <c r="E483" s="6"/>
      <c r="F483" s="6"/>
      <c r="G483" s="6"/>
      <c r="H483" s="6"/>
      <c r="I483" s="6"/>
      <c r="J483" s="6"/>
      <c r="K483" s="6"/>
      <c r="L483" s="6"/>
      <c r="M483" s="6"/>
    </row>
    <row r="484" spans="1:13" s="2" customFormat="1" ht="15" x14ac:dyDescent="0.2">
      <c r="A484" s="99"/>
      <c r="B484" s="99"/>
      <c r="C484" s="9"/>
      <c r="D484" s="9"/>
      <c r="E484" s="6"/>
      <c r="F484" s="6"/>
      <c r="G484" s="6"/>
      <c r="H484" s="6"/>
      <c r="I484" s="6"/>
      <c r="J484" s="6"/>
      <c r="K484" s="6"/>
      <c r="L484" s="6"/>
      <c r="M484" s="6"/>
    </row>
    <row r="485" spans="1:13" s="2" customFormat="1" ht="15" x14ac:dyDescent="0.2">
      <c r="A485" s="99"/>
      <c r="B485" s="99"/>
      <c r="C485" s="9"/>
      <c r="D485" s="9"/>
      <c r="E485" s="6"/>
      <c r="F485" s="6"/>
      <c r="G485" s="6"/>
      <c r="H485" s="6"/>
      <c r="I485" s="6"/>
      <c r="J485" s="6"/>
      <c r="K485" s="6"/>
      <c r="L485" s="6"/>
      <c r="M485" s="6"/>
    </row>
    <row r="486" spans="1:13" s="2" customFormat="1" ht="15" x14ac:dyDescent="0.2">
      <c r="A486" s="99"/>
      <c r="B486" s="99"/>
      <c r="C486" s="9"/>
      <c r="D486" s="9"/>
      <c r="E486" s="6"/>
      <c r="F486" s="6"/>
      <c r="G486" s="6"/>
      <c r="H486" s="6"/>
      <c r="I486" s="6"/>
      <c r="J486" s="6"/>
      <c r="K486" s="6"/>
      <c r="L486" s="6"/>
      <c r="M486" s="6"/>
    </row>
    <row r="487" spans="1:13" s="2" customFormat="1" ht="15" x14ac:dyDescent="0.2">
      <c r="A487" s="99"/>
      <c r="B487" s="99"/>
      <c r="C487" s="9"/>
      <c r="D487" s="9"/>
      <c r="E487" s="6"/>
      <c r="F487" s="6"/>
      <c r="G487" s="6"/>
      <c r="H487" s="6"/>
      <c r="I487" s="6"/>
      <c r="J487" s="6"/>
      <c r="K487" s="6"/>
      <c r="L487" s="6"/>
      <c r="M487" s="6"/>
    </row>
    <row r="488" spans="1:13" s="2" customFormat="1" ht="15" x14ac:dyDescent="0.2">
      <c r="A488" s="99"/>
      <c r="B488" s="99"/>
      <c r="C488" s="9"/>
      <c r="D488" s="9"/>
      <c r="E488" s="6"/>
      <c r="F488" s="6"/>
      <c r="G488" s="6"/>
      <c r="H488" s="6"/>
      <c r="I488" s="6"/>
      <c r="J488" s="6"/>
      <c r="K488" s="6"/>
      <c r="L488" s="6"/>
      <c r="M488" s="6"/>
    </row>
    <row r="489" spans="1:13" s="2" customFormat="1" ht="15" x14ac:dyDescent="0.2">
      <c r="A489" s="99"/>
      <c r="B489" s="99"/>
      <c r="C489" s="9"/>
      <c r="D489" s="9"/>
      <c r="E489" s="6"/>
      <c r="F489" s="6"/>
      <c r="G489" s="6"/>
      <c r="H489" s="6"/>
      <c r="I489" s="6"/>
      <c r="J489" s="6"/>
      <c r="K489" s="6"/>
      <c r="L489" s="6"/>
      <c r="M489" s="6"/>
    </row>
    <row r="490" spans="1:13" s="2" customFormat="1" ht="15" x14ac:dyDescent="0.2">
      <c r="A490" s="99"/>
      <c r="B490" s="99"/>
      <c r="C490" s="9"/>
      <c r="D490" s="9"/>
      <c r="E490" s="6"/>
      <c r="F490" s="6"/>
      <c r="G490" s="6"/>
      <c r="H490" s="6"/>
      <c r="I490" s="6"/>
      <c r="J490" s="6"/>
      <c r="K490" s="6"/>
      <c r="L490" s="6"/>
      <c r="M490" s="6"/>
    </row>
    <row r="491" spans="1:13" s="2" customFormat="1" ht="15" x14ac:dyDescent="0.2">
      <c r="A491" s="99"/>
      <c r="B491" s="99"/>
      <c r="C491" s="9"/>
      <c r="D491" s="9"/>
      <c r="E491" s="6"/>
      <c r="F491" s="6"/>
      <c r="G491" s="6"/>
      <c r="H491" s="6"/>
      <c r="I491" s="6"/>
      <c r="J491" s="6"/>
      <c r="K491" s="6"/>
      <c r="L491" s="6"/>
      <c r="M491" s="6"/>
    </row>
    <row r="492" spans="1:13" s="2" customFormat="1" ht="15" x14ac:dyDescent="0.2">
      <c r="A492" s="99"/>
      <c r="B492" s="99"/>
      <c r="C492" s="9"/>
      <c r="D492" s="9"/>
      <c r="E492" s="6"/>
      <c r="F492" s="6"/>
      <c r="G492" s="6"/>
      <c r="H492" s="6"/>
      <c r="I492" s="6"/>
      <c r="J492" s="6"/>
      <c r="K492" s="6"/>
      <c r="L492" s="6"/>
      <c r="M492" s="6"/>
    </row>
    <row r="493" spans="1:13" s="2" customFormat="1" ht="15" x14ac:dyDescent="0.2">
      <c r="A493" s="99"/>
      <c r="B493" s="99"/>
      <c r="C493" s="9"/>
      <c r="D493" s="9"/>
      <c r="E493" s="6"/>
      <c r="F493" s="6"/>
      <c r="G493" s="6"/>
      <c r="H493" s="6"/>
      <c r="I493" s="6"/>
      <c r="J493" s="6"/>
      <c r="K493" s="6"/>
      <c r="L493" s="6"/>
      <c r="M493" s="6"/>
    </row>
    <row r="494" spans="1:13" s="2" customFormat="1" ht="15" x14ac:dyDescent="0.2">
      <c r="A494" s="99"/>
      <c r="B494" s="99"/>
      <c r="C494" s="9"/>
      <c r="D494" s="9"/>
      <c r="E494" s="6"/>
      <c r="F494" s="6"/>
      <c r="G494" s="6"/>
      <c r="H494" s="6"/>
      <c r="I494" s="6"/>
      <c r="J494" s="6"/>
      <c r="K494" s="6"/>
      <c r="L494" s="6"/>
      <c r="M494" s="6"/>
    </row>
    <row r="495" spans="1:13" s="2" customFormat="1" ht="15" x14ac:dyDescent="0.2">
      <c r="A495" s="99"/>
      <c r="B495" s="99"/>
      <c r="C495" s="9"/>
      <c r="D495" s="9"/>
      <c r="E495" s="6"/>
      <c r="F495" s="6"/>
      <c r="G495" s="6"/>
      <c r="H495" s="6"/>
      <c r="I495" s="6"/>
      <c r="J495" s="6"/>
      <c r="K495" s="6"/>
      <c r="L495" s="6"/>
      <c r="M495" s="6"/>
    </row>
    <row r="496" spans="1:13" s="2" customFormat="1" ht="15" x14ac:dyDescent="0.2">
      <c r="A496" s="99"/>
      <c r="B496" s="99"/>
      <c r="C496" s="9"/>
      <c r="D496" s="9"/>
      <c r="E496" s="6"/>
      <c r="F496" s="6"/>
      <c r="G496" s="6"/>
      <c r="H496" s="6"/>
      <c r="I496" s="6"/>
      <c r="J496" s="6"/>
      <c r="K496" s="6"/>
      <c r="L496" s="6"/>
      <c r="M496" s="6"/>
    </row>
    <row r="497" spans="1:13" s="2" customFormat="1" ht="15" x14ac:dyDescent="0.2">
      <c r="A497" s="99"/>
      <c r="B497" s="99"/>
      <c r="C497" s="9"/>
      <c r="D497" s="9"/>
      <c r="E497" s="6"/>
      <c r="F497" s="6"/>
      <c r="G497" s="6"/>
      <c r="H497" s="6"/>
      <c r="I497" s="6"/>
      <c r="J497" s="6"/>
      <c r="K497" s="6"/>
      <c r="L497" s="6"/>
      <c r="M497" s="6"/>
    </row>
    <row r="498" spans="1:13" s="2" customFormat="1" ht="15" x14ac:dyDescent="0.2">
      <c r="A498" s="99"/>
      <c r="B498" s="99"/>
      <c r="C498" s="9"/>
      <c r="D498" s="9"/>
      <c r="E498" s="6"/>
      <c r="F498" s="6"/>
      <c r="G498" s="6"/>
      <c r="H498" s="6"/>
      <c r="I498" s="6"/>
      <c r="J498" s="6"/>
      <c r="K498" s="6"/>
      <c r="L498" s="6"/>
      <c r="M498" s="6"/>
    </row>
    <row r="499" spans="1:13" s="2" customFormat="1" ht="15" x14ac:dyDescent="0.2">
      <c r="A499" s="99"/>
      <c r="B499" s="99"/>
      <c r="C499" s="9"/>
      <c r="D499" s="9"/>
      <c r="E499" s="6"/>
      <c r="F499" s="6"/>
      <c r="G499" s="6"/>
      <c r="H499" s="6"/>
      <c r="I499" s="6"/>
      <c r="J499" s="6"/>
      <c r="K499" s="6"/>
      <c r="L499" s="6"/>
      <c r="M499" s="6"/>
    </row>
    <row r="500" spans="1:13" s="2" customFormat="1" ht="15" x14ac:dyDescent="0.2">
      <c r="A500" s="99"/>
      <c r="B500" s="99"/>
      <c r="C500" s="9"/>
      <c r="D500" s="9"/>
      <c r="E500" s="6"/>
      <c r="F500" s="6"/>
      <c r="G500" s="6"/>
      <c r="H500" s="6"/>
      <c r="I500" s="6"/>
      <c r="J500" s="6"/>
      <c r="K500" s="6"/>
      <c r="L500" s="6"/>
      <c r="M500" s="6"/>
    </row>
    <row r="501" spans="1:13" s="2" customFormat="1" ht="15" x14ac:dyDescent="0.2">
      <c r="A501" s="99"/>
      <c r="B501" s="99"/>
      <c r="C501" s="9"/>
      <c r="D501" s="9"/>
      <c r="E501" s="6"/>
      <c r="F501" s="6"/>
      <c r="G501" s="6"/>
      <c r="H501" s="6"/>
      <c r="I501" s="6"/>
      <c r="J501" s="6"/>
      <c r="K501" s="6"/>
      <c r="L501" s="6"/>
      <c r="M501" s="6"/>
    </row>
    <row r="502" spans="1:13" s="2" customFormat="1" ht="15" x14ac:dyDescent="0.2">
      <c r="A502" s="99"/>
      <c r="B502" s="99"/>
      <c r="C502" s="9"/>
      <c r="D502" s="9"/>
      <c r="E502" s="6"/>
      <c r="F502" s="6"/>
      <c r="G502" s="6"/>
      <c r="H502" s="6"/>
      <c r="I502" s="6"/>
      <c r="J502" s="6"/>
      <c r="K502" s="6"/>
      <c r="L502" s="6"/>
      <c r="M502" s="6"/>
    </row>
    <row r="503" spans="1:13" s="2" customFormat="1" ht="15" x14ac:dyDescent="0.2">
      <c r="A503" s="99"/>
      <c r="B503" s="99"/>
      <c r="C503" s="9"/>
      <c r="D503" s="9"/>
      <c r="E503" s="6"/>
      <c r="F503" s="6"/>
      <c r="G503" s="6"/>
      <c r="H503" s="6"/>
      <c r="I503" s="6"/>
      <c r="J503" s="6"/>
      <c r="K503" s="6"/>
      <c r="L503" s="6"/>
      <c r="M503" s="6"/>
    </row>
    <row r="504" spans="1:13" s="2" customFormat="1" ht="15" x14ac:dyDescent="0.2">
      <c r="A504" s="99"/>
      <c r="B504" s="99"/>
      <c r="C504" s="9"/>
      <c r="D504" s="9"/>
      <c r="E504" s="6"/>
      <c r="F504" s="6"/>
      <c r="G504" s="6"/>
      <c r="H504" s="6"/>
      <c r="I504" s="6"/>
      <c r="J504" s="6"/>
      <c r="K504" s="6"/>
      <c r="L504" s="6"/>
      <c r="M504" s="6"/>
    </row>
    <row r="505" spans="1:13" s="2" customFormat="1" ht="15" x14ac:dyDescent="0.2">
      <c r="A505" s="99"/>
      <c r="B505" s="99"/>
      <c r="C505" s="9"/>
      <c r="D505" s="9"/>
      <c r="E505" s="6"/>
      <c r="F505" s="6"/>
      <c r="G505" s="6"/>
      <c r="H505" s="6"/>
      <c r="I505" s="6"/>
      <c r="J505" s="6"/>
      <c r="K505" s="6"/>
      <c r="L505" s="6"/>
      <c r="M505" s="6"/>
    </row>
    <row r="506" spans="1:13" s="2" customFormat="1" ht="15" x14ac:dyDescent="0.2">
      <c r="A506" s="99"/>
      <c r="B506" s="99"/>
      <c r="C506" s="9"/>
      <c r="D506" s="9"/>
      <c r="E506" s="6"/>
      <c r="F506" s="6"/>
      <c r="G506" s="6"/>
      <c r="H506" s="6"/>
      <c r="I506" s="6"/>
      <c r="J506" s="6"/>
      <c r="K506" s="6"/>
      <c r="L506" s="6"/>
      <c r="M506" s="6"/>
    </row>
    <row r="507" spans="1:13" s="2" customFormat="1" ht="15" x14ac:dyDescent="0.2">
      <c r="A507" s="99"/>
      <c r="B507" s="99"/>
      <c r="C507" s="9"/>
      <c r="D507" s="9"/>
      <c r="E507" s="6"/>
      <c r="F507" s="6"/>
      <c r="G507" s="6"/>
      <c r="H507" s="6"/>
      <c r="I507" s="6"/>
      <c r="J507" s="6"/>
      <c r="K507" s="6"/>
      <c r="L507" s="6"/>
      <c r="M507" s="6"/>
    </row>
    <row r="508" spans="1:13" s="2" customFormat="1" ht="15" x14ac:dyDescent="0.2">
      <c r="A508" s="99"/>
      <c r="B508" s="99"/>
      <c r="C508" s="9"/>
      <c r="D508" s="9"/>
      <c r="E508" s="6"/>
      <c r="F508" s="6"/>
      <c r="G508" s="6"/>
      <c r="H508" s="6"/>
      <c r="I508" s="6"/>
      <c r="J508" s="6"/>
      <c r="K508" s="6"/>
      <c r="L508" s="6"/>
      <c r="M508" s="6"/>
    </row>
    <row r="509" spans="1:13" s="2" customFormat="1" ht="15" x14ac:dyDescent="0.2">
      <c r="A509" s="99"/>
      <c r="B509" s="99"/>
      <c r="C509" s="9"/>
      <c r="D509" s="9"/>
      <c r="E509" s="6"/>
      <c r="F509" s="6"/>
      <c r="G509" s="6"/>
      <c r="H509" s="6"/>
      <c r="I509" s="6"/>
      <c r="J509" s="6"/>
      <c r="K509" s="6"/>
      <c r="L509" s="6"/>
      <c r="M509" s="6"/>
    </row>
    <row r="510" spans="1:13" s="2" customFormat="1" ht="15" x14ac:dyDescent="0.2">
      <c r="A510" s="99"/>
      <c r="B510" s="99"/>
      <c r="C510" s="9"/>
      <c r="D510" s="9"/>
      <c r="E510" s="6"/>
      <c r="F510" s="6"/>
      <c r="G510" s="6"/>
      <c r="H510" s="6"/>
      <c r="I510" s="6"/>
      <c r="J510" s="6"/>
      <c r="K510" s="6"/>
      <c r="L510" s="6"/>
      <c r="M510" s="6"/>
    </row>
    <row r="511" spans="1:13" s="2" customFormat="1" ht="15" x14ac:dyDescent="0.2">
      <c r="A511" s="99"/>
      <c r="B511" s="99"/>
      <c r="C511" s="9"/>
      <c r="D511" s="9"/>
      <c r="E511" s="6"/>
      <c r="F511" s="6"/>
      <c r="G511" s="6"/>
      <c r="H511" s="6"/>
      <c r="I511" s="6"/>
      <c r="J511" s="6"/>
      <c r="K511" s="6"/>
      <c r="L511" s="6"/>
      <c r="M511" s="6"/>
    </row>
    <row r="512" spans="1:13" s="2" customFormat="1" ht="15" x14ac:dyDescent="0.2">
      <c r="A512" s="99"/>
      <c r="B512" s="99"/>
      <c r="C512" s="9"/>
      <c r="D512" s="9"/>
      <c r="E512" s="6"/>
      <c r="F512" s="6"/>
      <c r="G512" s="6"/>
      <c r="H512" s="6"/>
      <c r="I512" s="6"/>
      <c r="J512" s="6"/>
      <c r="K512" s="6"/>
      <c r="L512" s="6"/>
      <c r="M512" s="6"/>
    </row>
    <row r="513" spans="1:13" s="2" customFormat="1" ht="15" x14ac:dyDescent="0.2">
      <c r="A513" s="99"/>
      <c r="B513" s="99"/>
      <c r="C513" s="9"/>
      <c r="D513" s="9"/>
      <c r="E513" s="6"/>
      <c r="F513" s="6"/>
      <c r="G513" s="6"/>
      <c r="H513" s="6"/>
      <c r="I513" s="6"/>
      <c r="J513" s="6"/>
      <c r="K513" s="6"/>
      <c r="L513" s="6"/>
      <c r="M513" s="6"/>
    </row>
    <row r="514" spans="1:13" s="2" customFormat="1" ht="15" x14ac:dyDescent="0.2">
      <c r="A514" s="99"/>
      <c r="B514" s="99"/>
      <c r="C514" s="9"/>
      <c r="D514" s="9"/>
      <c r="E514" s="6"/>
      <c r="F514" s="6"/>
      <c r="G514" s="6"/>
      <c r="H514" s="6"/>
      <c r="I514" s="6"/>
      <c r="J514" s="6"/>
      <c r="K514" s="6"/>
      <c r="L514" s="6"/>
      <c r="M514" s="6"/>
    </row>
    <row r="515" spans="1:13" s="2" customFormat="1" ht="15" x14ac:dyDescent="0.2">
      <c r="A515" s="99"/>
      <c r="B515" s="99"/>
      <c r="C515" s="9"/>
      <c r="D515" s="9"/>
      <c r="E515" s="6"/>
      <c r="F515" s="6"/>
      <c r="G515" s="6"/>
      <c r="H515" s="6"/>
      <c r="I515" s="6"/>
      <c r="J515" s="6"/>
      <c r="K515" s="6"/>
      <c r="L515" s="6"/>
      <c r="M515" s="6"/>
    </row>
    <row r="516" spans="1:13" s="2" customFormat="1" ht="15" x14ac:dyDescent="0.2">
      <c r="A516" s="99"/>
      <c r="B516" s="99"/>
      <c r="C516" s="9"/>
      <c r="D516" s="9"/>
      <c r="E516" s="6"/>
      <c r="F516" s="6"/>
      <c r="G516" s="6"/>
      <c r="H516" s="6"/>
      <c r="I516" s="6"/>
      <c r="J516" s="6"/>
      <c r="K516" s="6"/>
      <c r="L516" s="6"/>
      <c r="M516" s="6"/>
    </row>
    <row r="517" spans="1:13" s="2" customFormat="1" ht="15" x14ac:dyDescent="0.2">
      <c r="A517" s="99"/>
      <c r="B517" s="99"/>
      <c r="C517" s="9"/>
      <c r="D517" s="9"/>
      <c r="E517" s="6"/>
      <c r="F517" s="6"/>
      <c r="G517" s="6"/>
      <c r="H517" s="6"/>
      <c r="I517" s="6"/>
      <c r="J517" s="6"/>
      <c r="K517" s="6"/>
      <c r="L517" s="6"/>
      <c r="M517" s="6"/>
    </row>
    <row r="518" spans="1:13" s="2" customFormat="1" ht="15" x14ac:dyDescent="0.2">
      <c r="A518" s="99"/>
      <c r="B518" s="99"/>
      <c r="C518" s="9"/>
      <c r="D518" s="9"/>
      <c r="E518" s="6"/>
      <c r="F518" s="6"/>
      <c r="G518" s="6"/>
      <c r="H518" s="6"/>
      <c r="I518" s="6"/>
      <c r="J518" s="6"/>
      <c r="K518" s="6"/>
      <c r="L518" s="6"/>
      <c r="M518" s="6"/>
    </row>
    <row r="519" spans="1:13" s="2" customFormat="1" ht="15" x14ac:dyDescent="0.2">
      <c r="A519" s="99"/>
      <c r="B519" s="99"/>
      <c r="C519" s="9"/>
      <c r="D519" s="9"/>
      <c r="E519" s="6"/>
      <c r="F519" s="6"/>
      <c r="G519" s="6"/>
      <c r="H519" s="6"/>
      <c r="I519" s="6"/>
      <c r="J519" s="6"/>
      <c r="K519" s="6"/>
      <c r="L519" s="6"/>
      <c r="M519" s="6"/>
    </row>
    <row r="520" spans="1:13" s="2" customFormat="1" ht="15" x14ac:dyDescent="0.2">
      <c r="A520" s="99"/>
      <c r="B520" s="99"/>
      <c r="C520" s="9"/>
      <c r="D520" s="9"/>
      <c r="E520" s="6"/>
      <c r="F520" s="6"/>
      <c r="G520" s="6"/>
      <c r="H520" s="6"/>
      <c r="I520" s="6"/>
      <c r="J520" s="6"/>
      <c r="K520" s="6"/>
      <c r="L520" s="6"/>
      <c r="M520" s="6"/>
    </row>
    <row r="521" spans="1:13" s="2" customFormat="1" ht="15" x14ac:dyDescent="0.2">
      <c r="A521" s="99"/>
      <c r="B521" s="99"/>
      <c r="C521" s="9"/>
      <c r="D521" s="9"/>
      <c r="E521" s="6"/>
      <c r="F521" s="6"/>
      <c r="G521" s="6"/>
      <c r="H521" s="6"/>
      <c r="I521" s="6"/>
      <c r="J521" s="6"/>
      <c r="K521" s="6"/>
      <c r="L521" s="6"/>
      <c r="M521" s="6"/>
    </row>
    <row r="522" spans="1:13" s="2" customFormat="1" ht="15" x14ac:dyDescent="0.2">
      <c r="A522" s="99"/>
      <c r="B522" s="99"/>
      <c r="C522" s="9"/>
      <c r="D522" s="9"/>
      <c r="E522" s="6"/>
      <c r="F522" s="6"/>
      <c r="G522" s="6"/>
      <c r="H522" s="6"/>
      <c r="I522" s="6"/>
      <c r="J522" s="6"/>
      <c r="K522" s="6"/>
      <c r="L522" s="6"/>
      <c r="M522" s="6"/>
    </row>
    <row r="523" spans="1:13" s="2" customFormat="1" ht="15" x14ac:dyDescent="0.2">
      <c r="A523" s="99"/>
      <c r="B523" s="99"/>
      <c r="C523" s="9"/>
      <c r="D523" s="9"/>
      <c r="E523" s="6"/>
      <c r="F523" s="6"/>
      <c r="G523" s="6"/>
      <c r="H523" s="6"/>
      <c r="I523" s="6"/>
      <c r="J523" s="6"/>
      <c r="K523" s="6"/>
      <c r="L523" s="6"/>
      <c r="M523" s="6"/>
    </row>
    <row r="524" spans="1:13" s="2" customFormat="1" ht="15" x14ac:dyDescent="0.2">
      <c r="A524" s="99"/>
      <c r="B524" s="99"/>
      <c r="C524" s="9"/>
      <c r="D524" s="9"/>
      <c r="E524" s="6"/>
      <c r="F524" s="6"/>
      <c r="G524" s="6"/>
      <c r="H524" s="6"/>
      <c r="I524" s="6"/>
      <c r="J524" s="6"/>
      <c r="K524" s="6"/>
      <c r="L524" s="6"/>
      <c r="M524" s="6"/>
    </row>
    <row r="525" spans="1:13" s="2" customFormat="1" ht="15" x14ac:dyDescent="0.2">
      <c r="A525" s="99"/>
      <c r="B525" s="99"/>
      <c r="C525" s="9"/>
      <c r="D525" s="9"/>
      <c r="E525" s="6"/>
      <c r="F525" s="6"/>
      <c r="G525" s="6"/>
      <c r="H525" s="6"/>
      <c r="I525" s="6"/>
      <c r="J525" s="6"/>
      <c r="K525" s="6"/>
      <c r="L525" s="6"/>
      <c r="M525" s="6"/>
    </row>
    <row r="526" spans="1:13" s="2" customFormat="1" ht="15" x14ac:dyDescent="0.2">
      <c r="A526" s="99"/>
      <c r="B526" s="99"/>
      <c r="C526" s="9"/>
      <c r="D526" s="9"/>
      <c r="E526" s="6"/>
      <c r="F526" s="6"/>
      <c r="G526" s="6"/>
      <c r="H526" s="6"/>
      <c r="I526" s="6"/>
      <c r="J526" s="6"/>
      <c r="K526" s="6"/>
      <c r="L526" s="6"/>
      <c r="M526" s="6"/>
    </row>
    <row r="527" spans="1:13" s="2" customFormat="1" ht="15" x14ac:dyDescent="0.2">
      <c r="A527" s="99"/>
      <c r="B527" s="99"/>
      <c r="C527" s="9"/>
      <c r="D527" s="9"/>
      <c r="E527" s="6"/>
      <c r="F527" s="6"/>
      <c r="G527" s="6"/>
      <c r="H527" s="6"/>
      <c r="I527" s="6"/>
      <c r="J527" s="6"/>
      <c r="K527" s="6"/>
      <c r="L527" s="6"/>
      <c r="M527" s="6"/>
    </row>
    <row r="528" spans="1:13" s="2" customFormat="1" ht="15" x14ac:dyDescent="0.2">
      <c r="A528" s="99"/>
      <c r="B528" s="99"/>
      <c r="C528" s="9"/>
      <c r="D528" s="9"/>
      <c r="E528" s="6"/>
      <c r="F528" s="6"/>
      <c r="G528" s="6"/>
      <c r="H528" s="6"/>
      <c r="I528" s="6"/>
      <c r="J528" s="6"/>
      <c r="K528" s="6"/>
      <c r="L528" s="6"/>
      <c r="M528" s="6"/>
    </row>
    <row r="529" spans="1:13" s="2" customFormat="1" ht="15" x14ac:dyDescent="0.2">
      <c r="A529" s="99"/>
      <c r="B529" s="99"/>
      <c r="C529" s="9"/>
      <c r="D529" s="9"/>
      <c r="E529" s="6"/>
      <c r="F529" s="6"/>
      <c r="G529" s="6"/>
      <c r="H529" s="6"/>
      <c r="I529" s="6"/>
      <c r="J529" s="6"/>
      <c r="K529" s="6"/>
      <c r="L529" s="6"/>
      <c r="M529" s="6"/>
    </row>
    <row r="530" spans="1:13" s="2" customFormat="1" ht="15" x14ac:dyDescent="0.2">
      <c r="A530" s="99"/>
      <c r="B530" s="99"/>
      <c r="C530" s="9"/>
      <c r="D530" s="9"/>
      <c r="E530" s="6"/>
      <c r="F530" s="6"/>
      <c r="G530" s="6"/>
      <c r="H530" s="6"/>
      <c r="I530" s="6"/>
      <c r="J530" s="6"/>
      <c r="K530" s="6"/>
      <c r="L530" s="6"/>
      <c r="M530" s="6"/>
    </row>
    <row r="531" spans="1:13" s="2" customFormat="1" ht="15" x14ac:dyDescent="0.2">
      <c r="A531" s="99"/>
      <c r="B531" s="99"/>
      <c r="C531" s="9"/>
      <c r="D531" s="9"/>
      <c r="E531" s="6"/>
      <c r="F531" s="6"/>
      <c r="G531" s="6"/>
      <c r="H531" s="6"/>
      <c r="I531" s="6"/>
      <c r="J531" s="6"/>
      <c r="K531" s="6"/>
      <c r="L531" s="6"/>
      <c r="M531" s="6"/>
    </row>
    <row r="532" spans="1:13" s="2" customFormat="1" ht="15" x14ac:dyDescent="0.2">
      <c r="A532" s="99"/>
      <c r="B532" s="99"/>
      <c r="C532" s="9"/>
      <c r="D532" s="9"/>
      <c r="E532" s="6"/>
      <c r="F532" s="6"/>
      <c r="G532" s="6"/>
      <c r="H532" s="6"/>
      <c r="I532" s="6"/>
      <c r="J532" s="6"/>
      <c r="K532" s="6"/>
      <c r="L532" s="6"/>
      <c r="M532" s="6"/>
    </row>
    <row r="533" spans="1:13" s="2" customFormat="1" ht="15" x14ac:dyDescent="0.2">
      <c r="A533" s="99"/>
      <c r="B533" s="99"/>
      <c r="C533" s="9"/>
      <c r="D533" s="9"/>
      <c r="E533" s="6"/>
      <c r="F533" s="6"/>
      <c r="G533" s="6"/>
      <c r="H533" s="6"/>
      <c r="I533" s="6"/>
      <c r="J533" s="6"/>
      <c r="K533" s="6"/>
      <c r="L533" s="6"/>
      <c r="M533" s="6"/>
    </row>
    <row r="534" spans="1:13" s="2" customFormat="1" ht="15" x14ac:dyDescent="0.2">
      <c r="A534" s="99"/>
      <c r="B534" s="99"/>
      <c r="C534" s="9"/>
      <c r="D534" s="9"/>
      <c r="E534" s="6"/>
      <c r="F534" s="6"/>
      <c r="G534" s="6"/>
      <c r="H534" s="6"/>
      <c r="I534" s="6"/>
      <c r="J534" s="6"/>
      <c r="K534" s="6"/>
      <c r="L534" s="6"/>
      <c r="M534" s="6"/>
    </row>
    <row r="535" spans="1:13" s="2" customFormat="1" ht="15" x14ac:dyDescent="0.2">
      <c r="A535" s="99"/>
      <c r="B535" s="99"/>
      <c r="C535" s="9"/>
      <c r="D535" s="9"/>
      <c r="E535" s="6"/>
      <c r="F535" s="6"/>
      <c r="G535" s="6"/>
      <c r="H535" s="6"/>
      <c r="I535" s="6"/>
      <c r="J535" s="6"/>
      <c r="K535" s="6"/>
      <c r="L535" s="6"/>
      <c r="M535" s="6"/>
    </row>
    <row r="536" spans="1:13" s="2" customFormat="1" ht="15" x14ac:dyDescent="0.2">
      <c r="A536" s="99"/>
      <c r="B536" s="99"/>
      <c r="C536" s="9"/>
      <c r="D536" s="9"/>
      <c r="E536" s="6"/>
      <c r="F536" s="6"/>
      <c r="G536" s="6"/>
      <c r="H536" s="6"/>
      <c r="I536" s="6"/>
      <c r="J536" s="6"/>
      <c r="K536" s="6"/>
      <c r="L536" s="6"/>
      <c r="M536" s="6"/>
    </row>
    <row r="537" spans="1:13" s="2" customFormat="1" ht="15" x14ac:dyDescent="0.2">
      <c r="A537" s="99"/>
      <c r="B537" s="99"/>
      <c r="C537" s="9"/>
      <c r="D537" s="9"/>
      <c r="E537" s="6"/>
      <c r="F537" s="6"/>
      <c r="G537" s="6"/>
      <c r="H537" s="6"/>
      <c r="I537" s="6"/>
      <c r="J537" s="6"/>
      <c r="K537" s="6"/>
      <c r="L537" s="6"/>
      <c r="M537" s="6"/>
    </row>
    <row r="538" spans="1:13" s="2" customFormat="1" ht="15" x14ac:dyDescent="0.2">
      <c r="A538" s="99"/>
      <c r="B538" s="99"/>
      <c r="C538" s="9"/>
      <c r="D538" s="9"/>
      <c r="E538" s="6"/>
      <c r="F538" s="6"/>
      <c r="G538" s="6"/>
      <c r="H538" s="6"/>
      <c r="I538" s="6"/>
      <c r="J538" s="6"/>
      <c r="K538" s="6"/>
      <c r="L538" s="6"/>
      <c r="M538" s="6"/>
    </row>
    <row r="539" spans="1:13" s="2" customFormat="1" ht="15" x14ac:dyDescent="0.2">
      <c r="A539" s="99"/>
      <c r="B539" s="99"/>
      <c r="C539" s="9"/>
      <c r="D539" s="9"/>
      <c r="E539" s="6"/>
      <c r="F539" s="6"/>
      <c r="G539" s="6"/>
      <c r="H539" s="6"/>
      <c r="I539" s="6"/>
      <c r="J539" s="6"/>
      <c r="K539" s="6"/>
      <c r="L539" s="6"/>
      <c r="M539" s="6"/>
    </row>
    <row r="540" spans="1:13" s="2" customFormat="1" ht="15" x14ac:dyDescent="0.2">
      <c r="A540" s="99"/>
      <c r="B540" s="99"/>
      <c r="C540" s="9"/>
      <c r="D540" s="9"/>
      <c r="E540" s="6"/>
      <c r="F540" s="6"/>
      <c r="G540" s="6"/>
      <c r="H540" s="6"/>
      <c r="I540" s="6"/>
      <c r="J540" s="6"/>
      <c r="K540" s="6"/>
      <c r="L540" s="6"/>
      <c r="M540" s="6"/>
    </row>
    <row r="541" spans="1:13" s="2" customFormat="1" ht="15" x14ac:dyDescent="0.2">
      <c r="A541" s="99"/>
      <c r="B541" s="99"/>
      <c r="C541" s="9"/>
      <c r="D541" s="9"/>
      <c r="E541" s="6"/>
      <c r="F541" s="6"/>
      <c r="G541" s="6"/>
      <c r="H541" s="6"/>
      <c r="I541" s="6"/>
      <c r="J541" s="6"/>
      <c r="K541" s="6"/>
      <c r="L541" s="6"/>
      <c r="M541" s="6"/>
    </row>
    <row r="542" spans="1:13" s="2" customFormat="1" ht="15" x14ac:dyDescent="0.2">
      <c r="A542" s="99"/>
      <c r="B542" s="99"/>
      <c r="C542" s="9"/>
      <c r="D542" s="9"/>
      <c r="E542" s="6"/>
      <c r="F542" s="6"/>
      <c r="G542" s="6"/>
      <c r="H542" s="6"/>
      <c r="I542" s="6"/>
      <c r="J542" s="6"/>
      <c r="K542" s="6"/>
      <c r="L542" s="6"/>
      <c r="M542" s="6"/>
    </row>
    <row r="543" spans="1:13" s="2" customFormat="1" ht="15" x14ac:dyDescent="0.2">
      <c r="A543" s="99"/>
      <c r="B543" s="99"/>
      <c r="C543" s="9"/>
      <c r="D543" s="9"/>
      <c r="E543" s="6"/>
      <c r="F543" s="6"/>
      <c r="G543" s="6"/>
      <c r="H543" s="6"/>
      <c r="I543" s="6"/>
      <c r="J543" s="6"/>
      <c r="K543" s="6"/>
      <c r="L543" s="6"/>
      <c r="M543" s="6"/>
    </row>
    <row r="544" spans="1:13" s="2" customFormat="1" ht="15" x14ac:dyDescent="0.2">
      <c r="A544" s="99"/>
      <c r="B544" s="99"/>
      <c r="C544" s="9"/>
      <c r="D544" s="9"/>
      <c r="E544" s="6"/>
      <c r="F544" s="6"/>
      <c r="G544" s="6"/>
      <c r="H544" s="6"/>
      <c r="I544" s="6"/>
      <c r="J544" s="6"/>
      <c r="K544" s="6"/>
      <c r="L544" s="6"/>
      <c r="M544" s="6"/>
    </row>
    <row r="545" spans="1:13" s="2" customFormat="1" ht="15" x14ac:dyDescent="0.2">
      <c r="A545" s="99"/>
      <c r="B545" s="99"/>
      <c r="C545" s="9"/>
      <c r="D545" s="9"/>
      <c r="E545" s="6"/>
      <c r="F545" s="6"/>
      <c r="G545" s="6"/>
      <c r="H545" s="6"/>
      <c r="I545" s="6"/>
      <c r="J545" s="6"/>
      <c r="K545" s="6"/>
      <c r="L545" s="6"/>
      <c r="M545" s="6"/>
    </row>
    <row r="546" spans="1:13" s="2" customFormat="1" ht="15" x14ac:dyDescent="0.2">
      <c r="A546" s="99"/>
      <c r="B546" s="99"/>
      <c r="C546" s="9"/>
      <c r="D546" s="9"/>
      <c r="E546" s="6"/>
      <c r="F546" s="6"/>
      <c r="G546" s="6"/>
      <c r="H546" s="6"/>
      <c r="I546" s="6"/>
      <c r="J546" s="6"/>
      <c r="K546" s="6"/>
      <c r="L546" s="6"/>
      <c r="M546" s="6"/>
    </row>
    <row r="547" spans="1:13" s="2" customFormat="1" ht="15" x14ac:dyDescent="0.2">
      <c r="A547" s="99"/>
      <c r="B547" s="99"/>
      <c r="C547" s="9"/>
      <c r="D547" s="9"/>
      <c r="E547" s="6"/>
      <c r="F547" s="6"/>
      <c r="G547" s="6"/>
      <c r="H547" s="6"/>
      <c r="I547" s="6"/>
      <c r="J547" s="6"/>
      <c r="K547" s="6"/>
      <c r="L547" s="6"/>
      <c r="M547" s="6"/>
    </row>
    <row r="548" spans="1:13" s="2" customFormat="1" ht="15" x14ac:dyDescent="0.2">
      <c r="A548" s="99"/>
      <c r="B548" s="99"/>
      <c r="C548" s="9"/>
      <c r="D548" s="9"/>
      <c r="E548" s="6"/>
      <c r="F548" s="6"/>
      <c r="G548" s="6"/>
      <c r="H548" s="6"/>
      <c r="I548" s="6"/>
      <c r="J548" s="6"/>
      <c r="K548" s="6"/>
      <c r="L548" s="6"/>
      <c r="M548" s="6"/>
    </row>
    <row r="549" spans="1:13" s="2" customFormat="1" ht="15" x14ac:dyDescent="0.2">
      <c r="A549" s="99"/>
      <c r="B549" s="99"/>
      <c r="C549" s="9"/>
      <c r="D549" s="9"/>
      <c r="E549" s="6"/>
      <c r="F549" s="6"/>
      <c r="G549" s="6"/>
      <c r="H549" s="6"/>
      <c r="I549" s="6"/>
      <c r="J549" s="6"/>
      <c r="K549" s="6"/>
      <c r="L549" s="6"/>
      <c r="M549" s="6"/>
    </row>
    <row r="550" spans="1:13" s="2" customFormat="1" ht="15" x14ac:dyDescent="0.2">
      <c r="A550" s="99"/>
      <c r="B550" s="99"/>
      <c r="C550" s="9"/>
      <c r="D550" s="9"/>
      <c r="E550" s="6"/>
      <c r="F550" s="6"/>
      <c r="G550" s="6"/>
      <c r="H550" s="6"/>
      <c r="I550" s="6"/>
      <c r="J550" s="6"/>
      <c r="K550" s="6"/>
      <c r="L550" s="6"/>
      <c r="M550" s="6"/>
    </row>
    <row r="551" spans="1:13" s="2" customFormat="1" ht="15" x14ac:dyDescent="0.2">
      <c r="A551" s="99"/>
      <c r="B551" s="99"/>
      <c r="C551" s="9"/>
      <c r="D551" s="9"/>
      <c r="E551" s="6"/>
      <c r="F551" s="6"/>
      <c r="G551" s="6"/>
      <c r="H551" s="6"/>
      <c r="I551" s="6"/>
      <c r="J551" s="6"/>
      <c r="K551" s="6"/>
      <c r="L551" s="6"/>
      <c r="M551" s="6"/>
    </row>
    <row r="552" spans="1:13" s="2" customFormat="1" ht="15" x14ac:dyDescent="0.2">
      <c r="A552" s="99"/>
      <c r="B552" s="99"/>
      <c r="C552" s="9"/>
      <c r="D552" s="9"/>
      <c r="E552" s="6"/>
      <c r="F552" s="6"/>
      <c r="G552" s="6"/>
      <c r="H552" s="6"/>
      <c r="I552" s="6"/>
      <c r="J552" s="6"/>
      <c r="K552" s="6"/>
      <c r="L552" s="6"/>
      <c r="M552" s="6"/>
    </row>
    <row r="553" spans="1:13" s="2" customFormat="1" ht="15" x14ac:dyDescent="0.2">
      <c r="A553" s="99"/>
      <c r="B553" s="99"/>
      <c r="C553" s="9"/>
      <c r="D553" s="9"/>
      <c r="E553" s="6"/>
      <c r="F553" s="6"/>
      <c r="G553" s="6"/>
      <c r="H553" s="6"/>
      <c r="I553" s="6"/>
      <c r="J553" s="6"/>
      <c r="K553" s="6"/>
      <c r="L553" s="6"/>
      <c r="M553" s="6"/>
    </row>
    <row r="554" spans="1:13" s="2" customFormat="1" ht="15" x14ac:dyDescent="0.2">
      <c r="A554" s="99"/>
      <c r="B554" s="99"/>
      <c r="C554" s="9"/>
      <c r="D554" s="9"/>
      <c r="E554" s="6"/>
      <c r="F554" s="6"/>
      <c r="G554" s="6"/>
      <c r="H554" s="6"/>
      <c r="I554" s="6"/>
      <c r="J554" s="6"/>
      <c r="K554" s="6"/>
      <c r="L554" s="6"/>
      <c r="M554" s="6"/>
    </row>
    <row r="555" spans="1:13" s="2" customFormat="1" ht="15" x14ac:dyDescent="0.2">
      <c r="A555" s="99"/>
      <c r="B555" s="99"/>
      <c r="C555" s="9"/>
      <c r="D555" s="9"/>
      <c r="E555" s="6"/>
      <c r="F555" s="6"/>
      <c r="G555" s="6"/>
      <c r="H555" s="6"/>
      <c r="I555" s="6"/>
      <c r="J555" s="6"/>
      <c r="K555" s="6"/>
      <c r="L555" s="6"/>
      <c r="M555" s="6"/>
    </row>
    <row r="556" spans="1:13" s="2" customFormat="1" ht="15" x14ac:dyDescent="0.2">
      <c r="A556" s="99"/>
      <c r="B556" s="99"/>
      <c r="C556" s="9"/>
      <c r="D556" s="9"/>
      <c r="E556" s="6"/>
      <c r="F556" s="6"/>
      <c r="G556" s="6"/>
      <c r="H556" s="6"/>
      <c r="I556" s="6"/>
      <c r="J556" s="6"/>
      <c r="K556" s="6"/>
      <c r="L556" s="6"/>
      <c r="M556" s="6"/>
    </row>
    <row r="557" spans="1:13" s="2" customFormat="1" ht="15" x14ac:dyDescent="0.2">
      <c r="A557" s="99"/>
      <c r="B557" s="99"/>
      <c r="C557" s="9"/>
      <c r="D557" s="9"/>
      <c r="E557" s="6"/>
      <c r="F557" s="6"/>
      <c r="G557" s="6"/>
      <c r="H557" s="6"/>
      <c r="I557" s="6"/>
      <c r="J557" s="6"/>
      <c r="K557" s="6"/>
      <c r="L557" s="6"/>
      <c r="M557" s="6"/>
    </row>
    <row r="558" spans="1:13" s="2" customFormat="1" ht="15" x14ac:dyDescent="0.2">
      <c r="A558" s="99"/>
      <c r="B558" s="99"/>
      <c r="C558" s="9"/>
      <c r="D558" s="9"/>
      <c r="E558" s="6"/>
      <c r="F558" s="6"/>
      <c r="G558" s="6"/>
      <c r="H558" s="6"/>
      <c r="I558" s="6"/>
      <c r="J558" s="6"/>
      <c r="K558" s="6"/>
      <c r="L558" s="6"/>
      <c r="M558" s="6"/>
    </row>
    <row r="559" spans="1:13" s="2" customFormat="1" ht="15" x14ac:dyDescent="0.2">
      <c r="A559" s="99"/>
      <c r="B559" s="99"/>
      <c r="C559" s="9"/>
      <c r="D559" s="9"/>
      <c r="E559" s="6"/>
      <c r="F559" s="6"/>
      <c r="G559" s="6"/>
      <c r="H559" s="6"/>
      <c r="I559" s="6"/>
      <c r="J559" s="6"/>
      <c r="K559" s="6"/>
      <c r="L559" s="6"/>
      <c r="M559" s="6"/>
    </row>
    <row r="560" spans="1:13" s="2" customFormat="1" ht="15" x14ac:dyDescent="0.2">
      <c r="A560" s="99"/>
      <c r="B560" s="99"/>
      <c r="C560" s="9"/>
      <c r="D560" s="9"/>
      <c r="E560" s="6"/>
      <c r="F560" s="6"/>
      <c r="G560" s="6"/>
      <c r="H560" s="6"/>
      <c r="I560" s="6"/>
      <c r="J560" s="6"/>
      <c r="K560" s="6"/>
      <c r="L560" s="6"/>
      <c r="M560" s="6"/>
    </row>
    <row r="561" spans="1:13" s="2" customFormat="1" ht="15" x14ac:dyDescent="0.2">
      <c r="A561" s="99"/>
      <c r="B561" s="99"/>
      <c r="C561" s="9"/>
      <c r="D561" s="9"/>
      <c r="E561" s="6"/>
      <c r="F561" s="6"/>
      <c r="G561" s="6"/>
      <c r="H561" s="6"/>
      <c r="I561" s="6"/>
      <c r="J561" s="6"/>
      <c r="K561" s="6"/>
      <c r="L561" s="6"/>
      <c r="M561" s="6"/>
    </row>
    <row r="562" spans="1:13" s="2" customFormat="1" ht="15" x14ac:dyDescent="0.2">
      <c r="A562" s="99"/>
      <c r="B562" s="99"/>
      <c r="C562" s="9"/>
      <c r="D562" s="9"/>
      <c r="E562" s="6"/>
      <c r="F562" s="6"/>
      <c r="G562" s="6"/>
      <c r="H562" s="6"/>
      <c r="I562" s="6"/>
      <c r="J562" s="6"/>
      <c r="K562" s="6"/>
      <c r="L562" s="6"/>
      <c r="M562" s="6"/>
    </row>
    <row r="563" spans="1:13" s="2" customFormat="1" ht="15" x14ac:dyDescent="0.2">
      <c r="A563" s="99"/>
      <c r="B563" s="99"/>
      <c r="C563" s="9"/>
      <c r="D563" s="9"/>
      <c r="E563" s="6"/>
      <c r="F563" s="6"/>
      <c r="G563" s="6"/>
      <c r="H563" s="6"/>
      <c r="I563" s="6"/>
      <c r="J563" s="6"/>
      <c r="K563" s="6"/>
      <c r="L563" s="6"/>
      <c r="M563" s="6"/>
    </row>
    <row r="564" spans="1:13" s="2" customFormat="1" ht="15" x14ac:dyDescent="0.2">
      <c r="A564" s="99"/>
      <c r="B564" s="99"/>
      <c r="C564" s="9"/>
      <c r="D564" s="9"/>
      <c r="E564" s="6"/>
      <c r="F564" s="6"/>
      <c r="G564" s="6"/>
      <c r="H564" s="6"/>
      <c r="I564" s="6"/>
      <c r="J564" s="6"/>
      <c r="K564" s="6"/>
      <c r="L564" s="6"/>
      <c r="M564" s="6"/>
    </row>
    <row r="565" spans="1:13" s="2" customFormat="1" ht="15" x14ac:dyDescent="0.2">
      <c r="A565" s="99"/>
      <c r="B565" s="99"/>
      <c r="C565" s="9"/>
      <c r="D565" s="9"/>
      <c r="E565" s="6"/>
      <c r="F565" s="6"/>
      <c r="G565" s="6"/>
      <c r="H565" s="6"/>
      <c r="I565" s="6"/>
      <c r="J565" s="6"/>
      <c r="K565" s="6"/>
      <c r="L565" s="6"/>
      <c r="M565" s="6"/>
    </row>
    <row r="566" spans="1:13" s="2" customFormat="1" ht="15" x14ac:dyDescent="0.2">
      <c r="A566" s="99"/>
      <c r="B566" s="99"/>
      <c r="C566" s="9"/>
      <c r="D566" s="9"/>
      <c r="E566" s="6"/>
      <c r="F566" s="6"/>
      <c r="G566" s="6"/>
      <c r="H566" s="6"/>
      <c r="I566" s="6"/>
      <c r="J566" s="6"/>
      <c r="K566" s="6"/>
      <c r="L566" s="6"/>
      <c r="M566" s="6"/>
    </row>
    <row r="567" spans="1:13" s="2" customFormat="1" ht="15" x14ac:dyDescent="0.2">
      <c r="A567" s="99"/>
      <c r="B567" s="99"/>
      <c r="C567" s="9"/>
      <c r="D567" s="9"/>
      <c r="E567" s="6"/>
      <c r="F567" s="6"/>
      <c r="G567" s="6"/>
      <c r="H567" s="6"/>
      <c r="I567" s="6"/>
      <c r="J567" s="6"/>
      <c r="K567" s="6"/>
      <c r="L567" s="6"/>
      <c r="M567" s="6"/>
    </row>
    <row r="568" spans="1:13" s="2" customFormat="1" ht="15" x14ac:dyDescent="0.2">
      <c r="A568" s="99"/>
      <c r="B568" s="99"/>
      <c r="C568" s="9"/>
      <c r="D568" s="9"/>
      <c r="E568" s="6"/>
      <c r="F568" s="6"/>
      <c r="G568" s="6"/>
      <c r="H568" s="6"/>
      <c r="I568" s="6"/>
      <c r="J568" s="6"/>
      <c r="K568" s="6"/>
      <c r="L568" s="6"/>
      <c r="M568" s="6"/>
    </row>
    <row r="569" spans="1:13" s="2" customFormat="1" ht="15" x14ac:dyDescent="0.2">
      <c r="A569" s="99"/>
      <c r="B569" s="99"/>
      <c r="C569" s="9"/>
      <c r="D569" s="9"/>
      <c r="E569" s="6"/>
      <c r="F569" s="6"/>
      <c r="G569" s="6"/>
      <c r="H569" s="6"/>
      <c r="I569" s="6"/>
      <c r="J569" s="6"/>
      <c r="K569" s="6"/>
      <c r="L569" s="6"/>
      <c r="M569" s="6"/>
    </row>
    <row r="570" spans="1:13" s="2" customFormat="1" ht="15" x14ac:dyDescent="0.2">
      <c r="A570" s="99"/>
      <c r="B570" s="99"/>
      <c r="C570" s="9"/>
      <c r="D570" s="9"/>
      <c r="E570" s="6"/>
      <c r="F570" s="6"/>
      <c r="G570" s="6"/>
      <c r="H570" s="6"/>
      <c r="I570" s="6"/>
      <c r="J570" s="6"/>
      <c r="K570" s="6"/>
      <c r="L570" s="6"/>
      <c r="M570" s="6"/>
    </row>
    <row r="571" spans="1:13" s="2" customFormat="1" ht="15" x14ac:dyDescent="0.2">
      <c r="A571" s="99"/>
      <c r="B571" s="99"/>
      <c r="C571" s="9"/>
      <c r="D571" s="9"/>
      <c r="E571" s="6"/>
      <c r="F571" s="6"/>
      <c r="G571" s="6"/>
      <c r="H571" s="6"/>
      <c r="I571" s="6"/>
      <c r="J571" s="6"/>
      <c r="K571" s="6"/>
      <c r="L571" s="6"/>
      <c r="M571" s="6"/>
    </row>
    <row r="572" spans="1:13" s="2" customFormat="1" ht="15" x14ac:dyDescent="0.2">
      <c r="A572" s="99"/>
      <c r="B572" s="99"/>
      <c r="C572" s="9"/>
      <c r="D572" s="9"/>
      <c r="E572" s="6"/>
      <c r="F572" s="6"/>
      <c r="G572" s="6"/>
      <c r="H572" s="6"/>
      <c r="I572" s="6"/>
      <c r="J572" s="6"/>
      <c r="K572" s="6"/>
      <c r="L572" s="6"/>
      <c r="M572" s="6"/>
    </row>
    <row r="573" spans="1:13" s="2" customFormat="1" ht="15" x14ac:dyDescent="0.2">
      <c r="A573" s="99"/>
      <c r="B573" s="99"/>
      <c r="C573" s="9"/>
      <c r="D573" s="9"/>
      <c r="E573" s="6"/>
      <c r="F573" s="6"/>
      <c r="G573" s="6"/>
      <c r="H573" s="6"/>
      <c r="I573" s="6"/>
      <c r="J573" s="6"/>
      <c r="K573" s="6"/>
      <c r="L573" s="6"/>
      <c r="M573" s="6"/>
    </row>
    <row r="574" spans="1:13" s="2" customFormat="1" ht="15" x14ac:dyDescent="0.2">
      <c r="A574" s="99"/>
      <c r="B574" s="99"/>
      <c r="C574" s="9"/>
      <c r="D574" s="9"/>
      <c r="E574" s="6"/>
      <c r="F574" s="6"/>
      <c r="G574" s="6"/>
      <c r="H574" s="6"/>
      <c r="I574" s="6"/>
      <c r="J574" s="6"/>
      <c r="K574" s="6"/>
      <c r="L574" s="6"/>
      <c r="M574" s="6"/>
    </row>
    <row r="575" spans="1:13" s="2" customFormat="1" ht="15" x14ac:dyDescent="0.2">
      <c r="A575" s="99"/>
      <c r="B575" s="99"/>
      <c r="C575" s="9"/>
      <c r="D575" s="9"/>
      <c r="E575" s="6"/>
      <c r="F575" s="6"/>
      <c r="G575" s="6"/>
      <c r="H575" s="6"/>
      <c r="I575" s="6"/>
      <c r="J575" s="6"/>
      <c r="K575" s="6"/>
      <c r="L575" s="6"/>
      <c r="M575" s="6"/>
    </row>
    <row r="576" spans="1:13" s="2" customFormat="1" ht="15" x14ac:dyDescent="0.2">
      <c r="A576" s="99"/>
      <c r="B576" s="99"/>
      <c r="C576" s="9"/>
      <c r="D576" s="9"/>
      <c r="E576" s="6"/>
      <c r="F576" s="6"/>
      <c r="G576" s="6"/>
      <c r="H576" s="6"/>
      <c r="I576" s="6"/>
      <c r="J576" s="6"/>
      <c r="K576" s="6"/>
      <c r="L576" s="6"/>
      <c r="M576" s="6"/>
    </row>
    <row r="577" spans="1:13" s="2" customFormat="1" ht="15" x14ac:dyDescent="0.2">
      <c r="A577" s="99"/>
      <c r="B577" s="99"/>
      <c r="C577" s="9"/>
      <c r="D577" s="9"/>
      <c r="E577" s="6"/>
      <c r="F577" s="6"/>
      <c r="G577" s="6"/>
      <c r="H577" s="6"/>
      <c r="I577" s="6"/>
      <c r="J577" s="6"/>
      <c r="K577" s="6"/>
      <c r="L577" s="6"/>
      <c r="M577" s="6"/>
    </row>
    <row r="578" spans="1:13" s="2" customFormat="1" ht="15" x14ac:dyDescent="0.2">
      <c r="A578" s="99"/>
      <c r="B578" s="99"/>
      <c r="C578" s="9"/>
      <c r="D578" s="9"/>
      <c r="E578" s="6"/>
      <c r="F578" s="6"/>
      <c r="G578" s="6"/>
      <c r="H578" s="6"/>
      <c r="I578" s="6"/>
      <c r="J578" s="6"/>
      <c r="K578" s="6"/>
      <c r="L578" s="6"/>
      <c r="M578" s="6"/>
    </row>
    <row r="579" spans="1:13" s="2" customFormat="1" ht="15" x14ac:dyDescent="0.2">
      <c r="A579" s="99"/>
      <c r="B579" s="99"/>
      <c r="C579" s="9"/>
      <c r="D579" s="9"/>
      <c r="E579" s="6"/>
      <c r="F579" s="6"/>
      <c r="G579" s="6"/>
      <c r="H579" s="6"/>
      <c r="I579" s="6"/>
      <c r="J579" s="6"/>
      <c r="K579" s="6"/>
      <c r="L579" s="6"/>
      <c r="M579" s="6"/>
    </row>
    <row r="580" spans="1:13" s="2" customFormat="1" ht="15" x14ac:dyDescent="0.2">
      <c r="A580" s="99"/>
      <c r="B580" s="99"/>
      <c r="C580" s="9"/>
      <c r="D580" s="9"/>
      <c r="E580" s="6"/>
      <c r="F580" s="6"/>
      <c r="G580" s="6"/>
      <c r="H580" s="6"/>
      <c r="I580" s="6"/>
      <c r="J580" s="6"/>
      <c r="K580" s="6"/>
      <c r="L580" s="6"/>
      <c r="M580" s="6"/>
    </row>
    <row r="581" spans="1:13" s="2" customFormat="1" ht="15" x14ac:dyDescent="0.2">
      <c r="A581" s="99"/>
      <c r="B581" s="99"/>
      <c r="C581" s="9"/>
      <c r="D581" s="9"/>
      <c r="E581" s="6"/>
      <c r="F581" s="6"/>
      <c r="G581" s="6"/>
      <c r="H581" s="6"/>
      <c r="I581" s="6"/>
      <c r="J581" s="6"/>
      <c r="K581" s="6"/>
      <c r="L581" s="6"/>
      <c r="M581" s="6"/>
    </row>
    <row r="582" spans="1:13" s="2" customFormat="1" ht="15" x14ac:dyDescent="0.2">
      <c r="A582" s="99"/>
      <c r="B582" s="99"/>
      <c r="C582" s="9"/>
      <c r="D582" s="9"/>
      <c r="E582" s="6"/>
      <c r="F582" s="6"/>
      <c r="G582" s="6"/>
      <c r="H582" s="6"/>
      <c r="I582" s="6"/>
      <c r="J582" s="6"/>
      <c r="K582" s="6"/>
      <c r="L582" s="6"/>
      <c r="M582" s="6"/>
    </row>
    <row r="583" spans="1:13" s="2" customFormat="1" ht="15" x14ac:dyDescent="0.2">
      <c r="A583" s="99"/>
      <c r="B583" s="99"/>
      <c r="C583" s="9"/>
      <c r="D583" s="9"/>
      <c r="E583" s="6"/>
      <c r="F583" s="6"/>
      <c r="G583" s="6"/>
      <c r="H583" s="6"/>
      <c r="I583" s="6"/>
      <c r="J583" s="6"/>
      <c r="K583" s="6"/>
      <c r="L583" s="6"/>
      <c r="M583" s="6"/>
    </row>
    <row r="584" spans="1:13" s="2" customFormat="1" ht="15" x14ac:dyDescent="0.2">
      <c r="A584" s="99"/>
      <c r="B584" s="99"/>
      <c r="C584" s="9"/>
      <c r="D584" s="9"/>
      <c r="E584" s="6"/>
      <c r="F584" s="6"/>
      <c r="G584" s="6"/>
      <c r="H584" s="6"/>
      <c r="I584" s="6"/>
      <c r="J584" s="6"/>
      <c r="K584" s="6"/>
      <c r="L584" s="6"/>
      <c r="M584" s="6"/>
    </row>
    <row r="585" spans="1:13" s="2" customFormat="1" ht="15" x14ac:dyDescent="0.2">
      <c r="A585" s="99"/>
      <c r="B585" s="99"/>
      <c r="C585" s="9"/>
      <c r="D585" s="9"/>
      <c r="E585" s="6"/>
      <c r="F585" s="6"/>
      <c r="G585" s="6"/>
      <c r="H585" s="6"/>
      <c r="I585" s="6"/>
      <c r="J585" s="6"/>
      <c r="K585" s="6"/>
      <c r="L585" s="6"/>
      <c r="M585" s="6"/>
    </row>
    <row r="586" spans="1:13" s="2" customFormat="1" ht="15" x14ac:dyDescent="0.2">
      <c r="A586" s="99"/>
      <c r="B586" s="99"/>
      <c r="C586" s="9"/>
      <c r="D586" s="9"/>
      <c r="E586" s="6"/>
      <c r="F586" s="6"/>
      <c r="G586" s="6"/>
      <c r="H586" s="6"/>
      <c r="I586" s="6"/>
      <c r="J586" s="6"/>
      <c r="K586" s="6"/>
      <c r="L586" s="6"/>
      <c r="M586" s="6"/>
    </row>
    <row r="587" spans="1:13" s="2" customFormat="1" ht="15" x14ac:dyDescent="0.2">
      <c r="A587" s="99"/>
      <c r="B587" s="99"/>
      <c r="C587" s="9"/>
      <c r="D587" s="9"/>
      <c r="E587" s="6"/>
      <c r="F587" s="6"/>
      <c r="G587" s="6"/>
      <c r="H587" s="6"/>
      <c r="I587" s="6"/>
      <c r="J587" s="6"/>
      <c r="K587" s="6"/>
      <c r="L587" s="6"/>
      <c r="M587" s="6"/>
    </row>
    <row r="588" spans="1:13" s="2" customFormat="1" ht="15" x14ac:dyDescent="0.2">
      <c r="A588" s="99"/>
      <c r="B588" s="99"/>
      <c r="C588" s="9"/>
      <c r="D588" s="9"/>
      <c r="E588" s="6"/>
      <c r="F588" s="6"/>
      <c r="G588" s="6"/>
      <c r="H588" s="6"/>
      <c r="I588" s="6"/>
      <c r="J588" s="6"/>
      <c r="K588" s="6"/>
      <c r="L588" s="6"/>
      <c r="M588" s="6"/>
    </row>
    <row r="589" spans="1:13" s="2" customFormat="1" ht="15" x14ac:dyDescent="0.2">
      <c r="A589" s="99"/>
      <c r="B589" s="99"/>
      <c r="C589" s="9"/>
      <c r="D589" s="9"/>
      <c r="E589" s="6"/>
      <c r="F589" s="6"/>
      <c r="G589" s="6"/>
      <c r="H589" s="6"/>
      <c r="I589" s="6"/>
      <c r="J589" s="6"/>
      <c r="K589" s="6"/>
      <c r="L589" s="6"/>
      <c r="M589" s="6"/>
    </row>
    <row r="590" spans="1:13" s="2" customFormat="1" ht="15" x14ac:dyDescent="0.2">
      <c r="A590" s="99"/>
      <c r="B590" s="99"/>
      <c r="C590" s="9"/>
      <c r="D590" s="9"/>
      <c r="E590" s="6"/>
      <c r="F590" s="6"/>
      <c r="G590" s="6"/>
      <c r="H590" s="6"/>
      <c r="I590" s="6"/>
      <c r="J590" s="6"/>
      <c r="K590" s="6"/>
      <c r="L590" s="6"/>
      <c r="M590" s="6"/>
    </row>
    <row r="591" spans="1:13" s="2" customFormat="1" ht="15" x14ac:dyDescent="0.2">
      <c r="A591" s="99"/>
      <c r="B591" s="99"/>
      <c r="C591" s="9"/>
      <c r="D591" s="9"/>
      <c r="E591" s="6"/>
      <c r="F591" s="6"/>
      <c r="G591" s="6"/>
      <c r="H591" s="6"/>
      <c r="I591" s="6"/>
      <c r="J591" s="6"/>
      <c r="K591" s="6"/>
      <c r="L591" s="6"/>
      <c r="M591" s="6"/>
    </row>
    <row r="592" spans="1:13" s="2" customFormat="1" ht="15" x14ac:dyDescent="0.2">
      <c r="A592" s="99"/>
      <c r="B592" s="99"/>
      <c r="C592" s="9"/>
      <c r="D592" s="9"/>
      <c r="E592" s="6"/>
      <c r="F592" s="6"/>
      <c r="G592" s="6"/>
      <c r="H592" s="6"/>
      <c r="I592" s="6"/>
      <c r="J592" s="6"/>
      <c r="K592" s="6"/>
      <c r="L592" s="6"/>
      <c r="M592" s="6"/>
    </row>
    <row r="593" spans="1:13" s="2" customFormat="1" ht="15" x14ac:dyDescent="0.2">
      <c r="A593" s="99"/>
      <c r="B593" s="99"/>
      <c r="C593" s="9"/>
      <c r="D593" s="9"/>
      <c r="E593" s="6"/>
      <c r="F593" s="6"/>
      <c r="G593" s="6"/>
      <c r="H593" s="6"/>
      <c r="I593" s="6"/>
      <c r="J593" s="6"/>
      <c r="K593" s="6"/>
      <c r="L593" s="6"/>
      <c r="M593" s="6"/>
    </row>
    <row r="594" spans="1:13" s="2" customFormat="1" ht="15" x14ac:dyDescent="0.2">
      <c r="A594" s="99"/>
      <c r="B594" s="99"/>
      <c r="C594" s="9"/>
      <c r="D594" s="9"/>
      <c r="E594" s="6"/>
      <c r="F594" s="6"/>
      <c r="G594" s="6"/>
      <c r="H594" s="6"/>
      <c r="I594" s="6"/>
      <c r="J594" s="6"/>
      <c r="K594" s="6"/>
      <c r="L594" s="6"/>
      <c r="M594" s="6"/>
    </row>
    <row r="595" spans="1:13" s="2" customFormat="1" ht="15" x14ac:dyDescent="0.2">
      <c r="A595" s="99"/>
      <c r="B595" s="99"/>
      <c r="C595" s="9"/>
      <c r="D595" s="9"/>
      <c r="E595" s="6"/>
      <c r="F595" s="6"/>
      <c r="G595" s="6"/>
      <c r="H595" s="6"/>
      <c r="I595" s="6"/>
      <c r="J595" s="6"/>
      <c r="K595" s="6"/>
      <c r="L595" s="6"/>
      <c r="M595" s="6"/>
    </row>
    <row r="596" spans="1:13" s="2" customFormat="1" ht="15" x14ac:dyDescent="0.2">
      <c r="A596" s="99"/>
      <c r="B596" s="99"/>
      <c r="C596" s="9"/>
      <c r="D596" s="9"/>
      <c r="E596" s="6"/>
      <c r="F596" s="6"/>
      <c r="G596" s="6"/>
      <c r="H596" s="6"/>
      <c r="I596" s="6"/>
      <c r="J596" s="6"/>
      <c r="K596" s="6"/>
      <c r="L596" s="6"/>
      <c r="M596" s="6"/>
    </row>
    <row r="597" spans="1:13" s="2" customFormat="1" ht="15" x14ac:dyDescent="0.2">
      <c r="A597" s="99"/>
      <c r="B597" s="99"/>
      <c r="C597" s="9"/>
      <c r="D597" s="9"/>
      <c r="E597" s="6"/>
      <c r="F597" s="6"/>
      <c r="G597" s="6"/>
      <c r="H597" s="6"/>
      <c r="I597" s="6"/>
      <c r="J597" s="6"/>
      <c r="K597" s="6"/>
      <c r="L597" s="6"/>
      <c r="M597" s="6"/>
    </row>
    <row r="598" spans="1:13" s="2" customFormat="1" ht="15" x14ac:dyDescent="0.2">
      <c r="A598" s="99"/>
      <c r="B598" s="99"/>
      <c r="C598" s="9"/>
      <c r="D598" s="9"/>
      <c r="E598" s="6"/>
      <c r="F598" s="6"/>
      <c r="G598" s="6"/>
      <c r="H598" s="6"/>
      <c r="I598" s="6"/>
      <c r="J598" s="6"/>
      <c r="K598" s="6"/>
      <c r="L598" s="6"/>
      <c r="M598" s="6"/>
    </row>
    <row r="599" spans="1:13" s="2" customFormat="1" ht="15" x14ac:dyDescent="0.2">
      <c r="A599" s="99"/>
      <c r="B599" s="99"/>
      <c r="C599" s="9"/>
      <c r="D599" s="9"/>
      <c r="E599" s="6"/>
      <c r="F599" s="6"/>
      <c r="G599" s="6"/>
      <c r="H599" s="6"/>
      <c r="I599" s="6"/>
      <c r="J599" s="6"/>
      <c r="K599" s="6"/>
      <c r="L599" s="6"/>
      <c r="M599" s="6"/>
    </row>
    <row r="600" spans="1:13" s="2" customFormat="1" ht="15" x14ac:dyDescent="0.2">
      <c r="A600" s="99"/>
      <c r="B600" s="99"/>
      <c r="C600" s="9"/>
      <c r="D600" s="9"/>
      <c r="E600" s="6"/>
      <c r="F600" s="6"/>
      <c r="G600" s="6"/>
      <c r="H600" s="6"/>
      <c r="I600" s="6"/>
      <c r="J600" s="6"/>
      <c r="K600" s="6"/>
      <c r="L600" s="6"/>
      <c r="M600" s="6"/>
    </row>
    <row r="601" spans="1:13" s="2" customFormat="1" ht="15" x14ac:dyDescent="0.2">
      <c r="A601" s="99"/>
      <c r="B601" s="99"/>
      <c r="C601" s="9"/>
      <c r="D601" s="9"/>
      <c r="E601" s="6"/>
      <c r="F601" s="6"/>
      <c r="G601" s="6"/>
      <c r="H601" s="6"/>
      <c r="I601" s="6"/>
      <c r="J601" s="6"/>
      <c r="K601" s="6"/>
      <c r="L601" s="6"/>
      <c r="M601" s="6"/>
    </row>
    <row r="602" spans="1:13" s="2" customFormat="1" ht="15" x14ac:dyDescent="0.2">
      <c r="A602" s="99"/>
      <c r="B602" s="99"/>
      <c r="C602" s="9"/>
      <c r="D602" s="9"/>
      <c r="E602" s="6"/>
      <c r="F602" s="6"/>
      <c r="G602" s="6"/>
      <c r="H602" s="6"/>
      <c r="I602" s="6"/>
      <c r="J602" s="6"/>
      <c r="K602" s="6"/>
      <c r="L602" s="6"/>
      <c r="M602" s="6"/>
    </row>
    <row r="603" spans="1:13" s="2" customFormat="1" ht="15" x14ac:dyDescent="0.2">
      <c r="A603" s="99"/>
      <c r="B603" s="99"/>
      <c r="C603" s="9"/>
      <c r="D603" s="9"/>
      <c r="E603" s="6"/>
      <c r="F603" s="6"/>
      <c r="G603" s="6"/>
      <c r="H603" s="6"/>
      <c r="I603" s="6"/>
      <c r="J603" s="6"/>
      <c r="K603" s="6"/>
      <c r="L603" s="6"/>
      <c r="M603" s="6"/>
    </row>
    <row r="604" spans="1:13" s="2" customFormat="1" ht="15" x14ac:dyDescent="0.2">
      <c r="A604" s="99"/>
      <c r="B604" s="99"/>
      <c r="C604" s="9"/>
      <c r="D604" s="9"/>
      <c r="E604" s="6"/>
      <c r="F604" s="6"/>
      <c r="G604" s="6"/>
      <c r="H604" s="6"/>
      <c r="I604" s="6"/>
      <c r="J604" s="6"/>
      <c r="K604" s="6"/>
      <c r="L604" s="6"/>
      <c r="M604" s="6"/>
    </row>
    <row r="605" spans="1:13" s="2" customFormat="1" ht="15" x14ac:dyDescent="0.2">
      <c r="A605" s="99"/>
      <c r="B605" s="99"/>
      <c r="C605" s="9"/>
      <c r="D605" s="9"/>
      <c r="E605" s="6"/>
      <c r="F605" s="6"/>
      <c r="G605" s="6"/>
      <c r="H605" s="6"/>
      <c r="I605" s="6"/>
      <c r="J605" s="6"/>
      <c r="K605" s="6"/>
      <c r="L605" s="6"/>
      <c r="M605" s="6"/>
    </row>
    <row r="606" spans="1:13" s="2" customFormat="1" ht="15" x14ac:dyDescent="0.2">
      <c r="A606" s="99"/>
      <c r="B606" s="99"/>
      <c r="C606" s="9"/>
      <c r="D606" s="9"/>
      <c r="E606" s="6"/>
      <c r="F606" s="6"/>
      <c r="G606" s="6"/>
      <c r="H606" s="6"/>
      <c r="I606" s="6"/>
      <c r="J606" s="6"/>
      <c r="K606" s="6"/>
      <c r="L606" s="6"/>
      <c r="M606" s="6"/>
    </row>
    <row r="607" spans="1:13" s="2" customFormat="1" ht="15" x14ac:dyDescent="0.2">
      <c r="A607" s="99"/>
      <c r="B607" s="99"/>
      <c r="C607" s="9"/>
      <c r="D607" s="9"/>
      <c r="E607" s="6"/>
      <c r="F607" s="6"/>
      <c r="G607" s="6"/>
      <c r="H607" s="6"/>
      <c r="I607" s="6"/>
      <c r="J607" s="6"/>
      <c r="K607" s="6"/>
      <c r="L607" s="6"/>
      <c r="M607" s="6"/>
    </row>
    <row r="608" spans="1:13" s="2" customFormat="1" ht="15" x14ac:dyDescent="0.2">
      <c r="A608" s="99"/>
      <c r="B608" s="99"/>
      <c r="C608" s="9"/>
      <c r="D608" s="9"/>
      <c r="E608" s="6"/>
      <c r="F608" s="6"/>
      <c r="G608" s="6"/>
      <c r="H608" s="6"/>
      <c r="I608" s="6"/>
      <c r="J608" s="6"/>
      <c r="K608" s="6"/>
      <c r="L608" s="6"/>
      <c r="M608" s="6"/>
    </row>
    <row r="609" spans="1:13" s="2" customFormat="1" ht="15" x14ac:dyDescent="0.2">
      <c r="A609" s="99"/>
      <c r="B609" s="99"/>
      <c r="C609" s="9"/>
      <c r="D609" s="9"/>
      <c r="E609" s="6"/>
      <c r="F609" s="6"/>
      <c r="G609" s="6"/>
      <c r="H609" s="6"/>
      <c r="I609" s="6"/>
      <c r="J609" s="6"/>
      <c r="K609" s="6"/>
      <c r="L609" s="6"/>
      <c r="M609" s="6"/>
    </row>
    <row r="610" spans="1:13" s="2" customFormat="1" ht="15" x14ac:dyDescent="0.2">
      <c r="A610" s="99"/>
      <c r="B610" s="99"/>
      <c r="C610" s="9"/>
      <c r="D610" s="9"/>
      <c r="E610" s="6"/>
      <c r="F610" s="6"/>
      <c r="G610" s="6"/>
      <c r="H610" s="6"/>
      <c r="I610" s="6"/>
      <c r="J610" s="6"/>
      <c r="K610" s="6"/>
      <c r="L610" s="6"/>
      <c r="M610" s="6"/>
    </row>
    <row r="611" spans="1:13" s="2" customFormat="1" ht="15" x14ac:dyDescent="0.2">
      <c r="A611" s="99"/>
      <c r="B611" s="99"/>
      <c r="C611" s="9"/>
      <c r="D611" s="9"/>
      <c r="E611" s="6"/>
      <c r="F611" s="6"/>
      <c r="G611" s="6"/>
      <c r="H611" s="6"/>
      <c r="I611" s="6"/>
      <c r="J611" s="6"/>
      <c r="K611" s="6"/>
      <c r="L611" s="6"/>
      <c r="M611" s="6"/>
    </row>
    <row r="612" spans="1:13" s="2" customFormat="1" ht="15" x14ac:dyDescent="0.2">
      <c r="A612" s="99"/>
      <c r="B612" s="99"/>
      <c r="C612" s="9"/>
      <c r="D612" s="9"/>
      <c r="E612" s="6"/>
      <c r="F612" s="6"/>
      <c r="G612" s="6"/>
      <c r="H612" s="6"/>
      <c r="I612" s="6"/>
      <c r="J612" s="6"/>
      <c r="K612" s="6"/>
      <c r="L612" s="6"/>
      <c r="M612" s="6"/>
    </row>
    <row r="613" spans="1:13" s="2" customFormat="1" ht="15" x14ac:dyDescent="0.2">
      <c r="A613" s="99"/>
      <c r="B613" s="99"/>
      <c r="C613" s="9"/>
      <c r="D613" s="9"/>
      <c r="E613" s="6"/>
      <c r="F613" s="6"/>
      <c r="G613" s="6"/>
      <c r="H613" s="6"/>
      <c r="I613" s="6"/>
      <c r="J613" s="6"/>
      <c r="K613" s="6"/>
      <c r="L613" s="6"/>
      <c r="M613" s="6"/>
    </row>
    <row r="614" spans="1:13" s="2" customFormat="1" ht="15" x14ac:dyDescent="0.2">
      <c r="A614" s="99"/>
      <c r="B614" s="99"/>
      <c r="C614" s="9"/>
      <c r="D614" s="9"/>
      <c r="E614" s="6"/>
      <c r="F614" s="6"/>
      <c r="G614" s="6"/>
      <c r="H614" s="6"/>
      <c r="I614" s="6"/>
      <c r="J614" s="6"/>
      <c r="K614" s="6"/>
      <c r="L614" s="6"/>
      <c r="M614" s="6"/>
    </row>
    <row r="615" spans="1:13" s="2" customFormat="1" ht="15" x14ac:dyDescent="0.2">
      <c r="A615" s="99"/>
      <c r="B615" s="99"/>
      <c r="C615" s="9"/>
      <c r="D615" s="9"/>
      <c r="E615" s="6"/>
      <c r="F615" s="6"/>
      <c r="G615" s="6"/>
      <c r="H615" s="6"/>
      <c r="I615" s="6"/>
      <c r="J615" s="6"/>
      <c r="K615" s="6"/>
      <c r="L615" s="6"/>
      <c r="M615" s="6"/>
    </row>
    <row r="616" spans="1:13" s="2" customFormat="1" ht="15" x14ac:dyDescent="0.2">
      <c r="A616" s="99"/>
      <c r="B616" s="99"/>
      <c r="C616" s="9"/>
      <c r="D616" s="9"/>
      <c r="E616" s="6"/>
      <c r="F616" s="6"/>
      <c r="G616" s="6"/>
      <c r="H616" s="6"/>
      <c r="I616" s="6"/>
      <c r="J616" s="6"/>
      <c r="K616" s="6"/>
      <c r="L616" s="6"/>
      <c r="M616" s="6"/>
    </row>
    <row r="617" spans="1:13" s="2" customFormat="1" ht="15" x14ac:dyDescent="0.2">
      <c r="A617" s="99"/>
      <c r="B617" s="99"/>
      <c r="C617" s="9"/>
      <c r="D617" s="9"/>
      <c r="E617" s="6"/>
      <c r="F617" s="6"/>
      <c r="G617" s="6"/>
      <c r="H617" s="6"/>
      <c r="I617" s="6"/>
      <c r="J617" s="6"/>
      <c r="K617" s="6"/>
      <c r="L617" s="6"/>
      <c r="M617" s="6"/>
    </row>
    <row r="618" spans="1:13" s="2" customFormat="1" ht="15" x14ac:dyDescent="0.2">
      <c r="A618" s="99"/>
      <c r="B618" s="99"/>
      <c r="C618" s="9"/>
      <c r="D618" s="9"/>
      <c r="E618" s="6"/>
      <c r="F618" s="6"/>
      <c r="G618" s="6"/>
      <c r="H618" s="6"/>
      <c r="I618" s="6"/>
      <c r="J618" s="6"/>
      <c r="K618" s="6"/>
      <c r="L618" s="6"/>
      <c r="M618" s="6"/>
    </row>
    <row r="619" spans="1:13" s="2" customFormat="1" ht="15" x14ac:dyDescent="0.2">
      <c r="A619" s="99"/>
      <c r="B619" s="99"/>
      <c r="C619" s="9"/>
      <c r="D619" s="9"/>
      <c r="E619" s="6"/>
      <c r="F619" s="6"/>
      <c r="G619" s="6"/>
      <c r="H619" s="6"/>
      <c r="I619" s="6"/>
      <c r="J619" s="6"/>
      <c r="K619" s="6"/>
      <c r="L619" s="6"/>
      <c r="M619" s="6"/>
    </row>
    <row r="620" spans="1:13" s="2" customFormat="1" ht="15" x14ac:dyDescent="0.2">
      <c r="A620" s="99"/>
      <c r="B620" s="99"/>
      <c r="C620" s="9"/>
      <c r="D620" s="9"/>
      <c r="E620" s="6"/>
      <c r="F620" s="6"/>
      <c r="G620" s="6"/>
      <c r="H620" s="6"/>
      <c r="I620" s="6"/>
      <c r="J620" s="6"/>
      <c r="K620" s="6"/>
      <c r="L620" s="6"/>
      <c r="M620" s="6"/>
    </row>
    <row r="621" spans="1:13" s="2" customFormat="1" ht="15" x14ac:dyDescent="0.2">
      <c r="A621" s="99"/>
      <c r="B621" s="99"/>
      <c r="C621" s="9"/>
      <c r="D621" s="9"/>
      <c r="E621" s="6"/>
      <c r="F621" s="6"/>
      <c r="G621" s="6"/>
      <c r="H621" s="6"/>
      <c r="I621" s="6"/>
      <c r="J621" s="6"/>
      <c r="K621" s="6"/>
      <c r="L621" s="6"/>
      <c r="M621" s="6"/>
    </row>
    <row r="622" spans="1:13" s="2" customFormat="1" ht="15" x14ac:dyDescent="0.2">
      <c r="A622" s="99"/>
      <c r="B622" s="99"/>
      <c r="C622" s="9"/>
      <c r="D622" s="9"/>
      <c r="E622" s="6"/>
      <c r="F622" s="6"/>
      <c r="G622" s="6"/>
      <c r="H622" s="6"/>
      <c r="I622" s="6"/>
      <c r="J622" s="6"/>
      <c r="K622" s="6"/>
      <c r="L622" s="6"/>
      <c r="M622" s="6"/>
    </row>
    <row r="623" spans="1:13" s="2" customFormat="1" ht="15" x14ac:dyDescent="0.2">
      <c r="A623" s="99"/>
      <c r="B623" s="99"/>
      <c r="C623" s="9"/>
      <c r="D623" s="9"/>
      <c r="E623" s="6"/>
      <c r="F623" s="6"/>
      <c r="G623" s="6"/>
      <c r="H623" s="6"/>
      <c r="I623" s="6"/>
      <c r="J623" s="6"/>
      <c r="K623" s="6"/>
      <c r="L623" s="6"/>
      <c r="M623" s="6"/>
    </row>
    <row r="624" spans="1:13" s="2" customFormat="1" ht="15" x14ac:dyDescent="0.2">
      <c r="A624" s="99"/>
      <c r="B624" s="99"/>
      <c r="C624" s="9"/>
      <c r="D624" s="9"/>
      <c r="E624" s="6"/>
      <c r="F624" s="6"/>
      <c r="G624" s="6"/>
      <c r="H624" s="6"/>
      <c r="I624" s="6"/>
      <c r="J624" s="6"/>
      <c r="K624" s="6"/>
      <c r="L624" s="6"/>
      <c r="M624" s="6"/>
    </row>
    <row r="625" spans="1:13" s="2" customFormat="1" ht="15" x14ac:dyDescent="0.2">
      <c r="A625" s="99"/>
      <c r="B625" s="99"/>
      <c r="C625" s="9"/>
      <c r="D625" s="9"/>
      <c r="E625" s="6"/>
      <c r="F625" s="6"/>
      <c r="G625" s="6"/>
      <c r="H625" s="6"/>
      <c r="I625" s="6"/>
      <c r="J625" s="6"/>
      <c r="K625" s="6"/>
      <c r="L625" s="6"/>
      <c r="M625" s="6"/>
    </row>
    <row r="626" spans="1:13" s="2" customFormat="1" ht="15" x14ac:dyDescent="0.2">
      <c r="A626" s="99"/>
      <c r="B626" s="99"/>
      <c r="C626" s="9"/>
      <c r="D626" s="9"/>
      <c r="E626" s="6"/>
      <c r="F626" s="6"/>
      <c r="G626" s="6"/>
      <c r="H626" s="6"/>
      <c r="I626" s="6"/>
      <c r="J626" s="6"/>
      <c r="K626" s="6"/>
      <c r="L626" s="6"/>
      <c r="M626" s="6"/>
    </row>
    <row r="627" spans="1:13" s="2" customFormat="1" ht="15" x14ac:dyDescent="0.2">
      <c r="A627" s="99"/>
      <c r="B627" s="99"/>
      <c r="C627" s="9"/>
      <c r="D627" s="9"/>
      <c r="E627" s="6"/>
      <c r="F627" s="6"/>
      <c r="G627" s="6"/>
      <c r="H627" s="6"/>
      <c r="I627" s="6"/>
      <c r="J627" s="6"/>
      <c r="K627" s="6"/>
      <c r="L627" s="6"/>
      <c r="M627" s="6"/>
    </row>
    <row r="628" spans="1:13" s="2" customFormat="1" ht="15" x14ac:dyDescent="0.2">
      <c r="A628" s="99"/>
      <c r="B628" s="99"/>
      <c r="C628" s="9"/>
      <c r="D628" s="9"/>
      <c r="E628" s="6"/>
      <c r="F628" s="6"/>
      <c r="G628" s="6"/>
      <c r="H628" s="6"/>
      <c r="I628" s="6"/>
      <c r="J628" s="6"/>
      <c r="K628" s="6"/>
      <c r="L628" s="6"/>
      <c r="M628" s="6"/>
    </row>
    <row r="629" spans="1:13" s="2" customFormat="1" ht="15" x14ac:dyDescent="0.2">
      <c r="A629" s="99"/>
      <c r="B629" s="99"/>
      <c r="C629" s="9"/>
      <c r="D629" s="9"/>
      <c r="E629" s="6"/>
      <c r="F629" s="6"/>
      <c r="G629" s="6"/>
      <c r="H629" s="6"/>
      <c r="I629" s="6"/>
      <c r="J629" s="6"/>
      <c r="K629" s="6"/>
      <c r="L629" s="6"/>
      <c r="M629" s="6"/>
    </row>
    <row r="630" spans="1:13" s="2" customFormat="1" ht="15" x14ac:dyDescent="0.2">
      <c r="A630" s="99"/>
      <c r="B630" s="99"/>
      <c r="C630" s="9"/>
      <c r="D630" s="9"/>
      <c r="E630" s="6"/>
      <c r="F630" s="6"/>
      <c r="G630" s="6"/>
      <c r="H630" s="6"/>
      <c r="I630" s="6"/>
      <c r="J630" s="6"/>
      <c r="K630" s="6"/>
      <c r="L630" s="6"/>
      <c r="M630" s="6"/>
    </row>
    <row r="631" spans="1:13" s="2" customFormat="1" ht="15" x14ac:dyDescent="0.2">
      <c r="A631" s="99"/>
      <c r="B631" s="99"/>
      <c r="C631" s="9"/>
      <c r="D631" s="9"/>
      <c r="E631" s="6"/>
      <c r="F631" s="6"/>
      <c r="G631" s="6"/>
      <c r="H631" s="6"/>
      <c r="I631" s="6"/>
      <c r="J631" s="6"/>
      <c r="K631" s="6"/>
      <c r="L631" s="6"/>
      <c r="M631" s="6"/>
    </row>
    <row r="632" spans="1:13" s="2" customFormat="1" ht="15" x14ac:dyDescent="0.2">
      <c r="A632" s="99"/>
      <c r="B632" s="99"/>
      <c r="C632" s="9"/>
      <c r="D632" s="9"/>
      <c r="E632" s="6"/>
      <c r="F632" s="6"/>
      <c r="G632" s="6"/>
      <c r="H632" s="6"/>
      <c r="I632" s="6"/>
      <c r="J632" s="6"/>
      <c r="K632" s="6"/>
      <c r="L632" s="6"/>
      <c r="M632" s="6"/>
    </row>
    <row r="633" spans="1:13" s="2" customFormat="1" ht="15" x14ac:dyDescent="0.2">
      <c r="A633" s="99"/>
      <c r="B633" s="99"/>
      <c r="C633" s="9"/>
      <c r="D633" s="9"/>
      <c r="E633" s="6"/>
      <c r="F633" s="6"/>
      <c r="G633" s="6"/>
      <c r="H633" s="6"/>
      <c r="I633" s="6"/>
      <c r="J633" s="6"/>
      <c r="K633" s="6"/>
      <c r="L633" s="6"/>
      <c r="M633" s="6"/>
    </row>
    <row r="634" spans="1:13" s="2" customFormat="1" ht="15" x14ac:dyDescent="0.2">
      <c r="A634" s="99"/>
      <c r="B634" s="99"/>
      <c r="C634" s="9"/>
      <c r="D634" s="9"/>
      <c r="E634" s="6"/>
      <c r="F634" s="6"/>
      <c r="G634" s="6"/>
      <c r="H634" s="6"/>
      <c r="I634" s="6"/>
      <c r="J634" s="6"/>
      <c r="K634" s="6"/>
      <c r="L634" s="6"/>
      <c r="M634" s="6"/>
    </row>
    <row r="635" spans="1:13" s="2" customFormat="1" ht="15" x14ac:dyDescent="0.2">
      <c r="A635" s="99"/>
      <c r="B635" s="99"/>
      <c r="C635" s="9"/>
      <c r="D635" s="9"/>
      <c r="E635" s="6"/>
      <c r="F635" s="6"/>
      <c r="G635" s="6"/>
      <c r="H635" s="6"/>
      <c r="I635" s="6"/>
      <c r="J635" s="6"/>
      <c r="K635" s="6"/>
      <c r="L635" s="6"/>
      <c r="M635" s="6"/>
    </row>
    <row r="636" spans="1:13" s="2" customFormat="1" ht="15" x14ac:dyDescent="0.2">
      <c r="A636" s="99"/>
      <c r="B636" s="99"/>
      <c r="C636" s="9"/>
      <c r="D636" s="9"/>
      <c r="E636" s="6"/>
      <c r="F636" s="6"/>
      <c r="G636" s="6"/>
      <c r="H636" s="6"/>
      <c r="I636" s="6"/>
      <c r="J636" s="6"/>
      <c r="K636" s="6"/>
      <c r="L636" s="6"/>
      <c r="M636" s="6"/>
    </row>
    <row r="637" spans="1:13" s="2" customFormat="1" ht="15" x14ac:dyDescent="0.2">
      <c r="A637" s="99"/>
      <c r="B637" s="99"/>
      <c r="C637" s="9"/>
      <c r="D637" s="9"/>
      <c r="E637" s="6"/>
      <c r="F637" s="6"/>
      <c r="G637" s="6"/>
      <c r="H637" s="6"/>
      <c r="I637" s="6"/>
      <c r="J637" s="6"/>
      <c r="K637" s="6"/>
      <c r="L637" s="6"/>
      <c r="M637" s="6"/>
    </row>
    <row r="638" spans="1:13" s="2" customFormat="1" ht="15" x14ac:dyDescent="0.2">
      <c r="A638" s="99"/>
      <c r="B638" s="99"/>
      <c r="C638" s="9"/>
      <c r="D638" s="9"/>
      <c r="E638" s="6"/>
      <c r="F638" s="6"/>
      <c r="G638" s="6"/>
      <c r="H638" s="6"/>
      <c r="I638" s="6"/>
      <c r="J638" s="6"/>
      <c r="K638" s="6"/>
      <c r="L638" s="6"/>
      <c r="M638" s="6"/>
    </row>
    <row r="639" spans="1:13" s="2" customFormat="1" ht="15" x14ac:dyDescent="0.2">
      <c r="A639" s="99"/>
      <c r="B639" s="99"/>
      <c r="C639" s="9"/>
      <c r="D639" s="9"/>
      <c r="E639" s="6"/>
      <c r="F639" s="6"/>
      <c r="G639" s="6"/>
      <c r="H639" s="6"/>
      <c r="I639" s="6"/>
      <c r="J639" s="6"/>
      <c r="K639" s="6"/>
      <c r="L639" s="6"/>
      <c r="M639" s="6"/>
    </row>
    <row r="640" spans="1:13" s="2" customFormat="1" ht="15" x14ac:dyDescent="0.2">
      <c r="A640" s="99"/>
      <c r="B640" s="99"/>
      <c r="C640" s="9"/>
      <c r="D640" s="9"/>
      <c r="E640" s="6"/>
      <c r="F640" s="6"/>
      <c r="G640" s="6"/>
      <c r="H640" s="6"/>
      <c r="I640" s="6"/>
      <c r="J640" s="6"/>
      <c r="K640" s="6"/>
      <c r="L640" s="6"/>
      <c r="M640" s="6"/>
    </row>
    <row r="641" spans="1:13" s="2" customFormat="1" ht="15" x14ac:dyDescent="0.2">
      <c r="A641" s="99"/>
      <c r="B641" s="99"/>
      <c r="C641" s="9"/>
      <c r="D641" s="9"/>
      <c r="E641" s="6"/>
      <c r="F641" s="6"/>
      <c r="G641" s="6"/>
      <c r="H641" s="6"/>
      <c r="I641" s="6"/>
      <c r="J641" s="6"/>
      <c r="K641" s="6"/>
      <c r="L641" s="6"/>
      <c r="M641" s="6"/>
    </row>
    <row r="642" spans="1:13" s="2" customFormat="1" ht="15" x14ac:dyDescent="0.2">
      <c r="A642" s="99"/>
      <c r="B642" s="99"/>
      <c r="C642" s="9"/>
      <c r="D642" s="9"/>
      <c r="E642" s="6"/>
      <c r="F642" s="6"/>
      <c r="G642" s="6"/>
      <c r="H642" s="6"/>
      <c r="I642" s="6"/>
      <c r="J642" s="6"/>
      <c r="K642" s="6"/>
      <c r="L642" s="6"/>
      <c r="M642" s="6"/>
    </row>
    <row r="643" spans="1:13" s="2" customFormat="1" ht="15" x14ac:dyDescent="0.2">
      <c r="A643" s="99"/>
      <c r="B643" s="99"/>
      <c r="C643" s="9"/>
      <c r="D643" s="9"/>
      <c r="E643" s="6"/>
      <c r="F643" s="6"/>
      <c r="G643" s="6"/>
      <c r="H643" s="6"/>
      <c r="I643" s="6"/>
      <c r="J643" s="6"/>
      <c r="K643" s="6"/>
      <c r="L643" s="6"/>
      <c r="M643" s="6"/>
    </row>
    <row r="644" spans="1:13" s="2" customFormat="1" ht="15" x14ac:dyDescent="0.2">
      <c r="A644" s="99"/>
      <c r="B644" s="99"/>
      <c r="C644" s="9"/>
      <c r="D644" s="9"/>
      <c r="E644" s="6"/>
      <c r="F644" s="6"/>
      <c r="G644" s="6"/>
      <c r="H644" s="6"/>
      <c r="I644" s="6"/>
      <c r="J644" s="6"/>
      <c r="K644" s="6"/>
      <c r="L644" s="6"/>
      <c r="M644" s="6"/>
    </row>
    <row r="645" spans="1:13" s="2" customFormat="1" ht="15" x14ac:dyDescent="0.2">
      <c r="A645" s="99"/>
      <c r="B645" s="99"/>
      <c r="C645" s="9"/>
      <c r="D645" s="9"/>
      <c r="E645" s="6"/>
      <c r="F645" s="6"/>
      <c r="G645" s="6"/>
      <c r="H645" s="6"/>
      <c r="I645" s="6"/>
      <c r="J645" s="6"/>
      <c r="K645" s="6"/>
      <c r="L645" s="6"/>
      <c r="M645" s="6"/>
    </row>
    <row r="646" spans="1:13" s="2" customFormat="1" ht="15" x14ac:dyDescent="0.2">
      <c r="A646" s="99"/>
      <c r="B646" s="99"/>
      <c r="C646" s="9"/>
      <c r="D646" s="9"/>
      <c r="E646" s="6"/>
      <c r="F646" s="6"/>
      <c r="G646" s="6"/>
      <c r="H646" s="6"/>
      <c r="I646" s="6"/>
      <c r="J646" s="6"/>
      <c r="K646" s="6"/>
      <c r="L646" s="6"/>
      <c r="M646" s="6"/>
    </row>
    <row r="647" spans="1:13" s="2" customFormat="1" ht="15" x14ac:dyDescent="0.2">
      <c r="A647" s="99"/>
      <c r="B647" s="99"/>
      <c r="C647" s="9"/>
      <c r="D647" s="9"/>
      <c r="E647" s="6"/>
      <c r="F647" s="6"/>
      <c r="G647" s="6"/>
      <c r="H647" s="6"/>
      <c r="I647" s="6"/>
      <c r="J647" s="6"/>
      <c r="K647" s="6"/>
      <c r="L647" s="6"/>
      <c r="M647" s="6"/>
    </row>
    <row r="648" spans="1:13" s="2" customFormat="1" ht="15" x14ac:dyDescent="0.2">
      <c r="A648" s="99"/>
      <c r="B648" s="99"/>
      <c r="C648" s="9"/>
      <c r="D648" s="9"/>
      <c r="E648" s="6"/>
      <c r="F648" s="6"/>
      <c r="G648" s="6"/>
      <c r="H648" s="6"/>
      <c r="I648" s="6"/>
      <c r="J648" s="6"/>
      <c r="K648" s="6"/>
      <c r="L648" s="6"/>
      <c r="M648" s="6"/>
    </row>
    <row r="649" spans="1:13" s="2" customFormat="1" ht="15" x14ac:dyDescent="0.2">
      <c r="A649" s="99"/>
      <c r="B649" s="99"/>
      <c r="C649" s="9"/>
      <c r="D649" s="9"/>
      <c r="E649" s="6"/>
      <c r="F649" s="6"/>
      <c r="G649" s="6"/>
      <c r="H649" s="6"/>
      <c r="I649" s="6"/>
      <c r="J649" s="6"/>
      <c r="K649" s="6"/>
      <c r="L649" s="6"/>
      <c r="M649" s="6"/>
    </row>
    <row r="650" spans="1:13" s="2" customFormat="1" ht="15" x14ac:dyDescent="0.2">
      <c r="A650" s="99"/>
      <c r="B650" s="99"/>
      <c r="C650" s="9"/>
      <c r="D650" s="9"/>
      <c r="E650" s="6"/>
      <c r="F650" s="6"/>
      <c r="G650" s="6"/>
      <c r="H650" s="6"/>
      <c r="I650" s="6"/>
      <c r="J650" s="6"/>
      <c r="K650" s="6"/>
      <c r="L650" s="6"/>
      <c r="M650" s="6"/>
    </row>
    <row r="651" spans="1:13" s="2" customFormat="1" ht="15" x14ac:dyDescent="0.2">
      <c r="A651" s="99"/>
      <c r="B651" s="99"/>
      <c r="C651" s="9"/>
      <c r="D651" s="9"/>
      <c r="E651" s="6"/>
      <c r="F651" s="6"/>
      <c r="G651" s="6"/>
      <c r="H651" s="6"/>
      <c r="I651" s="6"/>
      <c r="J651" s="6"/>
      <c r="K651" s="6"/>
      <c r="L651" s="6"/>
      <c r="M651" s="6"/>
    </row>
    <row r="652" spans="1:13" s="2" customFormat="1" ht="15" x14ac:dyDescent="0.2">
      <c r="A652" s="99"/>
      <c r="B652" s="99"/>
      <c r="C652" s="9"/>
      <c r="D652" s="9"/>
      <c r="E652" s="6"/>
      <c r="F652" s="6"/>
      <c r="G652" s="6"/>
      <c r="H652" s="6"/>
      <c r="I652" s="6"/>
      <c r="J652" s="6"/>
      <c r="K652" s="6"/>
      <c r="L652" s="6"/>
      <c r="M652" s="6"/>
    </row>
    <row r="653" spans="1:13" s="2" customFormat="1" ht="15" x14ac:dyDescent="0.2">
      <c r="A653" s="99"/>
      <c r="B653" s="99"/>
      <c r="C653" s="9"/>
      <c r="D653" s="9"/>
      <c r="E653" s="6"/>
      <c r="F653" s="6"/>
      <c r="G653" s="6"/>
      <c r="H653" s="6"/>
      <c r="I653" s="6"/>
      <c r="J653" s="6"/>
      <c r="K653" s="6"/>
      <c r="L653" s="6"/>
      <c r="M653" s="6"/>
    </row>
    <row r="654" spans="1:13" s="2" customFormat="1" ht="15" x14ac:dyDescent="0.2">
      <c r="A654" s="99"/>
      <c r="B654" s="99"/>
      <c r="C654" s="9"/>
      <c r="D654" s="9"/>
      <c r="E654" s="6"/>
      <c r="F654" s="6"/>
      <c r="G654" s="6"/>
      <c r="H654" s="6"/>
      <c r="I654" s="6"/>
      <c r="J654" s="6"/>
      <c r="K654" s="6"/>
      <c r="L654" s="6"/>
      <c r="M654" s="6"/>
    </row>
    <row r="655" spans="1:13" s="2" customFormat="1" ht="15" x14ac:dyDescent="0.2">
      <c r="A655" s="99"/>
      <c r="B655" s="99"/>
      <c r="C655" s="9"/>
      <c r="D655" s="9"/>
      <c r="E655" s="6"/>
      <c r="F655" s="6"/>
      <c r="G655" s="6"/>
      <c r="H655" s="6"/>
      <c r="I655" s="6"/>
      <c r="J655" s="6"/>
      <c r="K655" s="6"/>
      <c r="L655" s="6"/>
      <c r="M655" s="6"/>
    </row>
    <row r="656" spans="1:13" s="2" customFormat="1" ht="15" x14ac:dyDescent="0.2">
      <c r="A656" s="99"/>
      <c r="B656" s="99"/>
      <c r="C656" s="9"/>
      <c r="D656" s="9"/>
      <c r="E656" s="6"/>
      <c r="F656" s="6"/>
      <c r="G656" s="6"/>
      <c r="H656" s="6"/>
      <c r="I656" s="6"/>
      <c r="J656" s="6"/>
      <c r="K656" s="6"/>
      <c r="L656" s="6"/>
      <c r="M656" s="6"/>
    </row>
  </sheetData>
  <mergeCells count="10">
    <mergeCell ref="A62:B62"/>
    <mergeCell ref="A63:M64"/>
    <mergeCell ref="A1:H1"/>
    <mergeCell ref="H9:J9"/>
    <mergeCell ref="K9:M10"/>
    <mergeCell ref="H11:H12"/>
    <mergeCell ref="I11:J11"/>
    <mergeCell ref="K11:L11"/>
    <mergeCell ref="M11:M12"/>
    <mergeCell ref="A2:L3"/>
  </mergeCells>
  <pageMargins left="0.39370078740157483" right="0" top="0.39370078740157483" bottom="0.19685039370078741" header="0.51181102362204722" footer="0.51181102362204722"/>
  <pageSetup paperSize="9" scale="71" firstPageNumber="68" fitToHeight="2" orientation="landscape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  <rowBreaks count="1" manualBreakCount="1">
    <brk id="32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1641C-2E90-45AE-AD25-A0F09B9D9A26}">
  <sheetPr codeName="List8">
    <tabColor theme="4" tint="-0.499984740745262"/>
  </sheetPr>
  <dimension ref="A1:I54"/>
  <sheetViews>
    <sheetView showGridLines="0" topLeftCell="A24" zoomScaleNormal="100" zoomScaleSheetLayoutView="100" workbookViewId="0">
      <selection activeCell="H38" sqref="H38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114"/>
    </row>
    <row r="2" spans="1:9" ht="19.5" x14ac:dyDescent="0.4">
      <c r="A2" s="264" t="s">
        <v>141</v>
      </c>
      <c r="B2" s="264"/>
      <c r="C2" s="264"/>
      <c r="D2" s="264"/>
      <c r="E2" s="265" t="s">
        <v>27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188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66181500</v>
      </c>
      <c r="F6" s="268"/>
      <c r="G6" s="119" t="s">
        <v>5</v>
      </c>
      <c r="H6" s="269">
        <v>1001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7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7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7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5762000</v>
      </c>
      <c r="F16" s="263"/>
      <c r="G16" s="135">
        <v>6433537.7199999997</v>
      </c>
      <c r="H16" s="136">
        <v>6433537.7199999997</v>
      </c>
      <c r="I16" s="136">
        <v>0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5762000</v>
      </c>
      <c r="F18" s="263"/>
      <c r="G18" s="135">
        <v>6478158.2999999998</v>
      </c>
      <c r="H18" s="136">
        <v>6478158.2999999998</v>
      </c>
      <c r="I18" s="136">
        <v>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44620.580000000075</v>
      </c>
      <c r="H20" s="145">
        <f>H18-H16+H17</f>
        <v>44620.580000000075</v>
      </c>
      <c r="I20" s="145">
        <f>I18-I16+I17</f>
        <v>0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44620.580000000075</v>
      </c>
      <c r="H21" s="145">
        <f>H20-H17</f>
        <v>44620.580000000075</v>
      </c>
      <c r="I21" s="145">
        <f>I20-I17</f>
        <v>0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44620.58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44620.58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161"/>
      <c r="B31" s="276" t="s">
        <v>163</v>
      </c>
      <c r="C31" s="276"/>
      <c r="D31" s="276"/>
      <c r="E31" s="276"/>
      <c r="F31" s="276"/>
      <c r="G31" s="162">
        <v>0</v>
      </c>
      <c r="H31" s="161"/>
      <c r="I31" s="161"/>
    </row>
    <row r="32" spans="1:9" ht="42" customHeight="1" x14ac:dyDescent="0.2">
      <c r="A32" s="277" t="s">
        <v>186</v>
      </c>
      <c r="B32" s="277"/>
      <c r="C32" s="277"/>
      <c r="D32" s="277"/>
      <c r="E32" s="277"/>
      <c r="F32" s="277"/>
      <c r="G32" s="277"/>
      <c r="H32" s="277"/>
      <c r="I32" s="277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16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5" t="str">
        <f t="shared" ref="I35:I42" si="0"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120000</v>
      </c>
      <c r="G36" s="169">
        <v>78366.81</v>
      </c>
      <c r="H36" s="124"/>
      <c r="I36" s="235">
        <f t="shared" si="0"/>
        <v>0.65305674999999996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34000</v>
      </c>
      <c r="G37" s="169">
        <v>29566.9</v>
      </c>
      <c r="H37" s="124"/>
      <c r="I37" s="235">
        <f t="shared" si="0"/>
        <v>0.86961470588235301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5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5" t="str">
        <f t="shared" si="0"/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47220</v>
      </c>
      <c r="G40" s="169">
        <v>47220</v>
      </c>
      <c r="H40" s="124"/>
      <c r="I40" s="235">
        <f t="shared" si="0"/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5" t="str">
        <f t="shared" si="0"/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5" t="str">
        <f t="shared" si="0"/>
        <v>nerozp.</v>
      </c>
    </row>
    <row r="43" spans="1:9" ht="108" customHeight="1" x14ac:dyDescent="0.2">
      <c r="A43" s="278" t="s">
        <v>287</v>
      </c>
      <c r="B43" s="278"/>
      <c r="C43" s="278"/>
      <c r="D43" s="278"/>
      <c r="E43" s="278"/>
      <c r="F43" s="278"/>
      <c r="G43" s="278"/>
      <c r="H43" s="278"/>
      <c r="I43" s="278"/>
    </row>
    <row r="44" spans="1:9" ht="19.5" thickBot="1" x14ac:dyDescent="0.45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.75" thickTop="1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72"/>
      <c r="G46" s="182"/>
      <c r="H46" s="183">
        <v>45657</v>
      </c>
      <c r="I46" s="184">
        <v>45657</v>
      </c>
    </row>
    <row r="47" spans="1:9" x14ac:dyDescent="0.2">
      <c r="A47" s="180"/>
      <c r="E47" s="181"/>
      <c r="F47" s="272"/>
      <c r="G47" s="185"/>
      <c r="H47" s="185"/>
      <c r="I47" s="186"/>
    </row>
    <row r="48" spans="1:9" ht="13.5" thickBot="1" x14ac:dyDescent="0.25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ht="13.5" thickTop="1" x14ac:dyDescent="0.2">
      <c r="A49" s="191"/>
      <c r="B49" s="192"/>
      <c r="C49" s="192" t="s">
        <v>22</v>
      </c>
      <c r="D49" s="192"/>
      <c r="E49" s="193">
        <v>1554</v>
      </c>
      <c r="F49" s="194">
        <v>0</v>
      </c>
      <c r="G49" s="195">
        <v>0</v>
      </c>
      <c r="H49" s="195">
        <v>1554</v>
      </c>
      <c r="I49" s="196">
        <v>1554</v>
      </c>
    </row>
    <row r="50" spans="1:9" x14ac:dyDescent="0.2">
      <c r="A50" s="197"/>
      <c r="B50" s="198"/>
      <c r="C50" s="198" t="s">
        <v>185</v>
      </c>
      <c r="D50" s="198"/>
      <c r="E50" s="199">
        <v>110595.11</v>
      </c>
      <c r="F50" s="200">
        <v>35819</v>
      </c>
      <c r="G50" s="201">
        <v>68382</v>
      </c>
      <c r="H50" s="201">
        <v>78032.109999999986</v>
      </c>
      <c r="I50" s="202">
        <v>82539.11</v>
      </c>
    </row>
    <row r="51" spans="1:9" x14ac:dyDescent="0.2">
      <c r="A51" s="197"/>
      <c r="B51" s="198"/>
      <c r="C51" s="198" t="s">
        <v>23</v>
      </c>
      <c r="D51" s="198"/>
      <c r="E51" s="199">
        <v>360202.44</v>
      </c>
      <c r="F51" s="200">
        <v>3386.15</v>
      </c>
      <c r="G51" s="201">
        <v>341101.83</v>
      </c>
      <c r="H51" s="201">
        <v>22486.76</v>
      </c>
      <c r="I51" s="202">
        <v>22486.760000000002</v>
      </c>
    </row>
    <row r="52" spans="1:9" x14ac:dyDescent="0.2">
      <c r="A52" s="197"/>
      <c r="B52" s="198"/>
      <c r="C52" s="198" t="s">
        <v>187</v>
      </c>
      <c r="D52" s="198"/>
      <c r="E52" s="199">
        <v>93392.79</v>
      </c>
      <c r="F52" s="200">
        <v>47220</v>
      </c>
      <c r="G52" s="201">
        <v>47220</v>
      </c>
      <c r="H52" s="201">
        <v>93392.789999999979</v>
      </c>
      <c r="I52" s="202">
        <v>93392.79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565744.34</v>
      </c>
      <c r="F53" s="206">
        <f>F49+F50+F51+F52</f>
        <v>86425.15</v>
      </c>
      <c r="G53" s="207">
        <f>G49+G50+G51+G52</f>
        <v>456703.83</v>
      </c>
      <c r="H53" s="207">
        <f>H49+H50+H51+H52</f>
        <v>195465.65999999997</v>
      </c>
      <c r="I53" s="208">
        <f>SUM(I49:I52)</f>
        <v>199972.65999999997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73"/>
      <c r="I54" s="273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AF21F-729E-4CE3-BB01-4B415D873429}">
  <sheetPr codeName="List9">
    <tabColor theme="4" tint="-0.499984740745262"/>
  </sheetPr>
  <dimension ref="A1:I54"/>
  <sheetViews>
    <sheetView showGridLines="0" topLeftCell="A13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30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189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190</v>
      </c>
      <c r="F6" s="268"/>
      <c r="G6" s="119" t="s">
        <v>5</v>
      </c>
      <c r="H6" s="269">
        <v>1012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67354000</v>
      </c>
      <c r="F16" s="279"/>
      <c r="G16" s="135">
        <v>68096608.870000005</v>
      </c>
      <c r="H16" s="136">
        <v>66830112.359999999</v>
      </c>
      <c r="I16" s="136">
        <v>1266496.51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67354000</v>
      </c>
      <c r="F18" s="279"/>
      <c r="G18" s="135">
        <v>68199524.739999995</v>
      </c>
      <c r="H18" s="136">
        <v>66826392.149999999</v>
      </c>
      <c r="I18" s="136">
        <v>1373132.59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102915.86999998987</v>
      </c>
      <c r="H20" s="145">
        <f>H18-H16+H17</f>
        <v>-3720.2100000008941</v>
      </c>
      <c r="I20" s="145">
        <f>I18-I16+I17</f>
        <v>106636.08000000007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102915.86999998987</v>
      </c>
      <c r="H21" s="145">
        <f>H20-H17</f>
        <v>-3720.2100000008941</v>
      </c>
      <c r="I21" s="145">
        <f>I20-I17</f>
        <v>106636.08000000007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102915.86999998987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84915.869999989867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527042.04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35000</v>
      </c>
      <c r="G36" s="169">
        <v>31879.43</v>
      </c>
      <c r="H36" s="124"/>
      <c r="I36" s="236">
        <f t="shared" ref="I36:I38" si="0">IF(F36=0,"nerozp.",G36/F36)</f>
        <v>0.91084085714285712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560500</v>
      </c>
      <c r="G37" s="169">
        <v>559876.84000000008</v>
      </c>
      <c r="H37" s="124"/>
      <c r="I37" s="236">
        <f t="shared" si="0"/>
        <v>0.99888820695807334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806000</v>
      </c>
      <c r="G38" s="169">
        <v>804738.46</v>
      </c>
      <c r="H38" s="124"/>
      <c r="I38" s="236">
        <f t="shared" si="0"/>
        <v>0.99843481389578159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818218.78</v>
      </c>
      <c r="G40" s="169">
        <v>818218.78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191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24900</v>
      </c>
      <c r="F49" s="194">
        <v>0</v>
      </c>
      <c r="G49" s="195">
        <v>18000</v>
      </c>
      <c r="H49" s="195">
        <v>6900</v>
      </c>
      <c r="I49" s="196">
        <v>6900</v>
      </c>
    </row>
    <row r="50" spans="1:9" x14ac:dyDescent="0.2">
      <c r="A50" s="197"/>
      <c r="B50" s="198"/>
      <c r="C50" s="198" t="s">
        <v>185</v>
      </c>
      <c r="D50" s="198"/>
      <c r="E50" s="199">
        <v>85634.55</v>
      </c>
      <c r="F50" s="200">
        <v>427706</v>
      </c>
      <c r="G50" s="201">
        <v>477344</v>
      </c>
      <c r="H50" s="201">
        <v>35996.549999999988</v>
      </c>
      <c r="I50" s="202">
        <v>5398.55</v>
      </c>
    </row>
    <row r="51" spans="1:9" x14ac:dyDescent="0.2">
      <c r="A51" s="197"/>
      <c r="B51" s="198"/>
      <c r="C51" s="198" t="s">
        <v>23</v>
      </c>
      <c r="D51" s="198"/>
      <c r="E51" s="199">
        <v>384812.08</v>
      </c>
      <c r="F51" s="200">
        <v>313426.56</v>
      </c>
      <c r="G51" s="201">
        <v>285856</v>
      </c>
      <c r="H51" s="201">
        <v>412382.64</v>
      </c>
      <c r="I51" s="202">
        <v>412382.64</v>
      </c>
    </row>
    <row r="52" spans="1:9" x14ac:dyDescent="0.2">
      <c r="A52" s="197"/>
      <c r="B52" s="198"/>
      <c r="C52" s="198" t="s">
        <v>187</v>
      </c>
      <c r="D52" s="198"/>
      <c r="E52" s="199">
        <v>87397.91</v>
      </c>
      <c r="F52" s="200">
        <v>953873.65999999992</v>
      </c>
      <c r="G52" s="201">
        <v>954981.25</v>
      </c>
      <c r="H52" s="201">
        <v>86290.319999999949</v>
      </c>
      <c r="I52" s="202">
        <v>86290.32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582744.54</v>
      </c>
      <c r="F53" s="206">
        <f>F49+F50+F51+F52</f>
        <v>1695006.22</v>
      </c>
      <c r="G53" s="207">
        <f>G49+G50+G51+G52</f>
        <v>1736181.25</v>
      </c>
      <c r="H53" s="207">
        <f>H49+H50+H51+H52</f>
        <v>541569.51</v>
      </c>
      <c r="I53" s="208">
        <f>SUM(I49:I52)</f>
        <v>510971.51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30EDE-D014-469A-BF18-2D6B7D0A6571}">
  <sheetPr codeName="List10">
    <tabColor theme="4" tint="-0.499984740745262"/>
  </sheetPr>
  <dimension ref="A1:I54"/>
  <sheetViews>
    <sheetView showGridLines="0" topLeftCell="A15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33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192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193</v>
      </c>
      <c r="F6" s="268"/>
      <c r="G6" s="119" t="s">
        <v>5</v>
      </c>
      <c r="H6" s="269">
        <v>1015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113163000</v>
      </c>
      <c r="F16" s="279"/>
      <c r="G16" s="135">
        <v>111522828.98999999</v>
      </c>
      <c r="H16" s="136">
        <v>111218334.92</v>
      </c>
      <c r="I16" s="136">
        <v>304494.07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113313000</v>
      </c>
      <c r="F18" s="279"/>
      <c r="G18" s="135">
        <v>111682129.91999999</v>
      </c>
      <c r="H18" s="136">
        <v>111218334.91999999</v>
      </c>
      <c r="I18" s="136">
        <v>463795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159300.92999999225</v>
      </c>
      <c r="H20" s="145">
        <f>H18-H16+H17</f>
        <v>-1.4901161193847656E-8</v>
      </c>
      <c r="I20" s="145">
        <f>I18-I16+I17</f>
        <v>159300.93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159300.92999999225</v>
      </c>
      <c r="H21" s="145">
        <f>H20-H17</f>
        <v>-1.4901161193847656E-8</v>
      </c>
      <c r="I21" s="145">
        <f>I20-I17</f>
        <v>159300.93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159300.93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159300.93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85824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3600000</v>
      </c>
      <c r="G36" s="169">
        <v>2751476.31</v>
      </c>
      <c r="H36" s="124"/>
      <c r="I36" s="236">
        <f t="shared" ref="I36:I38" si="0">IF(F36=0,"nerozp.",G36/F36)</f>
        <v>0.76429897499999999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2800000</v>
      </c>
      <c r="G37" s="169">
        <v>2006852.27</v>
      </c>
      <c r="H37" s="124"/>
      <c r="I37" s="236">
        <f t="shared" si="0"/>
        <v>0.71673295357142863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4080185.9</v>
      </c>
      <c r="G40" s="169">
        <v>4080185.9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194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150917</v>
      </c>
      <c r="F49" s="194">
        <v>0</v>
      </c>
      <c r="G49" s="195">
        <v>18000</v>
      </c>
      <c r="H49" s="195">
        <v>132917</v>
      </c>
      <c r="I49" s="196">
        <v>132917</v>
      </c>
    </row>
    <row r="50" spans="1:9" x14ac:dyDescent="0.2">
      <c r="A50" s="197"/>
      <c r="B50" s="198"/>
      <c r="C50" s="198" t="s">
        <v>185</v>
      </c>
      <c r="D50" s="198"/>
      <c r="E50" s="199">
        <v>2979034.33</v>
      </c>
      <c r="F50" s="200">
        <v>667955</v>
      </c>
      <c r="G50" s="201">
        <v>1052206</v>
      </c>
      <c r="H50" s="201">
        <v>2594783.33</v>
      </c>
      <c r="I50" s="202">
        <v>2566686.33</v>
      </c>
    </row>
    <row r="51" spans="1:9" x14ac:dyDescent="0.2">
      <c r="A51" s="197"/>
      <c r="B51" s="198"/>
      <c r="C51" s="198" t="s">
        <v>23</v>
      </c>
      <c r="D51" s="198"/>
      <c r="E51" s="199">
        <v>2470803.04</v>
      </c>
      <c r="F51" s="200">
        <v>517752.78</v>
      </c>
      <c r="G51" s="201">
        <v>1738846.02</v>
      </c>
      <c r="H51" s="201">
        <v>1249709.8</v>
      </c>
      <c r="I51" s="202">
        <v>1249709.8</v>
      </c>
    </row>
    <row r="52" spans="1:9" x14ac:dyDescent="0.2">
      <c r="A52" s="197"/>
      <c r="B52" s="198"/>
      <c r="C52" s="198" t="s">
        <v>187</v>
      </c>
      <c r="D52" s="198"/>
      <c r="E52" s="199">
        <v>797631.35</v>
      </c>
      <c r="F52" s="200">
        <v>4115533.9</v>
      </c>
      <c r="G52" s="201">
        <v>4779965.2699999996</v>
      </c>
      <c r="H52" s="201">
        <v>133199.98000000045</v>
      </c>
      <c r="I52" s="202">
        <v>133199.98000000001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6398385.7199999997</v>
      </c>
      <c r="F53" s="206">
        <f>F49+F50+F51+F52</f>
        <v>5301241.68</v>
      </c>
      <c r="G53" s="207">
        <f>G49+G50+G51+G52</f>
        <v>7589017.2899999991</v>
      </c>
      <c r="H53" s="207">
        <f>H49+H50+H51+H52</f>
        <v>4110610.1100000003</v>
      </c>
      <c r="I53" s="208">
        <f>SUM(I49:I52)</f>
        <v>4082513.11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60D40-457B-48A2-B80D-06D9FE05BA43}">
  <sheetPr codeName="List11">
    <tabColor theme="4" tint="-0.499984740745262"/>
  </sheetPr>
  <dimension ref="A1:I54"/>
  <sheetViews>
    <sheetView showGridLines="0" topLeftCell="A13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37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195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61989789</v>
      </c>
      <c r="F6" s="268"/>
      <c r="G6" s="119" t="s">
        <v>5</v>
      </c>
      <c r="H6" s="269">
        <v>1032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17339000</v>
      </c>
      <c r="F16" s="279"/>
      <c r="G16" s="135">
        <v>30218087.669999998</v>
      </c>
      <c r="H16" s="136">
        <v>30199882.669999998</v>
      </c>
      <c r="I16" s="136">
        <v>18205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17339000</v>
      </c>
      <c r="F18" s="279"/>
      <c r="G18" s="135">
        <v>30249622.579999998</v>
      </c>
      <c r="H18" s="136">
        <v>30211322.579999998</v>
      </c>
      <c r="I18" s="136">
        <v>38300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31534.910000000149</v>
      </c>
      <c r="H20" s="145">
        <f>H18-H16+H17</f>
        <v>11439.910000000149</v>
      </c>
      <c r="I20" s="145">
        <f>I18-I16+I17</f>
        <v>20095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31534.910000000149</v>
      </c>
      <c r="H21" s="145">
        <f>H20-H17</f>
        <v>11439.910000000149</v>
      </c>
      <c r="I21" s="145">
        <f>I20-I17</f>
        <v>20095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31534.910000000149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23534.910000000149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51178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300000</v>
      </c>
      <c r="G36" s="169">
        <v>229172.71</v>
      </c>
      <c r="H36" s="124"/>
      <c r="I36" s="236">
        <f t="shared" ref="I36:I38" si="0">IF(F36=0,"nerozp.",G36/F36)</f>
        <v>0.76390903333333326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200000</v>
      </c>
      <c r="G37" s="169">
        <v>172282.02000000002</v>
      </c>
      <c r="H37" s="124"/>
      <c r="I37" s="236">
        <f t="shared" si="0"/>
        <v>0.86141010000000007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220000</v>
      </c>
      <c r="G38" s="169">
        <v>208633.28</v>
      </c>
      <c r="H38" s="124"/>
      <c r="I38" s="236">
        <f t="shared" si="0"/>
        <v>0.9483330909090909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543566.72</v>
      </c>
      <c r="G40" s="169">
        <v>543566.72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272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5300</v>
      </c>
      <c r="F49" s="194">
        <v>0</v>
      </c>
      <c r="G49" s="195">
        <v>5300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289299.57</v>
      </c>
      <c r="F50" s="200">
        <v>184463</v>
      </c>
      <c r="G50" s="201">
        <v>234729.91999999998</v>
      </c>
      <c r="H50" s="201">
        <v>239032.65000000002</v>
      </c>
      <c r="I50" s="202">
        <v>224531.65</v>
      </c>
    </row>
    <row r="51" spans="1:9" x14ac:dyDescent="0.2">
      <c r="A51" s="197"/>
      <c r="B51" s="198"/>
      <c r="C51" s="198" t="s">
        <v>23</v>
      </c>
      <c r="D51" s="198"/>
      <c r="E51" s="199">
        <v>482497.5</v>
      </c>
      <c r="F51" s="200">
        <v>354490.38</v>
      </c>
      <c r="G51" s="201">
        <v>380494.99</v>
      </c>
      <c r="H51" s="201">
        <v>456492.89</v>
      </c>
      <c r="I51" s="202">
        <v>456492.87</v>
      </c>
    </row>
    <row r="52" spans="1:9" x14ac:dyDescent="0.2">
      <c r="A52" s="197"/>
      <c r="B52" s="198"/>
      <c r="C52" s="198" t="s">
        <v>187</v>
      </c>
      <c r="D52" s="198"/>
      <c r="E52" s="199">
        <v>89334.34</v>
      </c>
      <c r="F52" s="200">
        <v>1457953.72</v>
      </c>
      <c r="G52" s="201">
        <v>1452812.72</v>
      </c>
      <c r="H52" s="201">
        <v>94475.340000000084</v>
      </c>
      <c r="I52" s="202">
        <v>94475.34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866431.41</v>
      </c>
      <c r="F53" s="206">
        <f>F49+F50+F51+F52</f>
        <v>1996907.1</v>
      </c>
      <c r="G53" s="207">
        <f>G49+G50+G51+G52</f>
        <v>2073337.63</v>
      </c>
      <c r="H53" s="207">
        <f>H49+H50+H51+H52</f>
        <v>790000.88000000012</v>
      </c>
      <c r="I53" s="208">
        <f>SUM(I49:I52)</f>
        <v>775499.86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CA1F7-60F6-4CCE-8D7B-EE2ACDEEA57F}">
  <sheetPr codeName="List12">
    <tabColor theme="4" tint="-0.499984740745262"/>
  </sheetPr>
  <dimension ref="A1:I54"/>
  <sheetViews>
    <sheetView showGridLines="0" topLeftCell="A19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41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196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61989762</v>
      </c>
      <c r="F6" s="268"/>
      <c r="G6" s="119" t="s">
        <v>5</v>
      </c>
      <c r="H6" s="269">
        <v>1033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24308000</v>
      </c>
      <c r="F16" s="279"/>
      <c r="G16" s="135">
        <v>25277676.569999997</v>
      </c>
      <c r="H16" s="136">
        <v>25276682.569999997</v>
      </c>
      <c r="I16" s="136">
        <v>994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23579.77</v>
      </c>
      <c r="H17" s="140">
        <v>23579.77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24341000</v>
      </c>
      <c r="F18" s="279"/>
      <c r="G18" s="135">
        <v>25340226.779999997</v>
      </c>
      <c r="H18" s="136">
        <v>25304226.779999997</v>
      </c>
      <c r="I18" s="136">
        <v>36000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86129.980000000898</v>
      </c>
      <c r="H20" s="145">
        <f>H18-H16+H17</f>
        <v>51123.980000000898</v>
      </c>
      <c r="I20" s="145">
        <f>I18-I16+I17</f>
        <v>35006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62550.210000000894</v>
      </c>
      <c r="H21" s="145">
        <f>H20-H17</f>
        <v>27544.210000000898</v>
      </c>
      <c r="I21" s="145">
        <f>I20-I17</f>
        <v>35006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62550.21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54550.21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540000</v>
      </c>
      <c r="G36" s="169">
        <v>300728.55000000005</v>
      </c>
      <c r="H36" s="124"/>
      <c r="I36" s="236">
        <f t="shared" ref="I36:I38" si="0">IF(F36=0,"nerozp.",G36/F36)</f>
        <v>0.55690472222222231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140000</v>
      </c>
      <c r="G37" s="169">
        <v>116711.42</v>
      </c>
      <c r="H37" s="124"/>
      <c r="I37" s="236">
        <f t="shared" si="0"/>
        <v>0.83365299999999998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302942</v>
      </c>
      <c r="G40" s="169">
        <v>302942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273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0</v>
      </c>
      <c r="F49" s="194">
        <v>0</v>
      </c>
      <c r="G49" s="195">
        <v>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194808.41</v>
      </c>
      <c r="F50" s="200">
        <v>160901.94</v>
      </c>
      <c r="G50" s="201">
        <v>273757</v>
      </c>
      <c r="H50" s="201">
        <v>81953.349999999977</v>
      </c>
      <c r="I50" s="202">
        <v>71013.84</v>
      </c>
    </row>
    <row r="51" spans="1:9" x14ac:dyDescent="0.2">
      <c r="A51" s="197"/>
      <c r="B51" s="198"/>
      <c r="C51" s="198" t="s">
        <v>23</v>
      </c>
      <c r="D51" s="198"/>
      <c r="E51" s="199">
        <v>168158.25</v>
      </c>
      <c r="F51" s="200">
        <v>136535.14000000001</v>
      </c>
      <c r="G51" s="201">
        <v>238922</v>
      </c>
      <c r="H51" s="201">
        <v>65771.39</v>
      </c>
      <c r="I51" s="202">
        <v>65771.39</v>
      </c>
    </row>
    <row r="52" spans="1:9" x14ac:dyDescent="0.2">
      <c r="A52" s="197"/>
      <c r="B52" s="198"/>
      <c r="C52" s="198" t="s">
        <v>187</v>
      </c>
      <c r="D52" s="198"/>
      <c r="E52" s="199">
        <v>1988</v>
      </c>
      <c r="F52" s="200">
        <v>303936</v>
      </c>
      <c r="G52" s="201">
        <v>302942</v>
      </c>
      <c r="H52" s="201">
        <v>2982</v>
      </c>
      <c r="I52" s="202">
        <v>2982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364954.66000000003</v>
      </c>
      <c r="F53" s="206">
        <f>F49+F50+F51+F52</f>
        <v>601373.08000000007</v>
      </c>
      <c r="G53" s="207">
        <f>G49+G50+G51+G52</f>
        <v>815621</v>
      </c>
      <c r="H53" s="207">
        <f>H49+H50+H51+H52</f>
        <v>150706.74</v>
      </c>
      <c r="I53" s="208">
        <f>SUM(I49:I52)</f>
        <v>139767.22999999998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CCCA4-D32E-4EFB-A0E0-0F692BA83CA2}">
  <sheetPr codeName="List13">
    <tabColor theme="4" tint="-0.499984740745262"/>
  </sheetPr>
  <dimension ref="A1:I54"/>
  <sheetViews>
    <sheetView showGridLines="0" topLeftCell="A15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45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197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61989771</v>
      </c>
      <c r="F6" s="268"/>
      <c r="G6" s="119" t="s">
        <v>5</v>
      </c>
      <c r="H6" s="269">
        <v>1034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25112000</v>
      </c>
      <c r="F16" s="279"/>
      <c r="G16" s="135">
        <v>25169456.879999999</v>
      </c>
      <c r="H16" s="136">
        <v>25169456.879999999</v>
      </c>
      <c r="I16" s="136">
        <v>0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25112000</v>
      </c>
      <c r="F18" s="279"/>
      <c r="G18" s="135">
        <v>25196893.240000002</v>
      </c>
      <c r="H18" s="136">
        <v>25196893.240000002</v>
      </c>
      <c r="I18" s="136">
        <v>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27436.360000003129</v>
      </c>
      <c r="H20" s="145">
        <f>H18-H16+H17</f>
        <v>27436.360000003129</v>
      </c>
      <c r="I20" s="145">
        <f>I18-I16+I17</f>
        <v>0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27436.360000003129</v>
      </c>
      <c r="H21" s="145">
        <f>H20-H17</f>
        <v>27436.360000003129</v>
      </c>
      <c r="I21" s="145">
        <f>I20-I17</f>
        <v>0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27436.36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27436.36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450000</v>
      </c>
      <c r="G36" s="169">
        <v>419665.54000000004</v>
      </c>
      <c r="H36" s="124"/>
      <c r="I36" s="236">
        <f t="shared" ref="I36:I38" si="0">IF(F36=0,"nerozp.",G36/F36)</f>
        <v>0.93259008888888895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380000</v>
      </c>
      <c r="G37" s="169">
        <v>348632.38</v>
      </c>
      <c r="H37" s="124"/>
      <c r="I37" s="236">
        <f t="shared" si="0"/>
        <v>0.91745363157894733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6000</v>
      </c>
      <c r="G38" s="169">
        <v>1175</v>
      </c>
      <c r="H38" s="124"/>
      <c r="I38" s="236">
        <f t="shared" si="0"/>
        <v>0.19583333333333333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251449</v>
      </c>
      <c r="G40" s="169">
        <v>251449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275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35000</v>
      </c>
      <c r="F49" s="194">
        <v>0</v>
      </c>
      <c r="G49" s="195">
        <v>0</v>
      </c>
      <c r="H49" s="195">
        <v>35000</v>
      </c>
      <c r="I49" s="196">
        <v>35000</v>
      </c>
    </row>
    <row r="50" spans="1:9" x14ac:dyDescent="0.2">
      <c r="A50" s="197"/>
      <c r="B50" s="198"/>
      <c r="C50" s="198" t="s">
        <v>185</v>
      </c>
      <c r="D50" s="198"/>
      <c r="E50" s="199">
        <v>528228.41</v>
      </c>
      <c r="F50" s="200">
        <v>152040</v>
      </c>
      <c r="G50" s="201">
        <v>288361.59999999998</v>
      </c>
      <c r="H50" s="201">
        <v>391906.81000000006</v>
      </c>
      <c r="I50" s="202">
        <v>402240.41</v>
      </c>
    </row>
    <row r="51" spans="1:9" x14ac:dyDescent="0.2">
      <c r="A51" s="197"/>
      <c r="B51" s="198"/>
      <c r="C51" s="198" t="s">
        <v>23</v>
      </c>
      <c r="D51" s="198"/>
      <c r="E51" s="199">
        <v>698370.14</v>
      </c>
      <c r="F51" s="200">
        <v>473732.9</v>
      </c>
      <c r="G51" s="201">
        <v>360745.67</v>
      </c>
      <c r="H51" s="201">
        <v>811357.37</v>
      </c>
      <c r="I51" s="202">
        <v>749231.37</v>
      </c>
    </row>
    <row r="52" spans="1:9" x14ac:dyDescent="0.2">
      <c r="A52" s="197"/>
      <c r="B52" s="198"/>
      <c r="C52" s="198" t="s">
        <v>187</v>
      </c>
      <c r="D52" s="198"/>
      <c r="E52" s="199">
        <v>23404.69</v>
      </c>
      <c r="F52" s="200">
        <v>818992</v>
      </c>
      <c r="G52" s="201">
        <v>818992</v>
      </c>
      <c r="H52" s="201">
        <v>23404.689999999944</v>
      </c>
      <c r="I52" s="202">
        <v>23404.69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1285003.24</v>
      </c>
      <c r="F53" s="206">
        <f>F49+F50+F51+F52</f>
        <v>1444764.9</v>
      </c>
      <c r="G53" s="207">
        <f>G49+G50+G51+G52</f>
        <v>1468099.27</v>
      </c>
      <c r="H53" s="207">
        <f>H49+H50+H51+H52</f>
        <v>1261668.8700000001</v>
      </c>
      <c r="I53" s="208">
        <f>SUM(I49:I52)</f>
        <v>1209876.47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10FDA-71A9-49F1-88F8-7C3DE3B41F3F}">
  <sheetPr codeName="List14">
    <tabColor theme="4" tint="-0.499984740745262"/>
  </sheetPr>
  <dimension ref="A1:I54"/>
  <sheetViews>
    <sheetView showGridLines="0" topLeftCell="A17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49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198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199</v>
      </c>
      <c r="F6" s="268"/>
      <c r="G6" s="119" t="s">
        <v>5</v>
      </c>
      <c r="H6" s="269">
        <v>1100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38186000</v>
      </c>
      <c r="F16" s="279"/>
      <c r="G16" s="135">
        <v>39165169.960000001</v>
      </c>
      <c r="H16" s="136">
        <v>39072781.859999999</v>
      </c>
      <c r="I16" s="136">
        <v>92388.099999999991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38244000</v>
      </c>
      <c r="F18" s="279"/>
      <c r="G18" s="135">
        <v>39275075.519999996</v>
      </c>
      <c r="H18" s="136">
        <v>39136086.519999996</v>
      </c>
      <c r="I18" s="136">
        <v>138989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109905.55999999493</v>
      </c>
      <c r="H20" s="145">
        <f>H18-H16+H17</f>
        <v>63304.659999996424</v>
      </c>
      <c r="I20" s="145">
        <f>I18-I16+I17</f>
        <v>46600.900000000009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109905.55999999493</v>
      </c>
      <c r="H21" s="145">
        <f>H20-H17</f>
        <v>63304.659999996424</v>
      </c>
      <c r="I21" s="145">
        <f>I20-I17</f>
        <v>46600.900000000009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109905.55999999493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101905.55999999493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110548.55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12000</v>
      </c>
      <c r="G35" s="169">
        <v>7000</v>
      </c>
      <c r="H35" s="124"/>
      <c r="I35" s="236">
        <f>IF(F35=0,"nerozp.",G35/F35)</f>
        <v>0.58333333333333337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5000</v>
      </c>
      <c r="G36" s="169">
        <v>1659.0900000000001</v>
      </c>
      <c r="H36" s="124"/>
      <c r="I36" s="236">
        <f t="shared" ref="I36:I38" si="0">IF(F36=0,"nerozp.",G36/F36)</f>
        <v>0.331818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480000</v>
      </c>
      <c r="G37" s="169">
        <v>401907.49</v>
      </c>
      <c r="H37" s="124"/>
      <c r="I37" s="236">
        <f t="shared" si="0"/>
        <v>0.83730727083333334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1700000</v>
      </c>
      <c r="G38" s="169">
        <v>1200859.6499999999</v>
      </c>
      <c r="H38" s="124"/>
      <c r="I38" s="236">
        <f t="shared" si="0"/>
        <v>0.70638802941176471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14277.36</v>
      </c>
      <c r="G40" s="169">
        <v>14277.36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200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4000</v>
      </c>
      <c r="F49" s="194">
        <v>0</v>
      </c>
      <c r="G49" s="195">
        <v>4000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81696.240000000005</v>
      </c>
      <c r="F50" s="200">
        <v>237488</v>
      </c>
      <c r="G50" s="201">
        <v>236940.88</v>
      </c>
      <c r="H50" s="201">
        <v>82243.359999999986</v>
      </c>
      <c r="I50" s="202">
        <v>61335.360000000001</v>
      </c>
    </row>
    <row r="51" spans="1:9" x14ac:dyDescent="0.2">
      <c r="A51" s="197"/>
      <c r="B51" s="198"/>
      <c r="C51" s="198" t="s">
        <v>23</v>
      </c>
      <c r="D51" s="198"/>
      <c r="E51" s="199">
        <v>872249.78</v>
      </c>
      <c r="F51" s="200">
        <v>825317.72</v>
      </c>
      <c r="G51" s="201">
        <v>852246.04</v>
      </c>
      <c r="H51" s="201">
        <v>845321.46</v>
      </c>
      <c r="I51" s="202">
        <v>855281.46</v>
      </c>
    </row>
    <row r="52" spans="1:9" x14ac:dyDescent="0.2">
      <c r="A52" s="197"/>
      <c r="B52" s="198"/>
      <c r="C52" s="198" t="s">
        <v>187</v>
      </c>
      <c r="D52" s="198"/>
      <c r="E52" s="199">
        <v>75027.89</v>
      </c>
      <c r="F52" s="200">
        <v>14277.359999999999</v>
      </c>
      <c r="G52" s="201">
        <v>14277.36</v>
      </c>
      <c r="H52" s="201">
        <v>75027.89</v>
      </c>
      <c r="I52" s="202">
        <v>75027.89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1032973.91</v>
      </c>
      <c r="F53" s="206">
        <f>F49+F50+F51+F52</f>
        <v>1077083.08</v>
      </c>
      <c r="G53" s="207">
        <f>G49+G50+G51+G52</f>
        <v>1107464.28</v>
      </c>
      <c r="H53" s="207">
        <f>H49+H50+H51+H52</f>
        <v>1002592.71</v>
      </c>
      <c r="I53" s="208">
        <f>SUM(I49:I52)</f>
        <v>991644.71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1ECD4E-1219-49C5-A173-60BF05A60040}">
  <sheetPr codeName="List15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52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201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202</v>
      </c>
      <c r="F6" s="268"/>
      <c r="G6" s="119" t="s">
        <v>5</v>
      </c>
      <c r="H6" s="269">
        <v>1101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65090000</v>
      </c>
      <c r="F16" s="279"/>
      <c r="G16" s="135">
        <v>72281021.950000018</v>
      </c>
      <c r="H16" s="136">
        <v>70070577.200000018</v>
      </c>
      <c r="I16" s="136">
        <v>2210444.75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70640</v>
      </c>
      <c r="H17" s="140">
        <v>0</v>
      </c>
      <c r="I17" s="140">
        <v>70640</v>
      </c>
    </row>
    <row r="18" spans="1:9" ht="19.5" x14ac:dyDescent="0.4">
      <c r="A18" s="134" t="s">
        <v>156</v>
      </c>
      <c r="B18" s="138"/>
      <c r="C18" s="138"/>
      <c r="D18" s="138"/>
      <c r="E18" s="263">
        <v>65103000</v>
      </c>
      <c r="F18" s="279"/>
      <c r="G18" s="135">
        <v>72560924.379999995</v>
      </c>
      <c r="H18" s="136">
        <v>69777835.379999995</v>
      </c>
      <c r="I18" s="136">
        <v>2783089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350542.42999997735</v>
      </c>
      <c r="H20" s="145">
        <f>H18-H16+H17</f>
        <v>-292741.82000002265</v>
      </c>
      <c r="I20" s="145">
        <f>I18-I16+I17</f>
        <v>643284.25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279902.42999997735</v>
      </c>
      <c r="H21" s="145">
        <f>H20-H17</f>
        <v>-292741.82000002265</v>
      </c>
      <c r="I21" s="145">
        <f>I20-I17</f>
        <v>572644.25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279902.43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279902.43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510823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2339.59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900000</v>
      </c>
      <c r="G37" s="169">
        <v>983610.5</v>
      </c>
      <c r="H37" s="124"/>
      <c r="I37" s="236">
        <f t="shared" si="0"/>
        <v>1.0929005555555555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1600000</v>
      </c>
      <c r="G38" s="169">
        <v>1083502.18</v>
      </c>
      <c r="H38" s="124"/>
      <c r="I38" s="236">
        <f t="shared" si="0"/>
        <v>0.67718886249999999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1157618.8799999999</v>
      </c>
      <c r="G40" s="169">
        <v>1157618.8799999999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288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37300</v>
      </c>
      <c r="F49" s="194">
        <v>0</v>
      </c>
      <c r="G49" s="195">
        <v>0</v>
      </c>
      <c r="H49" s="195">
        <v>37300</v>
      </c>
      <c r="I49" s="196">
        <v>37300</v>
      </c>
    </row>
    <row r="50" spans="1:9" x14ac:dyDescent="0.2">
      <c r="A50" s="197"/>
      <c r="B50" s="198"/>
      <c r="C50" s="198" t="s">
        <v>185</v>
      </c>
      <c r="D50" s="198"/>
      <c r="E50" s="199">
        <v>216314.52</v>
      </c>
      <c r="F50" s="200">
        <v>417741.02</v>
      </c>
      <c r="G50" s="201">
        <v>417403.1</v>
      </c>
      <c r="H50" s="201">
        <v>216652.44000000006</v>
      </c>
      <c r="I50" s="202">
        <v>186030.85</v>
      </c>
    </row>
    <row r="51" spans="1:9" x14ac:dyDescent="0.2">
      <c r="A51" s="197"/>
      <c r="B51" s="198"/>
      <c r="C51" s="198" t="s">
        <v>23</v>
      </c>
      <c r="D51" s="198"/>
      <c r="E51" s="199">
        <v>2778450.35</v>
      </c>
      <c r="F51" s="200">
        <v>602291.06999999995</v>
      </c>
      <c r="G51" s="201">
        <v>1962845.82</v>
      </c>
      <c r="H51" s="201">
        <v>1417895.6</v>
      </c>
      <c r="I51" s="202">
        <v>1417895.6</v>
      </c>
    </row>
    <row r="52" spans="1:9" x14ac:dyDescent="0.2">
      <c r="A52" s="197"/>
      <c r="B52" s="198"/>
      <c r="C52" s="198" t="s">
        <v>187</v>
      </c>
      <c r="D52" s="198"/>
      <c r="E52" s="199">
        <v>603887.39</v>
      </c>
      <c r="F52" s="200">
        <v>2273433.88</v>
      </c>
      <c r="G52" s="201">
        <v>1653705.88</v>
      </c>
      <c r="H52" s="201">
        <v>1223615.3900000001</v>
      </c>
      <c r="I52" s="202">
        <v>1223615.3899999999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3635952.2600000002</v>
      </c>
      <c r="F53" s="206">
        <f>F49+F50+F51+F52</f>
        <v>3293465.9699999997</v>
      </c>
      <c r="G53" s="207">
        <f>G49+G50+G51+G52</f>
        <v>4033954.8</v>
      </c>
      <c r="H53" s="207">
        <f>H49+H50+H51+H52</f>
        <v>2895463.43</v>
      </c>
      <c r="I53" s="208">
        <f>SUM(I49:I52)</f>
        <v>2864841.84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FD59C-AA5D-491F-AF18-61ED5A77378A}">
  <sheetPr codeName="List16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55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203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204</v>
      </c>
      <c r="F6" s="268"/>
      <c r="G6" s="119" t="s">
        <v>5</v>
      </c>
      <c r="H6" s="269">
        <v>1102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101611000</v>
      </c>
      <c r="F16" s="279"/>
      <c r="G16" s="135">
        <v>106946174.17999998</v>
      </c>
      <c r="H16" s="136">
        <v>105920235.46999998</v>
      </c>
      <c r="I16" s="136">
        <v>1025938.71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219454.37</v>
      </c>
      <c r="H17" s="140">
        <v>107761.04999999999</v>
      </c>
      <c r="I17" s="140">
        <v>111693.32</v>
      </c>
    </row>
    <row r="18" spans="1:9" ht="19.5" x14ac:dyDescent="0.4">
      <c r="A18" s="134" t="s">
        <v>156</v>
      </c>
      <c r="B18" s="138"/>
      <c r="C18" s="138"/>
      <c r="D18" s="138"/>
      <c r="E18" s="263">
        <v>101611000</v>
      </c>
      <c r="F18" s="279"/>
      <c r="G18" s="135">
        <v>107505414.69</v>
      </c>
      <c r="H18" s="136">
        <v>105656919.08</v>
      </c>
      <c r="I18" s="136">
        <v>1848495.6099999999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778694.88000002026</v>
      </c>
      <c r="H20" s="145">
        <f>H18-H16+H17</f>
        <v>-155555.33999998571</v>
      </c>
      <c r="I20" s="145">
        <f>I18-I16+I17</f>
        <v>934250.22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559240.51000002027</v>
      </c>
      <c r="H21" s="145">
        <f>H20-H17</f>
        <v>-263316.38999998569</v>
      </c>
      <c r="I21" s="145">
        <f>I20-I17</f>
        <v>822556.89999999991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559240.51000002027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27000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532240.51000002027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3436611.84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100000</v>
      </c>
      <c r="G35" s="169">
        <v>100000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5000</v>
      </c>
      <c r="G36" s="169">
        <v>1631.17</v>
      </c>
      <c r="H36" s="124"/>
      <c r="I36" s="236">
        <f t="shared" ref="I36:I38" si="0">IF(F36=0,"nerozp.",G36/F36)</f>
        <v>0.32623400000000002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2400000</v>
      </c>
      <c r="G37" s="169">
        <v>2124792.81</v>
      </c>
      <c r="H37" s="124"/>
      <c r="I37" s="236">
        <f t="shared" si="0"/>
        <v>0.88533033750000001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2800000</v>
      </c>
      <c r="G38" s="169">
        <v>2625964.54</v>
      </c>
      <c r="H38" s="124"/>
      <c r="I38" s="236">
        <f t="shared" si="0"/>
        <v>0.93784447857142861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2982381.6</v>
      </c>
      <c r="G40" s="169">
        <v>2982381.6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205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43600</v>
      </c>
      <c r="F49" s="194">
        <v>0</v>
      </c>
      <c r="G49" s="195">
        <v>26000</v>
      </c>
      <c r="H49" s="195">
        <v>17600</v>
      </c>
      <c r="I49" s="196">
        <v>17600</v>
      </c>
    </row>
    <row r="50" spans="1:9" x14ac:dyDescent="0.2">
      <c r="A50" s="197"/>
      <c r="B50" s="198"/>
      <c r="C50" s="198" t="s">
        <v>185</v>
      </c>
      <c r="D50" s="198"/>
      <c r="E50" s="199">
        <v>2547918.73</v>
      </c>
      <c r="F50" s="200">
        <v>638117.72</v>
      </c>
      <c r="G50" s="201">
        <v>1724478</v>
      </c>
      <c r="H50" s="201">
        <v>1461558.4500000002</v>
      </c>
      <c r="I50" s="202">
        <v>1412947.73</v>
      </c>
    </row>
    <row r="51" spans="1:9" x14ac:dyDescent="0.2">
      <c r="A51" s="197"/>
      <c r="B51" s="198"/>
      <c r="C51" s="198" t="s">
        <v>23</v>
      </c>
      <c r="D51" s="198"/>
      <c r="E51" s="199">
        <v>3330743</v>
      </c>
      <c r="F51" s="200">
        <v>2712796.44</v>
      </c>
      <c r="G51" s="201">
        <v>3123596.09</v>
      </c>
      <c r="H51" s="201">
        <v>2919943.35</v>
      </c>
      <c r="I51" s="202">
        <v>2919943.3499999996</v>
      </c>
    </row>
    <row r="52" spans="1:9" x14ac:dyDescent="0.2">
      <c r="A52" s="197"/>
      <c r="B52" s="198"/>
      <c r="C52" s="198" t="s">
        <v>187</v>
      </c>
      <c r="D52" s="198"/>
      <c r="E52" s="199">
        <v>103260.45</v>
      </c>
      <c r="F52" s="200">
        <v>5093486.5999999996</v>
      </c>
      <c r="G52" s="201">
        <v>4055579.07</v>
      </c>
      <c r="H52" s="201">
        <v>1141167.98</v>
      </c>
      <c r="I52" s="202">
        <v>1141167.98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6025522.1800000006</v>
      </c>
      <c r="F53" s="206">
        <f>F49+F50+F51+F52</f>
        <v>8444400.7599999998</v>
      </c>
      <c r="G53" s="207">
        <f>G49+G50+G51+G52</f>
        <v>8929653.1600000001</v>
      </c>
      <c r="H53" s="207">
        <f>H49+H50+H51+H52</f>
        <v>5540269.7800000012</v>
      </c>
      <c r="I53" s="208">
        <f>SUM(I49:I52)</f>
        <v>5491659.0600000005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7FEEA2-E82D-4ED6-A5FC-D190B8078CF7}">
  <sheetPr codeName="List17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59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206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207</v>
      </c>
      <c r="F6" s="268"/>
      <c r="G6" s="119" t="s">
        <v>5</v>
      </c>
      <c r="H6" s="269">
        <v>1103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139840000</v>
      </c>
      <c r="F16" s="279"/>
      <c r="G16" s="135">
        <v>148448584.09999996</v>
      </c>
      <c r="H16" s="136">
        <v>143173143.56999996</v>
      </c>
      <c r="I16" s="136">
        <v>5275440.5300000012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235080</v>
      </c>
      <c r="H17" s="140">
        <v>0</v>
      </c>
      <c r="I17" s="140">
        <v>235080</v>
      </c>
    </row>
    <row r="18" spans="1:9" ht="19.5" x14ac:dyDescent="0.4">
      <c r="A18" s="134" t="s">
        <v>156</v>
      </c>
      <c r="B18" s="138"/>
      <c r="C18" s="138"/>
      <c r="D18" s="138"/>
      <c r="E18" s="263">
        <v>140456000</v>
      </c>
      <c r="F18" s="279"/>
      <c r="G18" s="135">
        <v>147932892</v>
      </c>
      <c r="H18" s="136">
        <v>141200274.19</v>
      </c>
      <c r="I18" s="136">
        <v>6732617.8100000005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-280612.09999996424</v>
      </c>
      <c r="H20" s="145">
        <f>H18-H16+H17</f>
        <v>-1972869.3799999654</v>
      </c>
      <c r="I20" s="145">
        <f>I18-I16+I17</f>
        <v>1692257.2799999993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-515692.09999996424</v>
      </c>
      <c r="H21" s="145">
        <f>H20-H17</f>
        <v>-1972869.3799999654</v>
      </c>
      <c r="I21" s="145">
        <f>I20-I17</f>
        <v>1457177.2799999993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0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0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1845500.12</v>
      </c>
      <c r="H31" s="212"/>
      <c r="I31" s="212"/>
    </row>
    <row r="32" spans="1:9" ht="42" customHeight="1" x14ac:dyDescent="0.2">
      <c r="A32" s="283" t="s">
        <v>285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302000</v>
      </c>
      <c r="G35" s="169">
        <v>302000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3100000</v>
      </c>
      <c r="G36" s="169">
        <v>2871952.83</v>
      </c>
      <c r="H36" s="124"/>
      <c r="I36" s="236">
        <f t="shared" ref="I36:I38" si="0">IF(F36=0,"nerozp.",G36/F36)</f>
        <v>0.92643639677419354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3300000</v>
      </c>
      <c r="G37" s="169">
        <v>3074965.9499999997</v>
      </c>
      <c r="H37" s="124"/>
      <c r="I37" s="236">
        <f t="shared" si="0"/>
        <v>0.93180786363636359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0.69</v>
      </c>
      <c r="G39" s="169">
        <v>0.69</v>
      </c>
      <c r="H39" s="124"/>
      <c r="I39" s="236">
        <f>IF(F39=0,"nerozp.",G39/F39)</f>
        <v>1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3922713.01</v>
      </c>
      <c r="G40" s="169">
        <v>3922713.01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32269.1</v>
      </c>
      <c r="G41" s="169">
        <v>32269.1</v>
      </c>
      <c r="H41" s="124"/>
      <c r="I41" s="236">
        <f>IF(F41=0,"nerozp.",G41/F41)</f>
        <v>1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274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19076</v>
      </c>
      <c r="F49" s="194">
        <v>0</v>
      </c>
      <c r="G49" s="195">
        <v>0</v>
      </c>
      <c r="H49" s="195">
        <v>19076</v>
      </c>
      <c r="I49" s="196">
        <v>19076</v>
      </c>
    </row>
    <row r="50" spans="1:9" x14ac:dyDescent="0.2">
      <c r="A50" s="197"/>
      <c r="B50" s="198"/>
      <c r="C50" s="198" t="s">
        <v>185</v>
      </c>
      <c r="D50" s="198"/>
      <c r="E50" s="199">
        <v>2385513.4</v>
      </c>
      <c r="F50" s="200">
        <v>767261.04</v>
      </c>
      <c r="G50" s="201">
        <v>1155940</v>
      </c>
      <c r="H50" s="201">
        <v>1996834.44</v>
      </c>
      <c r="I50" s="202">
        <v>1933838.41</v>
      </c>
    </row>
    <row r="51" spans="1:9" x14ac:dyDescent="0.2">
      <c r="A51" s="197"/>
      <c r="B51" s="198"/>
      <c r="C51" s="198" t="s">
        <v>23</v>
      </c>
      <c r="D51" s="198"/>
      <c r="E51" s="199">
        <v>3373965.52</v>
      </c>
      <c r="F51" s="200">
        <v>1758358.99</v>
      </c>
      <c r="G51" s="201">
        <v>3377543.42</v>
      </c>
      <c r="H51" s="201">
        <v>1754781.09</v>
      </c>
      <c r="I51" s="202">
        <v>1754781.09</v>
      </c>
    </row>
    <row r="52" spans="1:9" x14ac:dyDescent="0.2">
      <c r="A52" s="197"/>
      <c r="B52" s="198"/>
      <c r="C52" s="198" t="s">
        <v>187</v>
      </c>
      <c r="D52" s="198"/>
      <c r="E52" s="199">
        <v>211787.13</v>
      </c>
      <c r="F52" s="200">
        <v>4054632.0099999993</v>
      </c>
      <c r="G52" s="201">
        <v>4072110.1099999994</v>
      </c>
      <c r="H52" s="201">
        <v>194309.03000000026</v>
      </c>
      <c r="I52" s="202">
        <v>194309.03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5990342.0499999998</v>
      </c>
      <c r="F53" s="206">
        <f>F49+F50+F51+F52</f>
        <v>6580252.0399999991</v>
      </c>
      <c r="G53" s="207">
        <f>G49+G50+G51+G52</f>
        <v>8605593.5299999993</v>
      </c>
      <c r="H53" s="207">
        <f>H49+H50+H51+H52</f>
        <v>3965000.5600000005</v>
      </c>
      <c r="I53" s="208">
        <f>SUM(I49:I52)</f>
        <v>3902004.53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7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5B9E0-0A46-48F9-A532-2AE31F0BB12C}">
  <sheetPr codeName="List18">
    <tabColor theme="4" tint="-0.499984740745262"/>
  </sheetPr>
  <dimension ref="A1:I54"/>
  <sheetViews>
    <sheetView showGridLines="0" topLeftCell="A25" zoomScaleNormal="100" workbookViewId="0">
      <selection activeCell="H37" sqref="H37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8.425781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62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208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209</v>
      </c>
      <c r="F6" s="268"/>
      <c r="G6" s="119" t="s">
        <v>5</v>
      </c>
      <c r="H6" s="269">
        <v>1104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37780000</v>
      </c>
      <c r="F16" s="279"/>
      <c r="G16" s="135">
        <v>41002672.959999993</v>
      </c>
      <c r="H16" s="136">
        <v>40180173.529999994</v>
      </c>
      <c r="I16" s="136">
        <v>822499.42999999993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37837000</v>
      </c>
      <c r="F18" s="279"/>
      <c r="G18" s="135">
        <v>41088578.500000007</v>
      </c>
      <c r="H18" s="136">
        <v>40190744.500000007</v>
      </c>
      <c r="I18" s="136">
        <v>897834.00000000012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85905.540000014007</v>
      </c>
      <c r="H20" s="145">
        <f>H18-H16+H17</f>
        <v>10570.970000013709</v>
      </c>
      <c r="I20" s="145">
        <f>I18-I16+I17</f>
        <v>75334.570000000182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85905.540000014007</v>
      </c>
      <c r="H21" s="145">
        <f>H20-H17</f>
        <v>10570.970000013709</v>
      </c>
      <c r="I21" s="145">
        <f>I20-I17</f>
        <v>75334.570000000182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85905.54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17000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68905.539999999994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1224608.56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800000</v>
      </c>
      <c r="G36" s="169">
        <v>758966.3899999999</v>
      </c>
      <c r="H36" s="124"/>
      <c r="I36" s="236">
        <f t="shared" ref="I36:I38" si="0">IF(F36=0,"nerozp.",G36/F36)</f>
        <v>0.94870798749999985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480000</v>
      </c>
      <c r="G37" s="169">
        <v>447478.18</v>
      </c>
      <c r="H37" s="124"/>
      <c r="I37" s="236">
        <f t="shared" si="0"/>
        <v>0.93224620833333327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987416.44</v>
      </c>
      <c r="G40" s="169">
        <v>987416.44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210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8000</v>
      </c>
      <c r="F49" s="194">
        <v>10000</v>
      </c>
      <c r="G49" s="195">
        <v>18000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568214.38</v>
      </c>
      <c r="F50" s="200">
        <v>239123.06</v>
      </c>
      <c r="G50" s="201">
        <v>682985</v>
      </c>
      <c r="H50" s="201">
        <v>124352.43999999994</v>
      </c>
      <c r="I50" s="202">
        <v>83163.38</v>
      </c>
    </row>
    <row r="51" spans="1:9" x14ac:dyDescent="0.2">
      <c r="A51" s="197"/>
      <c r="B51" s="198"/>
      <c r="C51" s="198" t="s">
        <v>23</v>
      </c>
      <c r="D51" s="198"/>
      <c r="E51" s="199">
        <v>1317897.99</v>
      </c>
      <c r="F51" s="200">
        <v>207259.46000000002</v>
      </c>
      <c r="G51" s="201">
        <v>872367.88</v>
      </c>
      <c r="H51" s="201">
        <v>652789.56999999995</v>
      </c>
      <c r="I51" s="202">
        <v>712790.57</v>
      </c>
    </row>
    <row r="52" spans="1:9" x14ac:dyDescent="0.2">
      <c r="A52" s="197"/>
      <c r="B52" s="198"/>
      <c r="C52" s="198" t="s">
        <v>187</v>
      </c>
      <c r="D52" s="198"/>
      <c r="E52" s="199">
        <v>123517.87</v>
      </c>
      <c r="F52" s="200">
        <v>1604649.6099999999</v>
      </c>
      <c r="G52" s="201">
        <v>1511972.6099999999</v>
      </c>
      <c r="H52" s="201">
        <v>216194.87000000011</v>
      </c>
      <c r="I52" s="202">
        <v>223850.5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2017630.2400000002</v>
      </c>
      <c r="F53" s="206">
        <f>F49+F50+F51+F52</f>
        <v>2061032.13</v>
      </c>
      <c r="G53" s="207">
        <f>G49+G50+G51+G52</f>
        <v>3085325.4899999998</v>
      </c>
      <c r="H53" s="207">
        <f>H49+H50+H51+H52</f>
        <v>993336.88</v>
      </c>
      <c r="I53" s="208">
        <f>SUM(I49:I52)</f>
        <v>1019804.45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4576A-A50E-4ACE-87C7-E1D508367BB9}">
  <sheetPr codeName="List19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65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211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212</v>
      </c>
      <c r="F6" s="268"/>
      <c r="G6" s="119" t="s">
        <v>5</v>
      </c>
      <c r="H6" s="269">
        <v>1105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33731000</v>
      </c>
      <c r="F16" s="279"/>
      <c r="G16" s="135">
        <v>36956314.859999999</v>
      </c>
      <c r="H16" s="136">
        <v>36087594.82</v>
      </c>
      <c r="I16" s="136">
        <v>868720.04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47382.57</v>
      </c>
      <c r="H17" s="140">
        <v>47382.57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33783000</v>
      </c>
      <c r="F18" s="279"/>
      <c r="G18" s="135">
        <v>37202706.880000003</v>
      </c>
      <c r="H18" s="136">
        <v>36100563</v>
      </c>
      <c r="I18" s="136">
        <v>1102143.8799999999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293774.59000000329</v>
      </c>
      <c r="H20" s="145">
        <f>H18-H16+H17</f>
        <v>60350.749999999702</v>
      </c>
      <c r="I20" s="145">
        <f>I18-I16+I17</f>
        <v>233423.83999999985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246392.02000000328</v>
      </c>
      <c r="H21" s="145">
        <f>H20-H17</f>
        <v>12968.179999999702</v>
      </c>
      <c r="I21" s="145">
        <f>I20-I17</f>
        <v>233423.83999999985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246392.02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236392.02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712964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450000</v>
      </c>
      <c r="G36" s="169">
        <v>420371.8</v>
      </c>
      <c r="H36" s="124"/>
      <c r="I36" s="236">
        <f t="shared" ref="I36:I38" si="0">IF(F36=0,"nerozp.",G36/F36)</f>
        <v>0.93415955555555552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260000</v>
      </c>
      <c r="G37" s="169">
        <v>239752.9</v>
      </c>
      <c r="H37" s="124"/>
      <c r="I37" s="236">
        <f t="shared" si="0"/>
        <v>0.92212653846153847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655555</v>
      </c>
      <c r="G40" s="169">
        <v>655555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213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29595</v>
      </c>
      <c r="F49" s="194">
        <v>5000</v>
      </c>
      <c r="G49" s="195">
        <v>8000</v>
      </c>
      <c r="H49" s="195">
        <v>26595</v>
      </c>
      <c r="I49" s="196">
        <v>26595</v>
      </c>
    </row>
    <row r="50" spans="1:9" x14ac:dyDescent="0.2">
      <c r="A50" s="197"/>
      <c r="B50" s="198"/>
      <c r="C50" s="198" t="s">
        <v>185</v>
      </c>
      <c r="D50" s="198"/>
      <c r="E50" s="199">
        <v>244115.91</v>
      </c>
      <c r="F50" s="200">
        <v>215567.23</v>
      </c>
      <c r="G50" s="201">
        <v>319212</v>
      </c>
      <c r="H50" s="201">
        <v>140471.14000000001</v>
      </c>
      <c r="I50" s="202">
        <v>135636.16</v>
      </c>
    </row>
    <row r="51" spans="1:9" x14ac:dyDescent="0.2">
      <c r="A51" s="197"/>
      <c r="B51" s="198"/>
      <c r="C51" s="198" t="s">
        <v>23</v>
      </c>
      <c r="D51" s="198"/>
      <c r="E51" s="199">
        <v>2143469.88</v>
      </c>
      <c r="F51" s="200">
        <v>605292.49</v>
      </c>
      <c r="G51" s="201">
        <v>1373800.73</v>
      </c>
      <c r="H51" s="201">
        <v>1374961.64</v>
      </c>
      <c r="I51" s="202">
        <v>1374961.6400000001</v>
      </c>
    </row>
    <row r="52" spans="1:9" x14ac:dyDescent="0.2">
      <c r="A52" s="197"/>
      <c r="B52" s="198"/>
      <c r="C52" s="198" t="s">
        <v>187</v>
      </c>
      <c r="D52" s="198"/>
      <c r="E52" s="199">
        <v>96480.8</v>
      </c>
      <c r="F52" s="200">
        <v>999223</v>
      </c>
      <c r="G52" s="201">
        <v>938155.5</v>
      </c>
      <c r="H52" s="201">
        <v>157548.30000000005</v>
      </c>
      <c r="I52" s="202">
        <v>157548.29999999999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2513661.59</v>
      </c>
      <c r="F53" s="206">
        <f>F49+F50+F51+F52</f>
        <v>1825082.72</v>
      </c>
      <c r="G53" s="207">
        <f>G49+G50+G51+G52</f>
        <v>2639168.23</v>
      </c>
      <c r="H53" s="207">
        <f>H49+H50+H51+H52</f>
        <v>1699576.0799999998</v>
      </c>
      <c r="I53" s="208">
        <f>SUM(I49:I52)</f>
        <v>1694741.1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2954B-42AD-46C4-887D-2A07711387FA}">
  <sheetPr codeName="List20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68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214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215</v>
      </c>
      <c r="F6" s="268"/>
      <c r="G6" s="119" t="s">
        <v>5</v>
      </c>
      <c r="H6" s="269">
        <v>1120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47027000</v>
      </c>
      <c r="F16" s="279"/>
      <c r="G16" s="135">
        <v>47264675.559999995</v>
      </c>
      <c r="H16" s="136">
        <v>46690421.919999994</v>
      </c>
      <c r="I16" s="136">
        <v>574253.64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47027000</v>
      </c>
      <c r="F18" s="279"/>
      <c r="G18" s="135">
        <v>47537738.729999997</v>
      </c>
      <c r="H18" s="136">
        <v>46756178.729999997</v>
      </c>
      <c r="I18" s="136">
        <v>781560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273063.17000000179</v>
      </c>
      <c r="H20" s="145">
        <f>H18-H16+H17</f>
        <v>65756.810000002384</v>
      </c>
      <c r="I20" s="145">
        <f>I18-I16+I17</f>
        <v>207306.36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273063.17000000179</v>
      </c>
      <c r="H21" s="145">
        <f>H20-H17</f>
        <v>65756.810000002384</v>
      </c>
      <c r="I21" s="145">
        <f>I20-I17</f>
        <v>207306.36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273063.17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273063.17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2432094.46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470000</v>
      </c>
      <c r="G37" s="169">
        <v>395852.65</v>
      </c>
      <c r="H37" s="124"/>
      <c r="I37" s="236">
        <f t="shared" si="0"/>
        <v>0.84223968085106393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726000</v>
      </c>
      <c r="G38" s="169">
        <v>673298.02999999991</v>
      </c>
      <c r="H38" s="124"/>
      <c r="I38" s="236">
        <f t="shared" si="0"/>
        <v>0.92740775482093651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1263639.28</v>
      </c>
      <c r="G40" s="169">
        <v>1263639.28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216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49200</v>
      </c>
      <c r="F49" s="194">
        <v>0</v>
      </c>
      <c r="G49" s="195">
        <v>8000</v>
      </c>
      <c r="H49" s="195">
        <v>41200</v>
      </c>
      <c r="I49" s="196">
        <v>41200</v>
      </c>
    </row>
    <row r="50" spans="1:9" x14ac:dyDescent="0.2">
      <c r="A50" s="197"/>
      <c r="B50" s="198"/>
      <c r="C50" s="198" t="s">
        <v>185</v>
      </c>
      <c r="D50" s="198"/>
      <c r="E50" s="199">
        <v>454664.44</v>
      </c>
      <c r="F50" s="200">
        <v>293680.08</v>
      </c>
      <c r="G50" s="201">
        <v>590500</v>
      </c>
      <c r="H50" s="201">
        <v>157844.52000000002</v>
      </c>
      <c r="I50" s="202">
        <v>168229.46</v>
      </c>
    </row>
    <row r="51" spans="1:9" x14ac:dyDescent="0.2">
      <c r="A51" s="197"/>
      <c r="B51" s="198"/>
      <c r="C51" s="198" t="s">
        <v>23</v>
      </c>
      <c r="D51" s="198"/>
      <c r="E51" s="199">
        <v>2640268.9700000002</v>
      </c>
      <c r="F51" s="200">
        <v>464321.92</v>
      </c>
      <c r="G51" s="201">
        <v>1123880.83</v>
      </c>
      <c r="H51" s="201">
        <v>1980710.06</v>
      </c>
      <c r="I51" s="202">
        <v>1980710.06</v>
      </c>
    </row>
    <row r="52" spans="1:9" x14ac:dyDescent="0.2">
      <c r="A52" s="197"/>
      <c r="B52" s="198"/>
      <c r="C52" s="198" t="s">
        <v>187</v>
      </c>
      <c r="D52" s="198"/>
      <c r="E52" s="199">
        <v>560744.69999999995</v>
      </c>
      <c r="F52" s="200">
        <v>1437656.39</v>
      </c>
      <c r="G52" s="201">
        <v>1928316.4799999997</v>
      </c>
      <c r="H52" s="201">
        <v>70084.610000000102</v>
      </c>
      <c r="I52" s="202">
        <v>70084.61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3704878.1100000003</v>
      </c>
      <c r="F53" s="206">
        <f>F49+F50+F51+F52</f>
        <v>2195658.3899999997</v>
      </c>
      <c r="G53" s="207">
        <f>G49+G50+G51+G52</f>
        <v>3650697.3099999996</v>
      </c>
      <c r="H53" s="207">
        <f>H49+H50+H51+H52</f>
        <v>2249839.1900000004</v>
      </c>
      <c r="I53" s="208">
        <f>SUM(I49:I52)</f>
        <v>2260224.13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FBC98-E6BA-4F97-8B8A-DDF83225B4BA}">
  <sheetPr codeName="List21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71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217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218</v>
      </c>
      <c r="F6" s="268"/>
      <c r="G6" s="119" t="s">
        <v>5</v>
      </c>
      <c r="H6" s="269">
        <v>1121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51274000</v>
      </c>
      <c r="F16" s="279"/>
      <c r="G16" s="135">
        <v>56897662.920000002</v>
      </c>
      <c r="H16" s="136">
        <v>56414215.990000002</v>
      </c>
      <c r="I16" s="136">
        <v>483446.93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48660</v>
      </c>
      <c r="H17" s="140">
        <v>0</v>
      </c>
      <c r="I17" s="140">
        <v>48660</v>
      </c>
    </row>
    <row r="18" spans="1:9" ht="19.5" x14ac:dyDescent="0.4">
      <c r="A18" s="134" t="s">
        <v>156</v>
      </c>
      <c r="B18" s="138"/>
      <c r="C18" s="138"/>
      <c r="D18" s="138"/>
      <c r="E18" s="263">
        <v>51405000</v>
      </c>
      <c r="F18" s="279"/>
      <c r="G18" s="135">
        <v>56743165.959999993</v>
      </c>
      <c r="H18" s="136">
        <v>55831384.959999993</v>
      </c>
      <c r="I18" s="136">
        <v>911781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-105836.96000000834</v>
      </c>
      <c r="H20" s="145">
        <f>H18-H16+H17</f>
        <v>-582831.03000000864</v>
      </c>
      <c r="I20" s="145">
        <f>I18-I16+I17</f>
        <v>476994.07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-154496.96000000834</v>
      </c>
      <c r="H21" s="145">
        <f>H20-H17</f>
        <v>-582831.03000000864</v>
      </c>
      <c r="I21" s="145">
        <f>I20-I17</f>
        <v>428334.07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0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0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6027502</v>
      </c>
      <c r="H31" s="212"/>
      <c r="I31" s="212"/>
    </row>
    <row r="32" spans="1:9" ht="42" customHeight="1" x14ac:dyDescent="0.2">
      <c r="A32" s="283" t="s">
        <v>267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840000</v>
      </c>
      <c r="G37" s="169">
        <v>784877.32000000007</v>
      </c>
      <c r="H37" s="124"/>
      <c r="I37" s="236">
        <f t="shared" si="0"/>
        <v>0.93437776190476196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690000</v>
      </c>
      <c r="G38" s="169">
        <v>548212.95000000019</v>
      </c>
      <c r="H38" s="124"/>
      <c r="I38" s="236">
        <f t="shared" si="0"/>
        <v>0.79451152173913075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2803945</v>
      </c>
      <c r="G40" s="169">
        <v>2803945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219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0</v>
      </c>
      <c r="F49" s="194">
        <v>10000</v>
      </c>
      <c r="G49" s="195">
        <v>8000</v>
      </c>
      <c r="H49" s="195">
        <v>2000</v>
      </c>
      <c r="I49" s="196">
        <v>2000</v>
      </c>
    </row>
    <row r="50" spans="1:9" x14ac:dyDescent="0.2">
      <c r="A50" s="197"/>
      <c r="B50" s="198"/>
      <c r="C50" s="198" t="s">
        <v>185</v>
      </c>
      <c r="D50" s="198"/>
      <c r="E50" s="199">
        <v>537555.36</v>
      </c>
      <c r="F50" s="200">
        <v>343345.04</v>
      </c>
      <c r="G50" s="201">
        <v>350324.19</v>
      </c>
      <c r="H50" s="201">
        <v>530576.21</v>
      </c>
      <c r="I50" s="202">
        <v>487999.75</v>
      </c>
    </row>
    <row r="51" spans="1:9" x14ac:dyDescent="0.2">
      <c r="A51" s="197"/>
      <c r="B51" s="198"/>
      <c r="C51" s="198" t="s">
        <v>23</v>
      </c>
      <c r="D51" s="198"/>
      <c r="E51" s="199">
        <v>1255263.19</v>
      </c>
      <c r="F51" s="200">
        <v>1230699.6200000001</v>
      </c>
      <c r="G51" s="201">
        <v>511618.99</v>
      </c>
      <c r="H51" s="201">
        <v>1974343.82</v>
      </c>
      <c r="I51" s="202">
        <v>1974343.82</v>
      </c>
    </row>
    <row r="52" spans="1:9" x14ac:dyDescent="0.2">
      <c r="A52" s="197"/>
      <c r="B52" s="198"/>
      <c r="C52" s="198" t="s">
        <v>187</v>
      </c>
      <c r="D52" s="198"/>
      <c r="E52" s="199">
        <v>99749.9</v>
      </c>
      <c r="F52" s="200">
        <v>6602971.8000000007</v>
      </c>
      <c r="G52" s="201">
        <v>6572971.7999999989</v>
      </c>
      <c r="H52" s="201">
        <v>129749.90000000224</v>
      </c>
      <c r="I52" s="202">
        <v>129749.9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1892568.4499999997</v>
      </c>
      <c r="F53" s="206">
        <f>F49+F50+F51+F52</f>
        <v>8187016.4600000009</v>
      </c>
      <c r="G53" s="207">
        <f>G49+G50+G51+G52</f>
        <v>7442914.9799999986</v>
      </c>
      <c r="H53" s="207">
        <f>H49+H50+H51+H52</f>
        <v>2636669.9300000025</v>
      </c>
      <c r="I53" s="208">
        <f>SUM(I49:I52)</f>
        <v>2594093.4700000002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7A390-14F3-402E-9E6B-4BB8E4450EC9}">
  <sheetPr codeName="List22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75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220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221</v>
      </c>
      <c r="F6" s="268"/>
      <c r="G6" s="119" t="s">
        <v>5</v>
      </c>
      <c r="H6" s="269">
        <v>1122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55133000</v>
      </c>
      <c r="F16" s="279"/>
      <c r="G16" s="135">
        <v>58670207.93</v>
      </c>
      <c r="H16" s="136">
        <v>56739533.960000001</v>
      </c>
      <c r="I16" s="136">
        <v>1930673.9699999997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75120</v>
      </c>
      <c r="H17" s="140">
        <v>19842</v>
      </c>
      <c r="I17" s="140">
        <v>55278</v>
      </c>
    </row>
    <row r="18" spans="1:9" ht="19.5" x14ac:dyDescent="0.4">
      <c r="A18" s="134" t="s">
        <v>156</v>
      </c>
      <c r="B18" s="138"/>
      <c r="C18" s="138"/>
      <c r="D18" s="138"/>
      <c r="E18" s="263">
        <v>55697000</v>
      </c>
      <c r="F18" s="279"/>
      <c r="G18" s="135">
        <v>58665707.259999998</v>
      </c>
      <c r="H18" s="136">
        <v>56162331.07</v>
      </c>
      <c r="I18" s="136">
        <v>2503376.1900000004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70619.329999998212</v>
      </c>
      <c r="H20" s="145">
        <f>H18-H16+H17</f>
        <v>-557360.8900000006</v>
      </c>
      <c r="I20" s="145">
        <f>I18-I16+I17</f>
        <v>627980.22000000067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-4500.6700000017881</v>
      </c>
      <c r="H21" s="145">
        <f>H20-H17</f>
        <v>-577202.8900000006</v>
      </c>
      <c r="I21" s="145">
        <f>I20-I17</f>
        <v>572702.22000000067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0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0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4991723.5599999996</v>
      </c>
      <c r="H31" s="212"/>
      <c r="I31" s="212"/>
    </row>
    <row r="32" spans="1:9" ht="42" customHeight="1" x14ac:dyDescent="0.2">
      <c r="A32" s="283" t="s">
        <v>268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1975</v>
      </c>
      <c r="G35" s="169">
        <v>1975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2800000</v>
      </c>
      <c r="G36" s="169">
        <v>1967651.95</v>
      </c>
      <c r="H36" s="124"/>
      <c r="I36" s="236">
        <f t="shared" ref="I36:I38" si="0">IF(F36=0,"nerozp.",G36/F36)</f>
        <v>0.70273283928571428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2200000</v>
      </c>
      <c r="G37" s="169">
        <v>1764037.19</v>
      </c>
      <c r="H37" s="124"/>
      <c r="I37" s="236">
        <f t="shared" si="0"/>
        <v>0.80183508636363632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1897165.8</v>
      </c>
      <c r="G40" s="169">
        <v>1897165.8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91.5" customHeight="1" x14ac:dyDescent="0.2">
      <c r="A43" s="285" t="s">
        <v>286</v>
      </c>
      <c r="B43" s="285"/>
      <c r="C43" s="285"/>
      <c r="D43" s="285"/>
      <c r="E43" s="285"/>
      <c r="F43" s="285"/>
      <c r="G43" s="285"/>
      <c r="H43" s="285"/>
      <c r="I43" s="285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74572</v>
      </c>
      <c r="F49" s="194">
        <v>0</v>
      </c>
      <c r="G49" s="195">
        <v>31400</v>
      </c>
      <c r="H49" s="195">
        <v>43172</v>
      </c>
      <c r="I49" s="196">
        <v>43172</v>
      </c>
    </row>
    <row r="50" spans="1:9" x14ac:dyDescent="0.2">
      <c r="A50" s="197"/>
      <c r="B50" s="198"/>
      <c r="C50" s="198" t="s">
        <v>185</v>
      </c>
      <c r="D50" s="198"/>
      <c r="E50" s="199">
        <v>193948.91</v>
      </c>
      <c r="F50" s="200">
        <v>303199.63</v>
      </c>
      <c r="G50" s="201">
        <v>245736.63</v>
      </c>
      <c r="H50" s="201">
        <v>251411.91000000003</v>
      </c>
      <c r="I50" s="202">
        <v>251411.91</v>
      </c>
    </row>
    <row r="51" spans="1:9" x14ac:dyDescent="0.2">
      <c r="A51" s="197"/>
      <c r="B51" s="198"/>
      <c r="C51" s="198" t="s">
        <v>23</v>
      </c>
      <c r="D51" s="198"/>
      <c r="E51" s="199">
        <v>1851609.13</v>
      </c>
      <c r="F51" s="200">
        <v>844231.52</v>
      </c>
      <c r="G51" s="201">
        <v>1205052.3799999999</v>
      </c>
      <c r="H51" s="201">
        <v>1490788.27</v>
      </c>
      <c r="I51" s="202">
        <v>1490788.27</v>
      </c>
    </row>
    <row r="52" spans="1:9" x14ac:dyDescent="0.2">
      <c r="A52" s="197"/>
      <c r="B52" s="198"/>
      <c r="C52" s="198" t="s">
        <v>187</v>
      </c>
      <c r="D52" s="198"/>
      <c r="E52" s="199">
        <v>24766.28</v>
      </c>
      <c r="F52" s="200">
        <v>4264546.2600000007</v>
      </c>
      <c r="G52" s="201">
        <v>4065908.3200000003</v>
      </c>
      <c r="H52" s="201">
        <v>223404.22000000067</v>
      </c>
      <c r="I52" s="202">
        <v>223404.22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2144896.3199999998</v>
      </c>
      <c r="F53" s="206">
        <f>F49+F50+F51+F52</f>
        <v>5411977.4100000001</v>
      </c>
      <c r="G53" s="207">
        <f>G49+G50+G51+G52</f>
        <v>5548097.3300000001</v>
      </c>
      <c r="H53" s="207">
        <f>H49+H50+H51+H52</f>
        <v>2008776.4000000008</v>
      </c>
      <c r="I53" s="208">
        <f>SUM(I49:I52)</f>
        <v>2008776.4000000001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CC0CD-EC04-45A1-A9BE-139006B97473}">
  <sheetPr codeName="List23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78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222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223</v>
      </c>
      <c r="F6" s="268"/>
      <c r="G6" s="119" t="s">
        <v>5</v>
      </c>
      <c r="H6" s="269">
        <v>1123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82157000</v>
      </c>
      <c r="F16" s="279"/>
      <c r="G16" s="135">
        <v>88092262.769999996</v>
      </c>
      <c r="H16" s="136">
        <v>85360910.569999993</v>
      </c>
      <c r="I16" s="136">
        <v>2731352.2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82303000</v>
      </c>
      <c r="F18" s="279"/>
      <c r="G18" s="135">
        <v>88237884.709999993</v>
      </c>
      <c r="H18" s="136">
        <v>85360910.569999993</v>
      </c>
      <c r="I18" s="136">
        <v>2876974.14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145621.93999999762</v>
      </c>
      <c r="H20" s="145">
        <f>H18-H16+H17</f>
        <v>0</v>
      </c>
      <c r="I20" s="145">
        <f>I18-I16+I17</f>
        <v>145621.93999999994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145621.93999999762</v>
      </c>
      <c r="H21" s="145">
        <f>H20-H17</f>
        <v>0</v>
      </c>
      <c r="I21" s="145">
        <f>I20-I17</f>
        <v>145621.93999999994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0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0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1766518.56</v>
      </c>
      <c r="H31" s="212"/>
      <c r="I31" s="212"/>
    </row>
    <row r="32" spans="1:9" ht="42" customHeight="1" x14ac:dyDescent="0.2">
      <c r="A32" s="283" t="s">
        <v>269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65000</v>
      </c>
      <c r="G35" s="169">
        <v>65000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2300000</v>
      </c>
      <c r="G36" s="169">
        <v>1538102.7000000002</v>
      </c>
      <c r="H36" s="124"/>
      <c r="I36" s="236">
        <f t="shared" ref="I36:I38" si="0">IF(F36=0,"nerozp.",G36/F36)</f>
        <v>0.66874030434782616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1350000</v>
      </c>
      <c r="G37" s="169">
        <v>1177112.1400000001</v>
      </c>
      <c r="H37" s="124"/>
      <c r="I37" s="236">
        <f t="shared" si="0"/>
        <v>0.87193491851851856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1149635.5</v>
      </c>
      <c r="G40" s="169">
        <v>1149635.5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289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0</v>
      </c>
      <c r="F49" s="194">
        <v>0</v>
      </c>
      <c r="G49" s="195">
        <v>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335682.51</v>
      </c>
      <c r="F50" s="200">
        <v>462041</v>
      </c>
      <c r="G50" s="201">
        <v>443918.37</v>
      </c>
      <c r="H50" s="201">
        <v>353805.14</v>
      </c>
      <c r="I50" s="202">
        <v>344207.59</v>
      </c>
    </row>
    <row r="51" spans="1:9" x14ac:dyDescent="0.2">
      <c r="A51" s="197"/>
      <c r="B51" s="198"/>
      <c r="C51" s="198" t="s">
        <v>23</v>
      </c>
      <c r="D51" s="198"/>
      <c r="E51" s="199">
        <v>1961868.71</v>
      </c>
      <c r="F51" s="200">
        <v>486519.89</v>
      </c>
      <c r="G51" s="201">
        <v>996875.29</v>
      </c>
      <c r="H51" s="201">
        <v>1451513.31</v>
      </c>
      <c r="I51" s="202">
        <v>1451513.31</v>
      </c>
    </row>
    <row r="52" spans="1:9" x14ac:dyDescent="0.2">
      <c r="A52" s="197"/>
      <c r="B52" s="198"/>
      <c r="C52" s="198" t="s">
        <v>187</v>
      </c>
      <c r="D52" s="198"/>
      <c r="E52" s="199">
        <v>60544.79</v>
      </c>
      <c r="F52" s="200">
        <v>4531442.6500000004</v>
      </c>
      <c r="G52" s="201">
        <v>4529165.58</v>
      </c>
      <c r="H52" s="201">
        <v>62821.860000000335</v>
      </c>
      <c r="I52" s="202">
        <v>62821.86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2358096.0099999998</v>
      </c>
      <c r="F53" s="206">
        <f>F49+F50+F51+F52</f>
        <v>5480003.54</v>
      </c>
      <c r="G53" s="207">
        <f>G49+G50+G51+G52</f>
        <v>5969959.2400000002</v>
      </c>
      <c r="H53" s="207">
        <f>H49+H50+H51+H52</f>
        <v>1868140.3100000005</v>
      </c>
      <c r="I53" s="208">
        <f>SUM(I49:I52)</f>
        <v>1858542.7600000002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42121-9E7B-467D-9833-BBF4DED0C101}">
  <sheetPr codeName="List24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81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224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225</v>
      </c>
      <c r="F6" s="268"/>
      <c r="G6" s="119" t="s">
        <v>5</v>
      </c>
      <c r="H6" s="269">
        <v>1150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38071000</v>
      </c>
      <c r="F16" s="279"/>
      <c r="G16" s="135">
        <v>41605023.310000002</v>
      </c>
      <c r="H16" s="136">
        <v>40786123.270000003</v>
      </c>
      <c r="I16" s="136">
        <v>818900.04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49009</v>
      </c>
      <c r="H17" s="140">
        <v>0</v>
      </c>
      <c r="I17" s="140">
        <v>49009</v>
      </c>
    </row>
    <row r="18" spans="1:9" ht="19.5" x14ac:dyDescent="0.4">
      <c r="A18" s="134" t="s">
        <v>156</v>
      </c>
      <c r="B18" s="138"/>
      <c r="C18" s="138"/>
      <c r="D18" s="138"/>
      <c r="E18" s="263">
        <v>38071000</v>
      </c>
      <c r="F18" s="279"/>
      <c r="G18" s="135">
        <v>41843504.140000008</v>
      </c>
      <c r="H18" s="136">
        <v>40538844.140000008</v>
      </c>
      <c r="I18" s="136">
        <v>1304660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287489.83000000566</v>
      </c>
      <c r="H20" s="145">
        <f>H18-H16+H17</f>
        <v>-247279.12999999523</v>
      </c>
      <c r="I20" s="145">
        <f>I18-I16+I17</f>
        <v>534768.96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238480.83000000566</v>
      </c>
      <c r="H21" s="145">
        <f>H20-H17</f>
        <v>-247279.12999999523</v>
      </c>
      <c r="I21" s="145">
        <f>I20-I17</f>
        <v>485759.95999999996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238480.83000000566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230480.83000000566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21184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1000000</v>
      </c>
      <c r="G36" s="169">
        <v>770272.32999999984</v>
      </c>
      <c r="H36" s="124"/>
      <c r="I36" s="236">
        <f t="shared" ref="I36:I38" si="0">IF(F36=0,"nerozp.",G36/F36)</f>
        <v>0.77027232999999984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900000</v>
      </c>
      <c r="G37" s="169">
        <v>776468</v>
      </c>
      <c r="H37" s="124"/>
      <c r="I37" s="236">
        <f t="shared" si="0"/>
        <v>0.86274222222222219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971133</v>
      </c>
      <c r="G40" s="169">
        <v>971133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226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0</v>
      </c>
      <c r="F49" s="194">
        <v>0</v>
      </c>
      <c r="G49" s="195">
        <v>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118550.5</v>
      </c>
      <c r="F50" s="200">
        <v>236157.35</v>
      </c>
      <c r="G50" s="201">
        <v>311523</v>
      </c>
      <c r="H50" s="201">
        <v>43184.849999999977</v>
      </c>
      <c r="I50" s="202">
        <v>31971.14</v>
      </c>
    </row>
    <row r="51" spans="1:9" x14ac:dyDescent="0.2">
      <c r="A51" s="197"/>
      <c r="B51" s="198"/>
      <c r="C51" s="198" t="s">
        <v>23</v>
      </c>
      <c r="D51" s="198"/>
      <c r="E51" s="199">
        <v>2318570.7400000002</v>
      </c>
      <c r="F51" s="200">
        <v>444630.24</v>
      </c>
      <c r="G51" s="201">
        <v>1380077.27</v>
      </c>
      <c r="H51" s="201">
        <v>1383123.71</v>
      </c>
      <c r="I51" s="202">
        <v>1465331.71</v>
      </c>
    </row>
    <row r="52" spans="1:9" x14ac:dyDescent="0.2">
      <c r="A52" s="197"/>
      <c r="B52" s="198"/>
      <c r="C52" s="198" t="s">
        <v>187</v>
      </c>
      <c r="D52" s="198"/>
      <c r="E52" s="199">
        <v>478319.95</v>
      </c>
      <c r="F52" s="200">
        <v>5731084.2000000002</v>
      </c>
      <c r="G52" s="201">
        <v>2648782.3199999998</v>
      </c>
      <c r="H52" s="201">
        <v>3560621.8300000005</v>
      </c>
      <c r="I52" s="202">
        <v>3560621.83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2915441.1900000004</v>
      </c>
      <c r="F53" s="206">
        <f>F49+F50+F51+F52</f>
        <v>6411871.79</v>
      </c>
      <c r="G53" s="207">
        <f>G49+G50+G51+G52</f>
        <v>4340382.59</v>
      </c>
      <c r="H53" s="207">
        <f>H49+H50+H51+H52</f>
        <v>4986930.3900000006</v>
      </c>
      <c r="I53" s="208">
        <f>SUM(I49:I52)</f>
        <v>5057924.68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2D764-38F9-4231-A394-D11376F2B5C7}">
  <sheetPr codeName="List25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45" customHeight="1" x14ac:dyDescent="0.3">
      <c r="A2" s="286" t="s">
        <v>141</v>
      </c>
      <c r="B2" s="286"/>
      <c r="C2" s="286"/>
      <c r="D2" s="286"/>
      <c r="E2" s="287" t="s">
        <v>84</v>
      </c>
      <c r="F2" s="287"/>
      <c r="G2" s="287"/>
      <c r="H2" s="287"/>
      <c r="I2" s="287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227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228</v>
      </c>
      <c r="F6" s="268"/>
      <c r="G6" s="119" t="s">
        <v>5</v>
      </c>
      <c r="H6" s="269">
        <v>1160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136009000</v>
      </c>
      <c r="F16" s="279"/>
      <c r="G16" s="135">
        <v>131734948.53</v>
      </c>
      <c r="H16" s="136">
        <v>128788664.43000001</v>
      </c>
      <c r="I16" s="136">
        <v>2946284.0999999996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136017000</v>
      </c>
      <c r="F18" s="279"/>
      <c r="G18" s="135">
        <v>132024121.57000001</v>
      </c>
      <c r="H18" s="136">
        <v>128821532.27000001</v>
      </c>
      <c r="I18" s="136">
        <v>3202589.3000000003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289173.04000000656</v>
      </c>
      <c r="H20" s="145">
        <f>H18-H16+H17</f>
        <v>32867.840000003576</v>
      </c>
      <c r="I20" s="145">
        <f>I18-I16+I17</f>
        <v>256305.20000000065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289173.04000000656</v>
      </c>
      <c r="H21" s="145">
        <f>H20-H17</f>
        <v>32867.840000003576</v>
      </c>
      <c r="I21" s="145">
        <f>I20-I17</f>
        <v>256305.20000000065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289173.04000000656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234">
        <v>12300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276873.04000000656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1027289.25</v>
      </c>
      <c r="H31" s="212"/>
      <c r="I31" s="212"/>
    </row>
    <row r="32" spans="1:9" ht="42" customHeight="1" x14ac:dyDescent="0.2">
      <c r="A32" s="288"/>
      <c r="B32" s="288"/>
      <c r="C32" s="288"/>
      <c r="D32" s="288"/>
      <c r="E32" s="288"/>
      <c r="F32" s="288"/>
      <c r="G32" s="288"/>
      <c r="H32" s="288"/>
      <c r="I32" s="288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1206900</v>
      </c>
      <c r="G35" s="169">
        <v>1094734.6599999999</v>
      </c>
      <c r="H35" s="124"/>
      <c r="I35" s="236">
        <f>IF(F35=0,"nerozp.",G35/F35)</f>
        <v>0.90706326953351557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2970000</v>
      </c>
      <c r="G36" s="169">
        <v>2027444.08</v>
      </c>
      <c r="H36" s="124"/>
      <c r="I36" s="236">
        <f t="shared" ref="I36:I38" si="0">IF(F36=0,"nerozp.",G36/F36)</f>
        <v>0.68264110437710446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1860000</v>
      </c>
      <c r="G37" s="169">
        <v>1356941.7400000002</v>
      </c>
      <c r="H37" s="124"/>
      <c r="I37" s="236">
        <f t="shared" si="0"/>
        <v>0.72953856989247323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1874459.92</v>
      </c>
      <c r="G40" s="169">
        <v>1874459.92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229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23471</v>
      </c>
      <c r="F49" s="194">
        <v>0</v>
      </c>
      <c r="G49" s="195">
        <v>23471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137757.48000000001</v>
      </c>
      <c r="F50" s="200">
        <v>729530.55</v>
      </c>
      <c r="G50" s="201">
        <v>670239.07999999996</v>
      </c>
      <c r="H50" s="201">
        <v>197048.95000000007</v>
      </c>
      <c r="I50" s="202">
        <v>175513.55</v>
      </c>
    </row>
    <row r="51" spans="1:9" x14ac:dyDescent="0.2">
      <c r="A51" s="197"/>
      <c r="B51" s="198"/>
      <c r="C51" s="198" t="s">
        <v>23</v>
      </c>
      <c r="D51" s="198"/>
      <c r="E51" s="199">
        <v>2919799.79</v>
      </c>
      <c r="F51" s="200">
        <v>472890.64</v>
      </c>
      <c r="G51" s="201">
        <v>2896635.08</v>
      </c>
      <c r="H51" s="201">
        <v>496055.35</v>
      </c>
      <c r="I51" s="202">
        <v>496055.35</v>
      </c>
    </row>
    <row r="52" spans="1:9" x14ac:dyDescent="0.2">
      <c r="A52" s="197"/>
      <c r="B52" s="198"/>
      <c r="C52" s="198" t="s">
        <v>187</v>
      </c>
      <c r="D52" s="198"/>
      <c r="E52" s="199">
        <v>300162.53999999998</v>
      </c>
      <c r="F52" s="200">
        <v>6737058.5199999996</v>
      </c>
      <c r="G52" s="201">
        <v>6806542.0199999996</v>
      </c>
      <c r="H52" s="201">
        <v>230679.04000000004</v>
      </c>
      <c r="I52" s="202">
        <v>230679.04000000001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3381190.81</v>
      </c>
      <c r="F53" s="206">
        <f>F49+F50+F51+F52</f>
        <v>7939479.709999999</v>
      </c>
      <c r="G53" s="207">
        <f>G49+G50+G51+G52</f>
        <v>10396887.18</v>
      </c>
      <c r="H53" s="207">
        <f>H49+H50+H51+H52</f>
        <v>923783.34000000008</v>
      </c>
      <c r="I53" s="208">
        <f>SUM(I49:I52)</f>
        <v>902247.94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C605CD-A85B-44E1-90EC-1AA8473566AF}">
  <sheetPr codeName="List26">
    <tabColor theme="4" tint="-0.499984740745262"/>
  </sheetPr>
  <dimension ref="A1:I54"/>
  <sheetViews>
    <sheetView showGridLines="0" topLeftCell="A17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88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230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231</v>
      </c>
      <c r="F6" s="268"/>
      <c r="G6" s="119" t="s">
        <v>5</v>
      </c>
      <c r="H6" s="269">
        <v>1200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43879000</v>
      </c>
      <c r="F16" s="279"/>
      <c r="G16" s="135">
        <v>44211215.460000001</v>
      </c>
      <c r="H16" s="136">
        <v>40869571.890000001</v>
      </c>
      <c r="I16" s="136">
        <v>3341643.57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126532.87</v>
      </c>
      <c r="H17" s="140">
        <v>34582.869999999995</v>
      </c>
      <c r="I17" s="140">
        <v>91950</v>
      </c>
    </row>
    <row r="18" spans="1:9" ht="19.5" x14ac:dyDescent="0.4">
      <c r="A18" s="134" t="s">
        <v>156</v>
      </c>
      <c r="B18" s="138"/>
      <c r="C18" s="138"/>
      <c r="D18" s="138"/>
      <c r="E18" s="263">
        <v>43919000</v>
      </c>
      <c r="F18" s="279"/>
      <c r="G18" s="135">
        <v>44981953.650000006</v>
      </c>
      <c r="H18" s="136">
        <v>40870021.340000004</v>
      </c>
      <c r="I18" s="136">
        <v>4111932.3100000005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897271.06000000506</v>
      </c>
      <c r="H20" s="145">
        <f>H18-H16+H17</f>
        <v>35032.320000002976</v>
      </c>
      <c r="I20" s="145">
        <f>I18-I16+I17</f>
        <v>862238.74000000069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770738.19000000507</v>
      </c>
      <c r="H21" s="145">
        <f>H20-H17</f>
        <v>449.45000000298023</v>
      </c>
      <c r="I21" s="145">
        <f>I20-I17</f>
        <v>770288.74000000069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770738.19000000507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50000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720738.19000000507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686409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330000</v>
      </c>
      <c r="G35" s="169">
        <v>359469</v>
      </c>
      <c r="H35" s="124"/>
      <c r="I35" s="236">
        <f>IF(F35=0,"nerozp.",G35/F35)</f>
        <v>1.0892999999999999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1300000</v>
      </c>
      <c r="G37" s="169">
        <v>1052593.1499999999</v>
      </c>
      <c r="H37" s="124"/>
      <c r="I37" s="236">
        <f t="shared" si="0"/>
        <v>0.80968703846153844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2600000</v>
      </c>
      <c r="G38" s="169">
        <v>1367574.98</v>
      </c>
      <c r="H38" s="124"/>
      <c r="I38" s="236">
        <f t="shared" si="0"/>
        <v>0.52599037692307693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1938000</v>
      </c>
      <c r="G40" s="169">
        <v>1938000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11502.24</v>
      </c>
      <c r="G41" s="169">
        <v>11502.24</v>
      </c>
      <c r="H41" s="124"/>
      <c r="I41" s="236">
        <f>IF(F41=0,"nerozp.",G41/F41)</f>
        <v>1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292</v>
      </c>
      <c r="B43" s="284"/>
      <c r="C43" s="284"/>
      <c r="D43" s="284"/>
      <c r="E43" s="284"/>
      <c r="F43" s="284"/>
      <c r="G43" s="284"/>
      <c r="H43" s="284"/>
      <c r="I43" s="284"/>
    </row>
    <row r="44" spans="1:9" ht="19.5" thickBot="1" x14ac:dyDescent="0.45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0</v>
      </c>
      <c r="F49" s="194">
        <v>37300</v>
      </c>
      <c r="G49" s="195">
        <v>37200</v>
      </c>
      <c r="H49" s="195">
        <v>100</v>
      </c>
      <c r="I49" s="196">
        <v>100</v>
      </c>
    </row>
    <row r="50" spans="1:9" x14ac:dyDescent="0.2">
      <c r="A50" s="197"/>
      <c r="B50" s="198"/>
      <c r="C50" s="198" t="s">
        <v>185</v>
      </c>
      <c r="D50" s="198"/>
      <c r="E50" s="199">
        <v>57454.23</v>
      </c>
      <c r="F50" s="200">
        <v>231101.08</v>
      </c>
      <c r="G50" s="201">
        <v>152321.60000000001</v>
      </c>
      <c r="H50" s="201">
        <v>136233.71</v>
      </c>
      <c r="I50" s="202">
        <v>137602.82999999999</v>
      </c>
    </row>
    <row r="51" spans="1:9" x14ac:dyDescent="0.2">
      <c r="A51" s="197"/>
      <c r="B51" s="198"/>
      <c r="C51" s="198" t="s">
        <v>23</v>
      </c>
      <c r="D51" s="198"/>
      <c r="E51" s="199">
        <v>360651.11</v>
      </c>
      <c r="F51" s="200">
        <v>1211788.5900000001</v>
      </c>
      <c r="G51" s="201">
        <v>654570.28</v>
      </c>
      <c r="H51" s="201">
        <v>917869.42</v>
      </c>
      <c r="I51" s="202">
        <v>917869.42</v>
      </c>
    </row>
    <row r="52" spans="1:9" x14ac:dyDescent="0.2">
      <c r="A52" s="197"/>
      <c r="B52" s="198"/>
      <c r="C52" s="198" t="s">
        <v>187</v>
      </c>
      <c r="D52" s="198"/>
      <c r="E52" s="199">
        <v>85293.63</v>
      </c>
      <c r="F52" s="200">
        <v>8752444.7400000002</v>
      </c>
      <c r="G52" s="201">
        <v>8564173.620000001</v>
      </c>
      <c r="H52" s="201">
        <v>273564.75</v>
      </c>
      <c r="I52" s="202">
        <v>273564.75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503398.97</v>
      </c>
      <c r="F53" s="206">
        <f>F49+F50+F51+F52</f>
        <v>10232634.41</v>
      </c>
      <c r="G53" s="207">
        <f>G49+G50+G51+G52</f>
        <v>9408265.5000000019</v>
      </c>
      <c r="H53" s="207">
        <f>H49+H50+H51+H52</f>
        <v>1327767.8800000001</v>
      </c>
      <c r="I53" s="208">
        <f>SUM(I49:I52)</f>
        <v>1329137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29ED5-0ED8-41E8-A1C7-DAC1D8CDA048}">
  <sheetPr codeName="List27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91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232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66935733</v>
      </c>
      <c r="F6" s="268"/>
      <c r="G6" s="119" t="s">
        <v>5</v>
      </c>
      <c r="H6" s="269">
        <v>1201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46751000</v>
      </c>
      <c r="F16" s="279"/>
      <c r="G16" s="135">
        <v>51057297.509999998</v>
      </c>
      <c r="H16" s="136">
        <v>50689338.07</v>
      </c>
      <c r="I16" s="136">
        <v>367959.43999999994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20580</v>
      </c>
      <c r="H17" s="140">
        <v>20580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47016000</v>
      </c>
      <c r="F18" s="279"/>
      <c r="G18" s="135">
        <v>51260338.359999999</v>
      </c>
      <c r="H18" s="136">
        <v>50494274.649999999</v>
      </c>
      <c r="I18" s="136">
        <v>766063.71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223620.85000000149</v>
      </c>
      <c r="H20" s="145">
        <f>H18-H16+H17</f>
        <v>-174483.42000000179</v>
      </c>
      <c r="I20" s="145">
        <f>I18-I16+I17</f>
        <v>398104.27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203040.85000000149</v>
      </c>
      <c r="H21" s="145">
        <f>H20-H17</f>
        <v>-195063.42000000179</v>
      </c>
      <c r="I21" s="145">
        <f>I20-I17</f>
        <v>398104.27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203040.85000000149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28000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175040.85000000149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17485822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25000</v>
      </c>
      <c r="G35" s="169">
        <v>22312</v>
      </c>
      <c r="H35" s="124"/>
      <c r="I35" s="236">
        <f>IF(F35=0,"nerozp.",G35/F35)</f>
        <v>0.89248000000000005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1180000</v>
      </c>
      <c r="G36" s="169">
        <v>897678.97</v>
      </c>
      <c r="H36" s="124"/>
      <c r="I36" s="236">
        <f t="shared" ref="I36:I38" si="0">IF(F36=0,"nerozp.",G36/F36)</f>
        <v>0.76074488983050848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1110000</v>
      </c>
      <c r="G37" s="169">
        <v>1041311.03</v>
      </c>
      <c r="H37" s="124"/>
      <c r="I37" s="236">
        <f t="shared" si="0"/>
        <v>0.93811804504504503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2149945</v>
      </c>
      <c r="G40" s="169">
        <v>2149945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276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23815</v>
      </c>
      <c r="F49" s="194">
        <v>10000</v>
      </c>
      <c r="G49" s="195">
        <v>18000</v>
      </c>
      <c r="H49" s="195">
        <v>15815</v>
      </c>
      <c r="I49" s="196">
        <v>15815</v>
      </c>
    </row>
    <row r="50" spans="1:9" x14ac:dyDescent="0.2">
      <c r="A50" s="197"/>
      <c r="B50" s="198"/>
      <c r="C50" s="198" t="s">
        <v>185</v>
      </c>
      <c r="D50" s="198"/>
      <c r="E50" s="199">
        <v>516277.65</v>
      </c>
      <c r="F50" s="200">
        <v>291877.93</v>
      </c>
      <c r="G50" s="201">
        <v>364128</v>
      </c>
      <c r="H50" s="201">
        <v>444027.58000000007</v>
      </c>
      <c r="I50" s="202">
        <v>392579.9</v>
      </c>
    </row>
    <row r="51" spans="1:9" x14ac:dyDescent="0.2">
      <c r="A51" s="197"/>
      <c r="B51" s="198"/>
      <c r="C51" s="198" t="s">
        <v>23</v>
      </c>
      <c r="D51" s="198"/>
      <c r="E51" s="199">
        <v>1710544.08</v>
      </c>
      <c r="F51" s="200">
        <v>534044.6</v>
      </c>
      <c r="G51" s="201">
        <v>984437.28</v>
      </c>
      <c r="H51" s="201">
        <v>1260151.3999999999</v>
      </c>
      <c r="I51" s="202">
        <v>1260151.3999999999</v>
      </c>
    </row>
    <row r="52" spans="1:9" x14ac:dyDescent="0.2">
      <c r="A52" s="197"/>
      <c r="B52" s="198"/>
      <c r="C52" s="198" t="s">
        <v>187</v>
      </c>
      <c r="D52" s="198"/>
      <c r="E52" s="199">
        <v>90370.880000000005</v>
      </c>
      <c r="F52" s="200">
        <v>2611735.41</v>
      </c>
      <c r="G52" s="201">
        <v>2612809.9800000004</v>
      </c>
      <c r="H52" s="201">
        <v>89296.30999999959</v>
      </c>
      <c r="I52" s="202">
        <v>89296.31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2341007.61</v>
      </c>
      <c r="F53" s="206">
        <f>F49+F50+F51+F52</f>
        <v>3447657.9400000004</v>
      </c>
      <c r="G53" s="207">
        <f>G49+G50+G51+G52</f>
        <v>3979375.2600000007</v>
      </c>
      <c r="H53" s="207">
        <f>H49+H50+H51+H52</f>
        <v>1809290.2899999996</v>
      </c>
      <c r="I53" s="208">
        <f>SUM(I49:I52)</f>
        <v>1757842.6099999999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8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BE8EDF-A652-40EB-9816-3C19221D157D}">
  <sheetPr codeName="List28">
    <tabColor theme="4" tint="-0.499984740745262"/>
  </sheetPr>
  <dimension ref="A1:I54"/>
  <sheetViews>
    <sheetView showGridLines="0" topLeftCell="A31" zoomScaleNormal="100" workbookViewId="0">
      <selection activeCell="G40" sqref="G40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95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233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234</v>
      </c>
      <c r="F6" s="268"/>
      <c r="G6" s="119" t="s">
        <v>5</v>
      </c>
      <c r="H6" s="269">
        <v>1202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63031000</v>
      </c>
      <c r="F16" s="279"/>
      <c r="G16" s="135">
        <v>68318604.519999996</v>
      </c>
      <c r="H16" s="136">
        <v>67482835.519999996</v>
      </c>
      <c r="I16" s="136">
        <v>835769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63066000</v>
      </c>
      <c r="F18" s="279"/>
      <c r="G18" s="135">
        <v>68518161.260000005</v>
      </c>
      <c r="H18" s="136">
        <v>67521012.260000005</v>
      </c>
      <c r="I18" s="136">
        <v>997149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199556.74000000954</v>
      </c>
      <c r="H20" s="145">
        <f>H18-H16+H17</f>
        <v>38176.740000009537</v>
      </c>
      <c r="I20" s="145">
        <f>I18-I16+I17</f>
        <v>161380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199556.74000000954</v>
      </c>
      <c r="H21" s="145">
        <f>H20-H17</f>
        <v>38176.740000009537</v>
      </c>
      <c r="I21" s="145">
        <f>I20-I17</f>
        <v>161380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199556.74000000954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199556.74000000954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1885315.74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989</v>
      </c>
      <c r="G35" s="169">
        <v>989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850000</v>
      </c>
      <c r="G37" s="169">
        <v>997106.56999999983</v>
      </c>
      <c r="H37" s="124"/>
      <c r="I37" s="236">
        <f t="shared" si="0"/>
        <v>1.1730665529411763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2050000</v>
      </c>
      <c r="G38" s="169">
        <v>1790108.45</v>
      </c>
      <c r="H38" s="124"/>
      <c r="I38" s="236">
        <f t="shared" si="0"/>
        <v>0.87322363414634141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1484156.8</v>
      </c>
      <c r="G40" s="169">
        <v>1484156.8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235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58304</v>
      </c>
      <c r="F49" s="194">
        <v>13000</v>
      </c>
      <c r="G49" s="195">
        <v>18000</v>
      </c>
      <c r="H49" s="195">
        <v>53304</v>
      </c>
      <c r="I49" s="196">
        <v>53304</v>
      </c>
    </row>
    <row r="50" spans="1:9" x14ac:dyDescent="0.2">
      <c r="A50" s="197"/>
      <c r="B50" s="198"/>
      <c r="C50" s="198" t="s">
        <v>185</v>
      </c>
      <c r="D50" s="198"/>
      <c r="E50" s="199">
        <v>478617.53</v>
      </c>
      <c r="F50" s="200">
        <v>363146.7</v>
      </c>
      <c r="G50" s="201">
        <v>484853</v>
      </c>
      <c r="H50" s="201">
        <v>356911.23</v>
      </c>
      <c r="I50" s="202">
        <v>326440.53000000003</v>
      </c>
    </row>
    <row r="51" spans="1:9" x14ac:dyDescent="0.2">
      <c r="A51" s="197"/>
      <c r="B51" s="198"/>
      <c r="C51" s="198" t="s">
        <v>23</v>
      </c>
      <c r="D51" s="198"/>
      <c r="E51" s="199">
        <v>1125161.49</v>
      </c>
      <c r="F51" s="200">
        <v>959874.88</v>
      </c>
      <c r="G51" s="201">
        <v>593208.91999999993</v>
      </c>
      <c r="H51" s="201">
        <v>1491827.45</v>
      </c>
      <c r="I51" s="202">
        <v>1491827.4500000002</v>
      </c>
    </row>
    <row r="52" spans="1:9" x14ac:dyDescent="0.2">
      <c r="A52" s="197"/>
      <c r="B52" s="198"/>
      <c r="C52" s="198" t="s">
        <v>187</v>
      </c>
      <c r="D52" s="198"/>
      <c r="E52" s="199">
        <v>93185.18</v>
      </c>
      <c r="F52" s="200">
        <v>3186338.67</v>
      </c>
      <c r="G52" s="201">
        <v>3060598.8</v>
      </c>
      <c r="H52" s="201">
        <v>218925.05000000028</v>
      </c>
      <c r="I52" s="202">
        <v>218925.05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1755268.2</v>
      </c>
      <c r="F53" s="206">
        <f>F49+F50+F51+F52</f>
        <v>4522360.25</v>
      </c>
      <c r="G53" s="207">
        <f>G49+G50+G51+G52</f>
        <v>4156660.7199999997</v>
      </c>
      <c r="H53" s="207">
        <f>H49+H50+H51+H52</f>
        <v>2120967.7300000004</v>
      </c>
      <c r="I53" s="208">
        <f>SUM(I49:I52)</f>
        <v>2090497.0300000003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5DF70-951A-45F5-8A2B-270ABA1FC896}">
  <sheetPr codeName="List29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98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236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13643606</v>
      </c>
      <c r="F6" s="268"/>
      <c r="G6" s="119" t="s">
        <v>5</v>
      </c>
      <c r="H6" s="269">
        <v>1204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115165000</v>
      </c>
      <c r="F16" s="279"/>
      <c r="G16" s="135">
        <v>116037649.39</v>
      </c>
      <c r="H16" s="136">
        <v>109218900.25</v>
      </c>
      <c r="I16" s="136">
        <v>6818749.1399999997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-18000</v>
      </c>
      <c r="H17" s="140">
        <v>0</v>
      </c>
      <c r="I17" s="140">
        <v>-18000</v>
      </c>
    </row>
    <row r="18" spans="1:9" ht="19.5" x14ac:dyDescent="0.4">
      <c r="A18" s="134" t="s">
        <v>156</v>
      </c>
      <c r="B18" s="138"/>
      <c r="C18" s="138"/>
      <c r="D18" s="138"/>
      <c r="E18" s="263">
        <v>115165000</v>
      </c>
      <c r="F18" s="279"/>
      <c r="G18" s="135">
        <v>116107675.22999999</v>
      </c>
      <c r="H18" s="136">
        <v>108709455.33999999</v>
      </c>
      <c r="I18" s="136">
        <v>7398219.8899999997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52025.839999988675</v>
      </c>
      <c r="H20" s="145">
        <f>H18-H16+H17</f>
        <v>-509444.91000001132</v>
      </c>
      <c r="I20" s="145">
        <f>I18-I16+I17</f>
        <v>561470.75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70025.839999988675</v>
      </c>
      <c r="H21" s="145">
        <f>H20-H17</f>
        <v>-509444.91000001132</v>
      </c>
      <c r="I21" s="145">
        <f>I20-I17</f>
        <v>579470.75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70025.84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60025.84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12360670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500000</v>
      </c>
      <c r="G35" s="169">
        <v>262185</v>
      </c>
      <c r="H35" s="124"/>
      <c r="I35" s="236">
        <f>IF(F35=0,"nerozp.",G35/F35)</f>
        <v>0.52437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450000</v>
      </c>
      <c r="G36" s="169">
        <v>469780.96</v>
      </c>
      <c r="H36" s="124"/>
      <c r="I36" s="236">
        <f t="shared" ref="I36:I38" si="0">IF(F36=0,"nerozp.",G36/F36)</f>
        <v>1.0439576888888888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2200000</v>
      </c>
      <c r="G37" s="169">
        <v>2366001.36</v>
      </c>
      <c r="H37" s="124"/>
      <c r="I37" s="236">
        <f t="shared" si="0"/>
        <v>1.0754551636363636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4200000</v>
      </c>
      <c r="G38" s="169">
        <v>4381726.5500000007</v>
      </c>
      <c r="H38" s="124"/>
      <c r="I38" s="236">
        <f t="shared" si="0"/>
        <v>1.0432682261904764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2448665.9500000002</v>
      </c>
      <c r="G40" s="169">
        <v>2448665.9500000002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277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67580</v>
      </c>
      <c r="F49" s="194">
        <v>20000</v>
      </c>
      <c r="G49" s="195">
        <v>58000</v>
      </c>
      <c r="H49" s="195">
        <v>29580</v>
      </c>
      <c r="I49" s="196">
        <v>29580</v>
      </c>
    </row>
    <row r="50" spans="1:9" x14ac:dyDescent="0.2">
      <c r="A50" s="197"/>
      <c r="B50" s="198"/>
      <c r="C50" s="198" t="s">
        <v>185</v>
      </c>
      <c r="D50" s="198"/>
      <c r="E50" s="199">
        <v>1367802.17</v>
      </c>
      <c r="F50" s="200">
        <v>622088.16</v>
      </c>
      <c r="G50" s="201">
        <v>765034.53</v>
      </c>
      <c r="H50" s="201">
        <v>1224855.8</v>
      </c>
      <c r="I50" s="202">
        <v>1175640.4099999999</v>
      </c>
    </row>
    <row r="51" spans="1:9" x14ac:dyDescent="0.2">
      <c r="A51" s="197"/>
      <c r="B51" s="198"/>
      <c r="C51" s="198" t="s">
        <v>23</v>
      </c>
      <c r="D51" s="198"/>
      <c r="E51" s="199">
        <v>2033126.29</v>
      </c>
      <c r="F51" s="200">
        <v>1018523.35</v>
      </c>
      <c r="G51" s="201">
        <v>1412269.9</v>
      </c>
      <c r="H51" s="201">
        <v>1639379.74</v>
      </c>
      <c r="I51" s="202">
        <v>1639379.74</v>
      </c>
    </row>
    <row r="52" spans="1:9" x14ac:dyDescent="0.2">
      <c r="A52" s="197"/>
      <c r="B52" s="198"/>
      <c r="C52" s="198" t="s">
        <v>187</v>
      </c>
      <c r="D52" s="198"/>
      <c r="E52" s="199">
        <v>629707.96</v>
      </c>
      <c r="F52" s="200">
        <v>3069486.95</v>
      </c>
      <c r="G52" s="201">
        <v>2524883.8500000006</v>
      </c>
      <c r="H52" s="201">
        <v>1174311.0599999996</v>
      </c>
      <c r="I52" s="202">
        <v>1174311.06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4098216.42</v>
      </c>
      <c r="F53" s="206">
        <f>F49+F50+F51+F52</f>
        <v>4730098.46</v>
      </c>
      <c r="G53" s="207">
        <f>G49+G50+G51+G52</f>
        <v>4760188.28</v>
      </c>
      <c r="H53" s="207">
        <f>H49+H50+H51+H52</f>
        <v>4068126.5999999996</v>
      </c>
      <c r="I53" s="208">
        <f>SUM(I49:I52)</f>
        <v>4018911.21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949215-9B87-4D4E-A67E-E5F1824A19BA}">
  <sheetPr codeName="List30">
    <tabColor theme="4" tint="-0.499984740745262"/>
  </sheetPr>
  <dimension ref="A1:I54"/>
  <sheetViews>
    <sheetView showGridLines="0" topLeftCell="A16" zoomScaleNormal="100" workbookViewId="0">
      <selection activeCell="G42" sqref="G4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54" customHeight="1" x14ac:dyDescent="0.4">
      <c r="A2" s="286" t="s">
        <v>141</v>
      </c>
      <c r="B2" s="286"/>
      <c r="C2" s="286"/>
      <c r="D2" s="286"/>
      <c r="E2" s="289" t="s">
        <v>280</v>
      </c>
      <c r="F2" s="289"/>
      <c r="G2" s="289"/>
      <c r="H2" s="289"/>
      <c r="I2" s="289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238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239</v>
      </c>
      <c r="F6" s="268"/>
      <c r="G6" s="119" t="s">
        <v>5</v>
      </c>
      <c r="H6" s="269">
        <v>1205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38497000</v>
      </c>
      <c r="F16" s="279"/>
      <c r="G16" s="135">
        <v>39235242.960000008</v>
      </c>
      <c r="H16" s="136">
        <v>38671016.620000005</v>
      </c>
      <c r="I16" s="136">
        <v>564226.34000000008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38545000</v>
      </c>
      <c r="F18" s="279"/>
      <c r="G18" s="135">
        <v>39899384.730000004</v>
      </c>
      <c r="H18" s="136">
        <v>38993615.990000002</v>
      </c>
      <c r="I18" s="136">
        <v>905768.74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664141.76999999583</v>
      </c>
      <c r="H20" s="145">
        <f>H18-H16+H17</f>
        <v>322599.36999999732</v>
      </c>
      <c r="I20" s="145">
        <f>I18-I16+I17</f>
        <v>341542.39999999991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664141.76999999583</v>
      </c>
      <c r="H21" s="145">
        <f>H20-H17</f>
        <v>322599.36999999732</v>
      </c>
      <c r="I21" s="145">
        <f>I20-I17</f>
        <v>341542.39999999991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664141.77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654141.77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10660392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30000</v>
      </c>
      <c r="G35" s="169">
        <v>746</v>
      </c>
      <c r="H35" s="124"/>
      <c r="I35" s="236">
        <f>IF(F35=0,"nerozp.",G35/F35)</f>
        <v>2.4866666666666665E-2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950000</v>
      </c>
      <c r="G36" s="169">
        <v>765886.50999999989</v>
      </c>
      <c r="H36" s="124"/>
      <c r="I36" s="236">
        <f t="shared" ref="I36:I38" si="0">IF(F36=0,"nerozp.",G36/F36)</f>
        <v>0.80619632631578941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500000</v>
      </c>
      <c r="G37" s="169">
        <v>502148.17</v>
      </c>
      <c r="H37" s="124"/>
      <c r="I37" s="236">
        <f t="shared" si="0"/>
        <v>1.00429634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773114.4</v>
      </c>
      <c r="G40" s="169">
        <v>773114.4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11673.05</v>
      </c>
      <c r="G41" s="169">
        <v>11673.05</v>
      </c>
      <c r="H41" s="124"/>
      <c r="I41" s="236">
        <f>IF(F41=0,"nerozp.",G41/F41)</f>
        <v>1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69" customHeight="1" x14ac:dyDescent="0.2">
      <c r="A43" s="284" t="s">
        <v>293</v>
      </c>
      <c r="B43" s="284"/>
      <c r="C43" s="284"/>
      <c r="D43" s="284"/>
      <c r="E43" s="284"/>
      <c r="F43" s="284"/>
      <c r="G43" s="284"/>
      <c r="H43" s="284"/>
      <c r="I43" s="284"/>
    </row>
    <row r="44" spans="1:9" ht="19.5" thickBot="1" x14ac:dyDescent="0.45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2248</v>
      </c>
      <c r="F49" s="194">
        <v>47000</v>
      </c>
      <c r="G49" s="195">
        <v>0</v>
      </c>
      <c r="H49" s="195">
        <v>49248</v>
      </c>
      <c r="I49" s="196">
        <v>49248</v>
      </c>
    </row>
    <row r="50" spans="1:9" x14ac:dyDescent="0.2">
      <c r="A50" s="197"/>
      <c r="B50" s="198"/>
      <c r="C50" s="198" t="s">
        <v>185</v>
      </c>
      <c r="D50" s="198"/>
      <c r="E50" s="199">
        <v>404153.2</v>
      </c>
      <c r="F50" s="200">
        <v>236348</v>
      </c>
      <c r="G50" s="201">
        <v>462765</v>
      </c>
      <c r="H50" s="201">
        <v>177736.19999999995</v>
      </c>
      <c r="I50" s="202">
        <v>168062.2</v>
      </c>
    </row>
    <row r="51" spans="1:9" x14ac:dyDescent="0.2">
      <c r="A51" s="197"/>
      <c r="B51" s="198"/>
      <c r="C51" s="198" t="s">
        <v>23</v>
      </c>
      <c r="D51" s="198"/>
      <c r="E51" s="199">
        <v>1670559.25</v>
      </c>
      <c r="F51" s="200">
        <v>678515.16</v>
      </c>
      <c r="G51" s="201">
        <v>816431.9</v>
      </c>
      <c r="H51" s="201">
        <v>1532642.51</v>
      </c>
      <c r="I51" s="202">
        <v>1532642.51</v>
      </c>
    </row>
    <row r="52" spans="1:9" x14ac:dyDescent="0.2">
      <c r="A52" s="197"/>
      <c r="B52" s="198"/>
      <c r="C52" s="198" t="s">
        <v>187</v>
      </c>
      <c r="D52" s="198"/>
      <c r="E52" s="199">
        <v>360159.85</v>
      </c>
      <c r="F52" s="200">
        <v>2188076.73</v>
      </c>
      <c r="G52" s="201">
        <v>2218003.62</v>
      </c>
      <c r="H52" s="201">
        <v>330232.95999999996</v>
      </c>
      <c r="I52" s="202">
        <v>330232.96000000002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2437120.2999999998</v>
      </c>
      <c r="F53" s="206">
        <f>F49+F50+F51+F52</f>
        <v>3149939.89</v>
      </c>
      <c r="G53" s="207">
        <f>G49+G50+G51+G52</f>
        <v>3497200.52</v>
      </c>
      <c r="H53" s="207">
        <f>H49+H50+H51+H52</f>
        <v>2089859.67</v>
      </c>
      <c r="I53" s="208">
        <f>SUM(I49:I52)</f>
        <v>2080185.67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772EC-4908-4543-8742-7E617A47D586}">
  <sheetPr codeName="List31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103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240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241</v>
      </c>
      <c r="F6" s="268"/>
      <c r="G6" s="119" t="s">
        <v>5</v>
      </c>
      <c r="H6" s="269">
        <v>1206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62320000</v>
      </c>
      <c r="F16" s="279"/>
      <c r="G16" s="135">
        <v>68728463.280000001</v>
      </c>
      <c r="H16" s="136">
        <v>66833406.890000001</v>
      </c>
      <c r="I16" s="136">
        <v>1895056.3900000001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-115</v>
      </c>
      <c r="H17" s="140">
        <v>0</v>
      </c>
      <c r="I17" s="140">
        <v>-115</v>
      </c>
    </row>
    <row r="18" spans="1:9" ht="19.5" x14ac:dyDescent="0.4">
      <c r="A18" s="134" t="s">
        <v>156</v>
      </c>
      <c r="B18" s="138"/>
      <c r="C18" s="138"/>
      <c r="D18" s="138"/>
      <c r="E18" s="263">
        <v>62320000</v>
      </c>
      <c r="F18" s="279"/>
      <c r="G18" s="135">
        <v>68818940.790000007</v>
      </c>
      <c r="H18" s="136">
        <v>66744939.920000002</v>
      </c>
      <c r="I18" s="136">
        <v>2074000.87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90362.510000005364</v>
      </c>
      <c r="H20" s="145">
        <f>H18-H16+H17</f>
        <v>-88466.969999998808</v>
      </c>
      <c r="I20" s="145">
        <f>I18-I16+I17</f>
        <v>178829.47999999998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90477.510000005364</v>
      </c>
      <c r="H21" s="145">
        <f>H20-H17</f>
        <v>-88466.969999998808</v>
      </c>
      <c r="I21" s="145">
        <f>I20-I17</f>
        <v>178944.47999999998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90477.51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90477.51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837028.43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456981</v>
      </c>
      <c r="G35" s="169">
        <v>455000</v>
      </c>
      <c r="H35" s="124"/>
      <c r="I35" s="236">
        <f>IF(F35=0,"nerozp.",G35/F35)</f>
        <v>0.9956650276488519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70000</v>
      </c>
      <c r="G36" s="169">
        <v>62484.460000000006</v>
      </c>
      <c r="H36" s="124"/>
      <c r="I36" s="236">
        <f t="shared" ref="I36:I38" si="0">IF(F36=0,"nerozp.",G36/F36)</f>
        <v>0.89263514285714296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870000</v>
      </c>
      <c r="G37" s="169">
        <v>789245.71</v>
      </c>
      <c r="H37" s="124"/>
      <c r="I37" s="236">
        <f t="shared" si="0"/>
        <v>0.90717897701149419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600000</v>
      </c>
      <c r="G38" s="169">
        <v>543924.25</v>
      </c>
      <c r="H38" s="124"/>
      <c r="I38" s="236">
        <f t="shared" si="0"/>
        <v>0.90654041666666663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916730.96</v>
      </c>
      <c r="G40" s="169">
        <v>916730.96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11463</v>
      </c>
      <c r="G41" s="169">
        <v>15115.33</v>
      </c>
      <c r="H41" s="124"/>
      <c r="I41" s="236">
        <f>IF(F41=0,"nerozp.",G41/F41)</f>
        <v>1.3186190351565907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278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177309.6</v>
      </c>
      <c r="F49" s="194">
        <v>0</v>
      </c>
      <c r="G49" s="195">
        <v>18000</v>
      </c>
      <c r="H49" s="195">
        <v>159309.6</v>
      </c>
      <c r="I49" s="196">
        <v>159309.6</v>
      </c>
    </row>
    <row r="50" spans="1:9" x14ac:dyDescent="0.2">
      <c r="A50" s="197"/>
      <c r="B50" s="198"/>
      <c r="C50" s="198" t="s">
        <v>185</v>
      </c>
      <c r="D50" s="198"/>
      <c r="E50" s="199">
        <v>1236459.19</v>
      </c>
      <c r="F50" s="200">
        <v>363473.35</v>
      </c>
      <c r="G50" s="201">
        <v>376370.93</v>
      </c>
      <c r="H50" s="201">
        <v>1223561.6100000001</v>
      </c>
      <c r="I50" s="202">
        <v>1179876.5</v>
      </c>
    </row>
    <row r="51" spans="1:9" x14ac:dyDescent="0.2">
      <c r="A51" s="197"/>
      <c r="B51" s="198"/>
      <c r="C51" s="198" t="s">
        <v>23</v>
      </c>
      <c r="D51" s="198"/>
      <c r="E51" s="199">
        <v>2458617.0499999998</v>
      </c>
      <c r="F51" s="200">
        <v>648834.66</v>
      </c>
      <c r="G51" s="201">
        <v>2433334.88</v>
      </c>
      <c r="H51" s="201">
        <v>674116.83</v>
      </c>
      <c r="I51" s="202">
        <v>674116.83000000007</v>
      </c>
    </row>
    <row r="52" spans="1:9" x14ac:dyDescent="0.2">
      <c r="A52" s="197"/>
      <c r="B52" s="198"/>
      <c r="C52" s="198" t="s">
        <v>187</v>
      </c>
      <c r="D52" s="198"/>
      <c r="E52" s="199">
        <v>265298.02</v>
      </c>
      <c r="F52" s="200">
        <v>1372959.6400000001</v>
      </c>
      <c r="G52" s="201">
        <v>1534544.9100000001</v>
      </c>
      <c r="H52" s="201">
        <v>103712.75</v>
      </c>
      <c r="I52" s="202">
        <v>103712.75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4137683.86</v>
      </c>
      <c r="F53" s="206">
        <f>F49+F50+F51+F52</f>
        <v>2385267.6500000004</v>
      </c>
      <c r="G53" s="207">
        <f>G49+G50+G51+G52</f>
        <v>4362250.7200000007</v>
      </c>
      <c r="H53" s="207">
        <f>H49+H50+H51+H52</f>
        <v>2160700.79</v>
      </c>
      <c r="I53" s="208">
        <f>SUM(I49:I52)</f>
        <v>2117015.6800000002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55338-EE7D-4951-8DA5-CB4B82DC689F}">
  <sheetPr codeName="List32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55.5" customHeight="1" x14ac:dyDescent="0.4">
      <c r="A2" s="286" t="s">
        <v>141</v>
      </c>
      <c r="B2" s="286"/>
      <c r="C2" s="286"/>
      <c r="D2" s="286"/>
      <c r="E2" s="289" t="s">
        <v>279</v>
      </c>
      <c r="F2" s="289"/>
      <c r="G2" s="289"/>
      <c r="H2" s="289"/>
      <c r="I2" s="289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243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14451085</v>
      </c>
      <c r="F6" s="268"/>
      <c r="G6" s="119" t="s">
        <v>5</v>
      </c>
      <c r="H6" s="269">
        <v>1207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70503000</v>
      </c>
      <c r="F16" s="279"/>
      <c r="G16" s="135">
        <v>75571724.820000008</v>
      </c>
      <c r="H16" s="136">
        <v>74476003.750000015</v>
      </c>
      <c r="I16" s="136">
        <v>1095721.0699999998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375033.56</v>
      </c>
      <c r="H17" s="140">
        <v>100294.56</v>
      </c>
      <c r="I17" s="140">
        <v>274739</v>
      </c>
    </row>
    <row r="18" spans="1:9" ht="19.5" x14ac:dyDescent="0.4">
      <c r="A18" s="134" t="s">
        <v>156</v>
      </c>
      <c r="B18" s="138"/>
      <c r="C18" s="138"/>
      <c r="D18" s="138"/>
      <c r="E18" s="263">
        <v>70547000</v>
      </c>
      <c r="F18" s="279"/>
      <c r="G18" s="135">
        <v>75812647.900000006</v>
      </c>
      <c r="H18" s="136">
        <v>72956387.400000006</v>
      </c>
      <c r="I18" s="136">
        <v>2856260.5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615956.63999999827</v>
      </c>
      <c r="H20" s="145">
        <f>H18-H16+H17</f>
        <v>-1419321.7900000089</v>
      </c>
      <c r="I20" s="145">
        <f>I18-I16+I17</f>
        <v>2035278.4300000002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240923.07999999827</v>
      </c>
      <c r="H21" s="145">
        <f>H20-H17</f>
        <v>-1519616.3500000089</v>
      </c>
      <c r="I21" s="145">
        <f>I20-I17</f>
        <v>1760539.4300000002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240923.08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40000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200923.08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847993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300000</v>
      </c>
      <c r="G35" s="169">
        <v>300000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400000</v>
      </c>
      <c r="G36" s="169">
        <v>237555.23</v>
      </c>
      <c r="H36" s="124"/>
      <c r="I36" s="236">
        <f t="shared" ref="I36:I38" si="0">IF(F36=0,"nerozp.",G36/F36)</f>
        <v>0.59388807500000007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790000</v>
      </c>
      <c r="G37" s="169">
        <v>914218.83</v>
      </c>
      <c r="H37" s="124"/>
      <c r="I37" s="236">
        <f t="shared" si="0"/>
        <v>1.1572390253164557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1650000</v>
      </c>
      <c r="G38" s="169">
        <v>1365098.75</v>
      </c>
      <c r="H38" s="124"/>
      <c r="I38" s="236">
        <f t="shared" si="0"/>
        <v>0.82733257575757579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1009959</v>
      </c>
      <c r="G40" s="169">
        <v>1009959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68.25" customHeight="1" x14ac:dyDescent="0.2">
      <c r="A43" s="284" t="s">
        <v>244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42600</v>
      </c>
      <c r="F49" s="194">
        <v>20000</v>
      </c>
      <c r="G49" s="195">
        <v>26300</v>
      </c>
      <c r="H49" s="195">
        <v>36300</v>
      </c>
      <c r="I49" s="196">
        <v>36300</v>
      </c>
    </row>
    <row r="50" spans="1:9" x14ac:dyDescent="0.2">
      <c r="A50" s="197"/>
      <c r="B50" s="198"/>
      <c r="C50" s="198" t="s">
        <v>185</v>
      </c>
      <c r="D50" s="198"/>
      <c r="E50" s="199">
        <v>492193.35</v>
      </c>
      <c r="F50" s="200">
        <v>451890.3</v>
      </c>
      <c r="G50" s="201">
        <v>382824</v>
      </c>
      <c r="H50" s="201">
        <v>561259.64999999991</v>
      </c>
      <c r="I50" s="202">
        <v>455984.35</v>
      </c>
    </row>
    <row r="51" spans="1:9" x14ac:dyDescent="0.2">
      <c r="A51" s="197"/>
      <c r="B51" s="198"/>
      <c r="C51" s="198" t="s">
        <v>23</v>
      </c>
      <c r="D51" s="198"/>
      <c r="E51" s="199">
        <v>4098530.51</v>
      </c>
      <c r="F51" s="200">
        <v>1049110.1000000001</v>
      </c>
      <c r="G51" s="201">
        <v>2994648.34</v>
      </c>
      <c r="H51" s="201">
        <v>2152992.27</v>
      </c>
      <c r="I51" s="202">
        <v>2152992.27</v>
      </c>
    </row>
    <row r="52" spans="1:9" x14ac:dyDescent="0.2">
      <c r="A52" s="197"/>
      <c r="B52" s="198"/>
      <c r="C52" s="198" t="s">
        <v>187</v>
      </c>
      <c r="D52" s="198"/>
      <c r="E52" s="199">
        <v>122319.03</v>
      </c>
      <c r="F52" s="200">
        <v>3129959</v>
      </c>
      <c r="G52" s="201">
        <v>3048470.01</v>
      </c>
      <c r="H52" s="201">
        <v>203808.02000000002</v>
      </c>
      <c r="I52" s="202">
        <v>203808.02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4755642.8899999997</v>
      </c>
      <c r="F53" s="206">
        <f>F49+F50+F51+F52</f>
        <v>4650959.4000000004</v>
      </c>
      <c r="G53" s="207">
        <f>G49+G50+G51+G52</f>
        <v>6452242.3499999996</v>
      </c>
      <c r="H53" s="207">
        <f>H49+H50+H51+H52</f>
        <v>2954359.94</v>
      </c>
      <c r="I53" s="208">
        <f>SUM(I49:I52)</f>
        <v>2849084.64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FA2B9B-5AC0-4507-93D9-88612D6408F8}">
  <sheetPr codeName="List33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108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245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246</v>
      </c>
      <c r="F6" s="268"/>
      <c r="G6" s="119" t="s">
        <v>5</v>
      </c>
      <c r="H6" s="269">
        <v>1208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53116000</v>
      </c>
      <c r="F16" s="279"/>
      <c r="G16" s="135">
        <v>61958622.210000001</v>
      </c>
      <c r="H16" s="136">
        <v>57828387.469999999</v>
      </c>
      <c r="I16" s="136">
        <v>4130234.74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452139</v>
      </c>
      <c r="H17" s="140">
        <v>316725</v>
      </c>
      <c r="I17" s="140">
        <v>135414</v>
      </c>
    </row>
    <row r="18" spans="1:9" ht="19.5" x14ac:dyDescent="0.4">
      <c r="A18" s="134" t="s">
        <v>156</v>
      </c>
      <c r="B18" s="138"/>
      <c r="C18" s="138"/>
      <c r="D18" s="138"/>
      <c r="E18" s="263">
        <v>54302000</v>
      </c>
      <c r="F18" s="279"/>
      <c r="G18" s="135">
        <v>61873470.860000007</v>
      </c>
      <c r="H18" s="136">
        <v>56851252.230000004</v>
      </c>
      <c r="I18" s="136">
        <v>5022218.6300000008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366987.65000000596</v>
      </c>
      <c r="H20" s="145">
        <f>H18-H16+H17</f>
        <v>-660410.23999999464</v>
      </c>
      <c r="I20" s="145">
        <f>I18-I16+I17</f>
        <v>1027397.8900000006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-85151.34999999404</v>
      </c>
      <c r="H21" s="145">
        <f>H20-H17</f>
        <v>-977135.23999999464</v>
      </c>
      <c r="I21" s="145">
        <f>I20-I17</f>
        <v>891983.8900000006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0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0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3182317.4</v>
      </c>
      <c r="H31" s="212"/>
      <c r="I31" s="212"/>
    </row>
    <row r="32" spans="1:9" ht="42" customHeight="1" x14ac:dyDescent="0.2">
      <c r="A32" s="283" t="s">
        <v>270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300000</v>
      </c>
      <c r="G35" s="169">
        <v>213417</v>
      </c>
      <c r="H35" s="124"/>
      <c r="I35" s="236">
        <f>IF(F35=0,"nerozp.",G35/F35)</f>
        <v>0.71138999999999997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850000</v>
      </c>
      <c r="G36" s="169">
        <v>997925.19000000006</v>
      </c>
      <c r="H36" s="124"/>
      <c r="I36" s="236">
        <f t="shared" ref="I36:I38" si="0">IF(F36=0,"nerozp.",G36/F36)</f>
        <v>1.1740296352941177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820000</v>
      </c>
      <c r="G37" s="169">
        <v>1022365.7800000001</v>
      </c>
      <c r="H37" s="124"/>
      <c r="I37" s="236">
        <f t="shared" si="0"/>
        <v>1.246787536585366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436000</v>
      </c>
      <c r="G38" s="169">
        <v>246370.4</v>
      </c>
      <c r="H38" s="124"/>
      <c r="I38" s="236">
        <f t="shared" si="0"/>
        <v>0.56506972477064221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1934063.86</v>
      </c>
      <c r="G40" s="169">
        <v>1934063.86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247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0</v>
      </c>
      <c r="F49" s="194">
        <v>0</v>
      </c>
      <c r="G49" s="195">
        <v>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402454.39</v>
      </c>
      <c r="F50" s="200">
        <v>284434</v>
      </c>
      <c r="G50" s="201">
        <v>539452.67999999993</v>
      </c>
      <c r="H50" s="201">
        <v>147435.71000000008</v>
      </c>
      <c r="I50" s="202">
        <v>71753.67</v>
      </c>
    </row>
    <row r="51" spans="1:9" x14ac:dyDescent="0.2">
      <c r="A51" s="197"/>
      <c r="B51" s="198"/>
      <c r="C51" s="198" t="s">
        <v>23</v>
      </c>
      <c r="D51" s="198"/>
      <c r="E51" s="199">
        <v>652473.53</v>
      </c>
      <c r="F51" s="200">
        <v>0</v>
      </c>
      <c r="G51" s="201">
        <v>604687.61</v>
      </c>
      <c r="H51" s="201">
        <v>47785.919999999998</v>
      </c>
      <c r="I51" s="202">
        <v>47785.919999999998</v>
      </c>
    </row>
    <row r="52" spans="1:9" x14ac:dyDescent="0.2">
      <c r="A52" s="197"/>
      <c r="B52" s="198"/>
      <c r="C52" s="198" t="s">
        <v>187</v>
      </c>
      <c r="D52" s="198"/>
      <c r="E52" s="199">
        <v>1062628.92</v>
      </c>
      <c r="F52" s="200">
        <v>2199462.02</v>
      </c>
      <c r="G52" s="201">
        <v>2419063.8600000003</v>
      </c>
      <c r="H52" s="201">
        <v>843027.07999999961</v>
      </c>
      <c r="I52" s="202">
        <v>843027.08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2117556.84</v>
      </c>
      <c r="F53" s="206">
        <f>F49+F50+F51+F52</f>
        <v>2483896.02</v>
      </c>
      <c r="G53" s="207">
        <f>G49+G50+G51+G52</f>
        <v>3563204.1500000004</v>
      </c>
      <c r="H53" s="207">
        <f>H49+H50+H51+H52</f>
        <v>1038248.7099999997</v>
      </c>
      <c r="I53" s="208">
        <f>SUM(I49:I52)</f>
        <v>962566.66999999993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5" fitToWidth="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926E9-92E4-415D-83BB-A43C321C33F1}">
  <sheetPr codeName="List34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111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248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47654236</v>
      </c>
      <c r="F6" s="268"/>
      <c r="G6" s="119" t="s">
        <v>5</v>
      </c>
      <c r="H6" s="269">
        <v>1300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38403000</v>
      </c>
      <c r="F16" s="279"/>
      <c r="G16" s="135">
        <v>36351894.960000001</v>
      </c>
      <c r="H16" s="136">
        <v>36215961.560000002</v>
      </c>
      <c r="I16" s="136">
        <v>135933.4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38403000</v>
      </c>
      <c r="F18" s="279"/>
      <c r="G18" s="135">
        <v>36683938.730000004</v>
      </c>
      <c r="H18" s="136">
        <v>36266414.730000004</v>
      </c>
      <c r="I18" s="136">
        <v>417524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332043.77000000328</v>
      </c>
      <c r="H20" s="145">
        <f>H18-H16+H17</f>
        <v>50453.170000001788</v>
      </c>
      <c r="I20" s="145">
        <f>I18-I16+I17</f>
        <v>281590.59999999998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332043.77000000328</v>
      </c>
      <c r="H21" s="145">
        <f>H20-H17</f>
        <v>50453.170000001788</v>
      </c>
      <c r="I21" s="145">
        <f>I20-I17</f>
        <v>281590.59999999998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332043.77000000328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314043.77000000328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507150.7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330000</v>
      </c>
      <c r="G36" s="169">
        <v>270759.87</v>
      </c>
      <c r="H36" s="124"/>
      <c r="I36" s="236">
        <f t="shared" ref="I36:I38" si="0">IF(F36=0,"nerozp.",G36/F36)</f>
        <v>0.82048445454545449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160000</v>
      </c>
      <c r="G37" s="169">
        <v>145964.99</v>
      </c>
      <c r="H37" s="124"/>
      <c r="I37" s="236">
        <f t="shared" si="0"/>
        <v>0.91228118749999998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195000</v>
      </c>
      <c r="G38" s="169">
        <v>147577.50999999998</v>
      </c>
      <c r="H38" s="124"/>
      <c r="I38" s="236">
        <f t="shared" si="0"/>
        <v>0.75680774358974345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331776</v>
      </c>
      <c r="G40" s="169">
        <v>331776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290</v>
      </c>
      <c r="B43" s="284"/>
      <c r="C43" s="284"/>
      <c r="D43" s="284"/>
      <c r="E43" s="284"/>
      <c r="F43" s="284"/>
      <c r="G43" s="284"/>
      <c r="H43" s="284"/>
      <c r="I43" s="284"/>
    </row>
    <row r="44" spans="1:9" ht="19.5" thickBot="1" x14ac:dyDescent="0.45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53515</v>
      </c>
      <c r="F49" s="194">
        <v>0</v>
      </c>
      <c r="G49" s="195">
        <v>10704</v>
      </c>
      <c r="H49" s="195">
        <v>42811</v>
      </c>
      <c r="I49" s="196">
        <v>42811</v>
      </c>
    </row>
    <row r="50" spans="1:9" x14ac:dyDescent="0.2">
      <c r="A50" s="197"/>
      <c r="B50" s="198"/>
      <c r="C50" s="198" t="s">
        <v>185</v>
      </c>
      <c r="D50" s="198"/>
      <c r="E50" s="199">
        <v>161147</v>
      </c>
      <c r="F50" s="200">
        <v>237087.12</v>
      </c>
      <c r="G50" s="201">
        <v>289651</v>
      </c>
      <c r="H50" s="201">
        <v>108583.12</v>
      </c>
      <c r="I50" s="202">
        <v>103131.41</v>
      </c>
    </row>
    <row r="51" spans="1:9" x14ac:dyDescent="0.2">
      <c r="A51" s="197"/>
      <c r="B51" s="198"/>
      <c r="C51" s="198" t="s">
        <v>23</v>
      </c>
      <c r="D51" s="198"/>
      <c r="E51" s="199">
        <v>996822.1</v>
      </c>
      <c r="F51" s="200">
        <v>251821.7</v>
      </c>
      <c r="G51" s="201">
        <v>574776.80000000005</v>
      </c>
      <c r="H51" s="201">
        <v>673867</v>
      </c>
      <c r="I51" s="202">
        <v>673867</v>
      </c>
    </row>
    <row r="52" spans="1:9" x14ac:dyDescent="0.2">
      <c r="A52" s="197"/>
      <c r="B52" s="198"/>
      <c r="C52" s="198" t="s">
        <v>187</v>
      </c>
      <c r="D52" s="198"/>
      <c r="E52" s="199">
        <v>5560.13</v>
      </c>
      <c r="F52" s="200">
        <v>620912.80000000005</v>
      </c>
      <c r="G52" s="201">
        <v>620441.62</v>
      </c>
      <c r="H52" s="201">
        <v>6031.3100000000559</v>
      </c>
      <c r="I52" s="202">
        <v>6031.31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1217044.23</v>
      </c>
      <c r="F53" s="206">
        <f>F49+F50+F51+F52</f>
        <v>1109821.6200000001</v>
      </c>
      <c r="G53" s="207">
        <f>G49+G50+G51+G52</f>
        <v>1495573.42</v>
      </c>
      <c r="H53" s="207">
        <f>H49+H50+H51+H52</f>
        <v>831292.43</v>
      </c>
      <c r="I53" s="208">
        <f>SUM(I49:I52)</f>
        <v>825840.72000000009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6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BE29C-CFD9-4558-8921-304E6B2F6619}">
  <sheetPr codeName="List35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114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249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250</v>
      </c>
      <c r="F6" s="268"/>
      <c r="G6" s="119" t="s">
        <v>5</v>
      </c>
      <c r="H6" s="269">
        <v>1301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60790000</v>
      </c>
      <c r="F16" s="279"/>
      <c r="G16" s="135">
        <v>62809883.779999994</v>
      </c>
      <c r="H16" s="136">
        <v>62666428.809999995</v>
      </c>
      <c r="I16" s="136">
        <v>143454.97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15750</v>
      </c>
      <c r="H17" s="140">
        <v>0</v>
      </c>
      <c r="I17" s="140">
        <v>15750</v>
      </c>
    </row>
    <row r="18" spans="1:9" ht="19.5" x14ac:dyDescent="0.4">
      <c r="A18" s="134" t="s">
        <v>156</v>
      </c>
      <c r="B18" s="138"/>
      <c r="C18" s="138"/>
      <c r="D18" s="138"/>
      <c r="E18" s="263">
        <v>60952000</v>
      </c>
      <c r="F18" s="279"/>
      <c r="G18" s="135">
        <v>63134277.729999997</v>
      </c>
      <c r="H18" s="136">
        <v>62873559.25</v>
      </c>
      <c r="I18" s="136">
        <v>260718.48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340143.95000000298</v>
      </c>
      <c r="H20" s="145">
        <f>H18-H16+H17</f>
        <v>207130.44000000507</v>
      </c>
      <c r="I20" s="145">
        <f>I18-I16+I17</f>
        <v>133013.51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324393.95000000298</v>
      </c>
      <c r="H21" s="145">
        <f>H20-H17</f>
        <v>207130.44000000507</v>
      </c>
      <c r="I21" s="145">
        <f>I20-I17</f>
        <v>117263.51000000001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324393.95000000298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316393.95000000298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2282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10000</v>
      </c>
      <c r="G35" s="169">
        <v>10000</v>
      </c>
      <c r="H35" s="124"/>
      <c r="I35" s="236">
        <f>IF(F35=0,"nerozp.",G35/F35)</f>
        <v>1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1150000</v>
      </c>
      <c r="G37" s="169">
        <v>992296.72</v>
      </c>
      <c r="H37" s="124"/>
      <c r="I37" s="236">
        <f t="shared" si="0"/>
        <v>0.86286671304347828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754788</v>
      </c>
      <c r="G40" s="169">
        <v>754788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86.25" customHeight="1" x14ac:dyDescent="0.2">
      <c r="A43" s="284" t="s">
        <v>251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12000</v>
      </c>
      <c r="F49" s="194">
        <v>0</v>
      </c>
      <c r="G49" s="195">
        <v>8000</v>
      </c>
      <c r="H49" s="195">
        <v>4000</v>
      </c>
      <c r="I49" s="196">
        <v>4000</v>
      </c>
    </row>
    <row r="50" spans="1:9" x14ac:dyDescent="0.2">
      <c r="A50" s="197"/>
      <c r="B50" s="198"/>
      <c r="C50" s="198" t="s">
        <v>185</v>
      </c>
      <c r="D50" s="198"/>
      <c r="E50" s="199">
        <v>732766.88</v>
      </c>
      <c r="F50" s="200">
        <v>409279</v>
      </c>
      <c r="G50" s="201">
        <v>687095</v>
      </c>
      <c r="H50" s="201">
        <v>454950.87999999989</v>
      </c>
      <c r="I50" s="202">
        <v>453563.88</v>
      </c>
    </row>
    <row r="51" spans="1:9" x14ac:dyDescent="0.2">
      <c r="A51" s="197"/>
      <c r="B51" s="198"/>
      <c r="C51" s="198" t="s">
        <v>23</v>
      </c>
      <c r="D51" s="198"/>
      <c r="E51" s="199">
        <v>4079334.18</v>
      </c>
      <c r="F51" s="200">
        <v>151874.4</v>
      </c>
      <c r="G51" s="201">
        <v>1243336.25</v>
      </c>
      <c r="H51" s="201">
        <v>2987872.33</v>
      </c>
      <c r="I51" s="202">
        <v>2987872.33</v>
      </c>
    </row>
    <row r="52" spans="1:9" x14ac:dyDescent="0.2">
      <c r="A52" s="197"/>
      <c r="B52" s="198"/>
      <c r="C52" s="198" t="s">
        <v>187</v>
      </c>
      <c r="D52" s="198"/>
      <c r="E52" s="199">
        <v>122614.52</v>
      </c>
      <c r="F52" s="200">
        <v>1344171.0499999998</v>
      </c>
      <c r="G52" s="201">
        <v>1360665.0499999998</v>
      </c>
      <c r="H52" s="201">
        <v>106120.52000000002</v>
      </c>
      <c r="I52" s="202">
        <v>106120.52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4946715.58</v>
      </c>
      <c r="F53" s="206">
        <f>F49+F50+F51+F52</f>
        <v>1905324.4499999997</v>
      </c>
      <c r="G53" s="207">
        <f>G49+G50+G51+G52</f>
        <v>3299096.3</v>
      </c>
      <c r="H53" s="207">
        <f>H49+H50+H51+H52</f>
        <v>3552943.73</v>
      </c>
      <c r="I53" s="208">
        <f>SUM(I49:I52)</f>
        <v>3551556.73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7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D2347-1B4D-4C56-965A-9D8282AC7601}">
  <sheetPr codeName="List36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117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252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47654279</v>
      </c>
      <c r="F6" s="268"/>
      <c r="G6" s="119" t="s">
        <v>5</v>
      </c>
      <c r="H6" s="269">
        <v>1302</v>
      </c>
      <c r="I6" s="269"/>
    </row>
    <row r="7" spans="1:9" ht="8.4499999999999993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11420000</v>
      </c>
      <c r="F16" s="279"/>
      <c r="G16" s="135">
        <v>12996428.1</v>
      </c>
      <c r="H16" s="136">
        <v>12015044.91</v>
      </c>
      <c r="I16" s="136">
        <v>981383.19000000006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11420000</v>
      </c>
      <c r="F18" s="279"/>
      <c r="G18" s="135">
        <v>13177651.510000002</v>
      </c>
      <c r="H18" s="136">
        <v>12106065.510000002</v>
      </c>
      <c r="I18" s="136">
        <v>1071586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181223.41000000201</v>
      </c>
      <c r="H20" s="145">
        <f>H18-H16+H17</f>
        <v>91020.60000000149</v>
      </c>
      <c r="I20" s="145">
        <f>I18-I16+I17</f>
        <v>90202.809999999939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181223.41000000201</v>
      </c>
      <c r="H21" s="145">
        <f>H20-H17</f>
        <v>91020.60000000149</v>
      </c>
      <c r="I21" s="145">
        <f>I20-I17</f>
        <v>90202.809999999939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181223.41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171223.41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7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620000</v>
      </c>
      <c r="G37" s="169">
        <v>625694.90999999992</v>
      </c>
      <c r="H37" s="124"/>
      <c r="I37" s="236">
        <f t="shared" si="0"/>
        <v>1.0091853387096772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97620</v>
      </c>
      <c r="G40" s="169">
        <v>97620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253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18259</v>
      </c>
      <c r="F49" s="194">
        <v>0</v>
      </c>
      <c r="G49" s="195">
        <v>10000</v>
      </c>
      <c r="H49" s="195">
        <v>8259</v>
      </c>
      <c r="I49" s="196">
        <v>8259</v>
      </c>
    </row>
    <row r="50" spans="1:9" x14ac:dyDescent="0.2">
      <c r="A50" s="197"/>
      <c r="B50" s="198"/>
      <c r="C50" s="198" t="s">
        <v>185</v>
      </c>
      <c r="D50" s="198"/>
      <c r="E50" s="199">
        <v>119200.6</v>
      </c>
      <c r="F50" s="200">
        <v>65712</v>
      </c>
      <c r="G50" s="201">
        <v>64386</v>
      </c>
      <c r="H50" s="201">
        <v>120526.6</v>
      </c>
      <c r="I50" s="202">
        <v>121277.6</v>
      </c>
    </row>
    <row r="51" spans="1:9" x14ac:dyDescent="0.2">
      <c r="A51" s="197"/>
      <c r="B51" s="198"/>
      <c r="C51" s="198" t="s">
        <v>23</v>
      </c>
      <c r="D51" s="198"/>
      <c r="E51" s="199">
        <v>2590300.63</v>
      </c>
      <c r="F51" s="200">
        <v>104666.05</v>
      </c>
      <c r="G51" s="201">
        <v>839167.63</v>
      </c>
      <c r="H51" s="201">
        <v>1855799.05</v>
      </c>
      <c r="I51" s="202">
        <v>1855799.05</v>
      </c>
    </row>
    <row r="52" spans="1:9" x14ac:dyDescent="0.2">
      <c r="A52" s="197"/>
      <c r="B52" s="198"/>
      <c r="C52" s="198" t="s">
        <v>187</v>
      </c>
      <c r="D52" s="198"/>
      <c r="E52" s="199">
        <v>1169633.45</v>
      </c>
      <c r="F52" s="200">
        <v>100980</v>
      </c>
      <c r="G52" s="201">
        <v>884245</v>
      </c>
      <c r="H52" s="201">
        <v>386368.44999999995</v>
      </c>
      <c r="I52" s="202">
        <v>386368.45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3897393.6799999997</v>
      </c>
      <c r="F53" s="206">
        <f>F49+F50+F51+F52</f>
        <v>271358.05</v>
      </c>
      <c r="G53" s="207">
        <f>G49+G50+G51+G52</f>
        <v>1797798.63</v>
      </c>
      <c r="H53" s="207">
        <f>H49+H50+H51+H52</f>
        <v>2370953.1</v>
      </c>
      <c r="I53" s="208">
        <f>SUM(I49:I52)</f>
        <v>2371704.1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8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92431-9B73-450D-90EB-2F98168FBB1F}">
  <sheetPr codeName="List37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120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254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47654325</v>
      </c>
      <c r="F6" s="268"/>
      <c r="G6" s="119" t="s">
        <v>5</v>
      </c>
      <c r="H6" s="269">
        <v>1303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15841000</v>
      </c>
      <c r="F16" s="279"/>
      <c r="G16" s="135">
        <v>16069652.670000002</v>
      </c>
      <c r="H16" s="136">
        <v>16035339.670000002</v>
      </c>
      <c r="I16" s="136">
        <v>34313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15842000</v>
      </c>
      <c r="F18" s="279"/>
      <c r="G18" s="135">
        <v>16134991.380000001</v>
      </c>
      <c r="H18" s="136">
        <v>16100061.380000001</v>
      </c>
      <c r="I18" s="136">
        <v>34930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65338.709999999031</v>
      </c>
      <c r="H20" s="145">
        <f>H18-H16+H17</f>
        <v>64721.709999999031</v>
      </c>
      <c r="I20" s="145">
        <f>I18-I16+I17</f>
        <v>617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65338.709999999031</v>
      </c>
      <c r="H21" s="145">
        <f>H20-H17</f>
        <v>64721.709999999031</v>
      </c>
      <c r="I21" s="145">
        <f>I20-I17</f>
        <v>617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65338.71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65338.71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178524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380000</v>
      </c>
      <c r="G36" s="169">
        <v>163904.77000000002</v>
      </c>
      <c r="H36" s="124"/>
      <c r="I36" s="236">
        <f t="shared" ref="I36:I38" si="0">IF(F36=0,"nerozp.",G36/F36)</f>
        <v>0.43132834210526322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160000</v>
      </c>
      <c r="G37" s="169">
        <v>94643.610000000015</v>
      </c>
      <c r="H37" s="124"/>
      <c r="I37" s="236">
        <f t="shared" si="0"/>
        <v>0.59152256250000013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338724</v>
      </c>
      <c r="G40" s="169">
        <v>338724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255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47456</v>
      </c>
      <c r="F49" s="194">
        <v>0</v>
      </c>
      <c r="G49" s="195">
        <v>8000</v>
      </c>
      <c r="H49" s="195">
        <v>39456</v>
      </c>
      <c r="I49" s="196">
        <v>39456</v>
      </c>
    </row>
    <row r="50" spans="1:9" x14ac:dyDescent="0.2">
      <c r="A50" s="197"/>
      <c r="B50" s="198"/>
      <c r="C50" s="198" t="s">
        <v>185</v>
      </c>
      <c r="D50" s="198"/>
      <c r="E50" s="199">
        <v>241213.45</v>
      </c>
      <c r="F50" s="200">
        <v>105393.52</v>
      </c>
      <c r="G50" s="201">
        <v>122715</v>
      </c>
      <c r="H50" s="201">
        <v>223891.97000000003</v>
      </c>
      <c r="I50" s="202">
        <v>216720.45</v>
      </c>
    </row>
    <row r="51" spans="1:9" x14ac:dyDescent="0.2">
      <c r="A51" s="197"/>
      <c r="B51" s="198"/>
      <c r="C51" s="198" t="s">
        <v>23</v>
      </c>
      <c r="D51" s="198"/>
      <c r="E51" s="199">
        <v>115695.58</v>
      </c>
      <c r="F51" s="200">
        <v>139415.10999999999</v>
      </c>
      <c r="G51" s="201">
        <v>0</v>
      </c>
      <c r="H51" s="201">
        <v>255110.69</v>
      </c>
      <c r="I51" s="202">
        <v>255110.69</v>
      </c>
    </row>
    <row r="52" spans="1:9" x14ac:dyDescent="0.2">
      <c r="A52" s="197"/>
      <c r="B52" s="198"/>
      <c r="C52" s="198" t="s">
        <v>187</v>
      </c>
      <c r="D52" s="198"/>
      <c r="E52" s="199">
        <v>14113.1</v>
      </c>
      <c r="F52" s="200">
        <v>343116</v>
      </c>
      <c r="G52" s="201">
        <v>338724</v>
      </c>
      <c r="H52" s="201">
        <v>18505.099999999977</v>
      </c>
      <c r="I52" s="202">
        <v>18505.099999999999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418478.13</v>
      </c>
      <c r="F53" s="206">
        <f>F49+F50+F51+F52</f>
        <v>587924.63</v>
      </c>
      <c r="G53" s="207">
        <f>G49+G50+G51+G52</f>
        <v>469439</v>
      </c>
      <c r="H53" s="207">
        <f>H49+H50+H51+H52</f>
        <v>536963.76</v>
      </c>
      <c r="I53" s="208">
        <f>SUM(I49:I52)</f>
        <v>529792.24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99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7397A-119B-4F3B-89A7-DBB4E8241B39}">
  <sheetPr codeName="List38">
    <tabColor theme="4" tint="-0.499984740745262"/>
  </sheetPr>
  <dimension ref="A1:I54"/>
  <sheetViews>
    <sheetView showGridLines="0" topLeftCell="A17" zoomScaleNormal="100" workbookViewId="0">
      <selection activeCell="N28" sqref="N28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123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256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47654244</v>
      </c>
      <c r="F6" s="268"/>
      <c r="G6" s="119" t="s">
        <v>5</v>
      </c>
      <c r="H6" s="269">
        <v>1304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24464000</v>
      </c>
      <c r="F16" s="279"/>
      <c r="G16" s="135">
        <v>25348043.699999999</v>
      </c>
      <c r="H16" s="136">
        <v>25348043.699999999</v>
      </c>
      <c r="I16" s="136">
        <v>0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24464000</v>
      </c>
      <c r="F18" s="279"/>
      <c r="G18" s="135">
        <v>25350714.34</v>
      </c>
      <c r="H18" s="136">
        <v>25350714.34</v>
      </c>
      <c r="I18" s="136">
        <v>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2670.640000000596</v>
      </c>
      <c r="H20" s="145">
        <f>H18-H16+H17</f>
        <v>2670.640000000596</v>
      </c>
      <c r="I20" s="145">
        <f>I18-I16+I17</f>
        <v>0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2670.640000000596</v>
      </c>
      <c r="H21" s="145">
        <f>H20-H17</f>
        <v>2670.640000000596</v>
      </c>
      <c r="I21" s="145">
        <f>I20-I17</f>
        <v>0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2670.64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2670.64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400000</v>
      </c>
      <c r="G36" s="169">
        <v>330001.65000000002</v>
      </c>
      <c r="H36" s="124"/>
      <c r="I36" s="236">
        <f t="shared" ref="I36:I38" si="0">IF(F36=0,"nerozp.",G36/F36)</f>
        <v>0.82500412500000009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200000</v>
      </c>
      <c r="G37" s="169">
        <v>152995.94</v>
      </c>
      <c r="H37" s="124"/>
      <c r="I37" s="236">
        <f t="shared" si="0"/>
        <v>0.76497970000000004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70000</v>
      </c>
      <c r="G38" s="169">
        <v>-40015</v>
      </c>
      <c r="H38" s="124"/>
      <c r="I38" s="236">
        <f t="shared" si="0"/>
        <v>-0.57164285714285712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10728</v>
      </c>
      <c r="G40" s="169">
        <v>10728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294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30630</v>
      </c>
      <c r="F49" s="194">
        <v>0</v>
      </c>
      <c r="G49" s="195">
        <v>0</v>
      </c>
      <c r="H49" s="195">
        <v>30630</v>
      </c>
      <c r="I49" s="196">
        <v>30630</v>
      </c>
    </row>
    <row r="50" spans="1:9" x14ac:dyDescent="0.2">
      <c r="A50" s="197"/>
      <c r="B50" s="198"/>
      <c r="C50" s="198" t="s">
        <v>185</v>
      </c>
      <c r="D50" s="198"/>
      <c r="E50" s="199">
        <v>176132.37</v>
      </c>
      <c r="F50" s="200">
        <v>165818</v>
      </c>
      <c r="G50" s="201">
        <v>149573</v>
      </c>
      <c r="H50" s="201">
        <v>192377.37</v>
      </c>
      <c r="I50" s="202">
        <v>198414.37</v>
      </c>
    </row>
    <row r="51" spans="1:9" x14ac:dyDescent="0.2">
      <c r="A51" s="197"/>
      <c r="B51" s="198"/>
      <c r="C51" s="198" t="s">
        <v>23</v>
      </c>
      <c r="D51" s="198"/>
      <c r="E51" s="199">
        <v>2007891.37</v>
      </c>
      <c r="F51" s="200">
        <v>36511.620000000003</v>
      </c>
      <c r="G51" s="201">
        <v>438760</v>
      </c>
      <c r="H51" s="201">
        <v>1605642.99</v>
      </c>
      <c r="I51" s="202">
        <v>1605642.99</v>
      </c>
    </row>
    <row r="52" spans="1:9" x14ac:dyDescent="0.2">
      <c r="A52" s="197"/>
      <c r="B52" s="198"/>
      <c r="C52" s="198" t="s">
        <v>187</v>
      </c>
      <c r="D52" s="198"/>
      <c r="E52" s="199">
        <v>126144.6</v>
      </c>
      <c r="F52" s="200">
        <v>10728</v>
      </c>
      <c r="G52" s="201">
        <v>10728</v>
      </c>
      <c r="H52" s="201">
        <v>126144.6</v>
      </c>
      <c r="I52" s="202">
        <v>126144.6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2340798.3400000003</v>
      </c>
      <c r="F53" s="206">
        <f>F49+F50+F51+F52</f>
        <v>213057.62</v>
      </c>
      <c r="G53" s="207">
        <f>G49+G50+G51+G52</f>
        <v>599061</v>
      </c>
      <c r="H53" s="207">
        <f>H49+H50+H51+H52</f>
        <v>1954794.96</v>
      </c>
      <c r="I53" s="208">
        <f>SUM(I49:I52)</f>
        <v>1960831.96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100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30B44-BD7E-483F-BAA6-80049EEECD07}">
  <sheetPr codeName="List39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126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257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258</v>
      </c>
      <c r="F6" s="268"/>
      <c r="G6" s="119" t="s">
        <v>5</v>
      </c>
      <c r="H6" s="269">
        <v>1350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37801000</v>
      </c>
      <c r="F16" s="279"/>
      <c r="G16" s="135">
        <v>43140797.549999997</v>
      </c>
      <c r="H16" s="136">
        <v>42856273.549999997</v>
      </c>
      <c r="I16" s="136">
        <v>284524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30150</v>
      </c>
      <c r="H17" s="140">
        <v>0</v>
      </c>
      <c r="I17" s="140">
        <v>30150</v>
      </c>
    </row>
    <row r="18" spans="1:9" ht="19.5" x14ac:dyDescent="0.4">
      <c r="A18" s="134" t="s">
        <v>156</v>
      </c>
      <c r="B18" s="138"/>
      <c r="C18" s="138"/>
      <c r="D18" s="138"/>
      <c r="E18" s="263">
        <v>37801000</v>
      </c>
      <c r="F18" s="279"/>
      <c r="G18" s="135">
        <v>43345104.469999999</v>
      </c>
      <c r="H18" s="136">
        <v>42485258.469999999</v>
      </c>
      <c r="I18" s="136">
        <v>859846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234456.92000000179</v>
      </c>
      <c r="H20" s="145">
        <f>H18-H16+H17</f>
        <v>-371015.07999999821</v>
      </c>
      <c r="I20" s="145">
        <f>I18-I16+I17</f>
        <v>605472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204306.92000000179</v>
      </c>
      <c r="H21" s="145">
        <f>H20-H17</f>
        <v>-371015.07999999821</v>
      </c>
      <c r="I21" s="145">
        <f>I20-I17</f>
        <v>575322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204306.92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10000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194306.92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1850167</v>
      </c>
      <c r="G35" s="169">
        <v>1798162</v>
      </c>
      <c r="H35" s="124"/>
      <c r="I35" s="236">
        <f>IF(F35=0,"nerozp.",G35/F35)</f>
        <v>0.97189172653063205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536000</v>
      </c>
      <c r="G37" s="169">
        <v>444958.81000000006</v>
      </c>
      <c r="H37" s="124"/>
      <c r="I37" s="236">
        <f t="shared" si="0"/>
        <v>0.83014703358208963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1159000</v>
      </c>
      <c r="G38" s="169">
        <v>1002575.5399999999</v>
      </c>
      <c r="H38" s="124"/>
      <c r="I38" s="236">
        <f t="shared" si="0"/>
        <v>0.86503497842968069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704279</v>
      </c>
      <c r="G40" s="169">
        <v>704279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614.78</v>
      </c>
      <c r="G41" s="169">
        <v>614.78</v>
      </c>
      <c r="H41" s="124"/>
      <c r="I41" s="236">
        <f>IF(F41=0,"nerozp.",G41/F41)</f>
        <v>1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291</v>
      </c>
      <c r="B43" s="284"/>
      <c r="C43" s="284"/>
      <c r="D43" s="284"/>
      <c r="E43" s="284"/>
      <c r="F43" s="284"/>
      <c r="G43" s="284"/>
      <c r="H43" s="284"/>
      <c r="I43" s="284"/>
    </row>
    <row r="44" spans="1:9" ht="19.5" thickBot="1" x14ac:dyDescent="0.45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40030</v>
      </c>
      <c r="F49" s="194">
        <v>8000</v>
      </c>
      <c r="G49" s="195">
        <v>8000</v>
      </c>
      <c r="H49" s="195">
        <v>40030</v>
      </c>
      <c r="I49" s="196">
        <v>40030</v>
      </c>
    </row>
    <row r="50" spans="1:9" x14ac:dyDescent="0.2">
      <c r="A50" s="197"/>
      <c r="B50" s="198"/>
      <c r="C50" s="198" t="s">
        <v>185</v>
      </c>
      <c r="D50" s="198"/>
      <c r="E50" s="199">
        <v>159231.94</v>
      </c>
      <c r="F50" s="200">
        <v>153794.4</v>
      </c>
      <c r="G50" s="201">
        <v>101135</v>
      </c>
      <c r="H50" s="201">
        <v>211891.33999999997</v>
      </c>
      <c r="I50" s="202">
        <v>202082.94</v>
      </c>
    </row>
    <row r="51" spans="1:9" x14ac:dyDescent="0.2">
      <c r="A51" s="197"/>
      <c r="B51" s="198"/>
      <c r="C51" s="198" t="s">
        <v>23</v>
      </c>
      <c r="D51" s="198"/>
      <c r="E51" s="199">
        <v>4993055.38</v>
      </c>
      <c r="F51" s="200">
        <v>307494.09999999998</v>
      </c>
      <c r="G51" s="201">
        <v>3014228.69</v>
      </c>
      <c r="H51" s="201">
        <v>2286320.79</v>
      </c>
      <c r="I51" s="202">
        <v>2286320.79</v>
      </c>
    </row>
    <row r="52" spans="1:9" x14ac:dyDescent="0.2">
      <c r="A52" s="197"/>
      <c r="B52" s="198"/>
      <c r="C52" s="198" t="s">
        <v>187</v>
      </c>
      <c r="D52" s="198"/>
      <c r="E52" s="199">
        <v>393627.93</v>
      </c>
      <c r="F52" s="200">
        <v>2312573</v>
      </c>
      <c r="G52" s="201">
        <v>1273837.78</v>
      </c>
      <c r="H52" s="201">
        <v>1432363.1500000001</v>
      </c>
      <c r="I52" s="202">
        <v>1432363.15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5585945.25</v>
      </c>
      <c r="F53" s="206">
        <f>F49+F50+F51+F52</f>
        <v>2781861.5</v>
      </c>
      <c r="G53" s="207">
        <f>G49+G50+G51+G52</f>
        <v>4397201.47</v>
      </c>
      <c r="H53" s="207">
        <f>H49+H50+H51+H52</f>
        <v>3970605.2800000003</v>
      </c>
      <c r="I53" s="208">
        <f>SUM(I49:I52)</f>
        <v>3960796.88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101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F32C0-822F-489F-9497-3DBCC27D1F27}">
  <sheetPr codeName="List40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130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259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61989738</v>
      </c>
      <c r="F6" s="268"/>
      <c r="G6" s="119" t="s">
        <v>5</v>
      </c>
      <c r="H6" s="269">
        <v>1351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9867000</v>
      </c>
      <c r="F16" s="279"/>
      <c r="G16" s="135">
        <v>9965427.9700000025</v>
      </c>
      <c r="H16" s="136">
        <v>9808832.7600000016</v>
      </c>
      <c r="I16" s="136">
        <v>156595.21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10044000</v>
      </c>
      <c r="F18" s="279"/>
      <c r="G18" s="135">
        <v>10125965.609999999</v>
      </c>
      <c r="H18" s="136">
        <v>9909765.6099999994</v>
      </c>
      <c r="I18" s="136">
        <v>216200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160537.63999999687</v>
      </c>
      <c r="H20" s="145">
        <f>H18-H16+H17</f>
        <v>100932.84999999776</v>
      </c>
      <c r="I20" s="145">
        <f>I18-I16+I17</f>
        <v>59604.790000000008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160537.63999999687</v>
      </c>
      <c r="H21" s="145">
        <f>H20-H17</f>
        <v>100932.84999999776</v>
      </c>
      <c r="I21" s="145">
        <f>I20-I17</f>
        <v>59604.790000000008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160537.63999999687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8000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f>G21-G28</f>
        <v>152537.63999999687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400000</v>
      </c>
      <c r="G35" s="169">
        <v>343382</v>
      </c>
      <c r="H35" s="124"/>
      <c r="I35" s="236">
        <f>IF(F35=0,"nerozp.",G35/F35)</f>
        <v>0.85845499999999997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120000</v>
      </c>
      <c r="G36" s="169">
        <v>133564.65000000002</v>
      </c>
      <c r="H36" s="124"/>
      <c r="I36" s="236">
        <f t="shared" ref="I36:I38" si="0">IF(F36=0,"nerozp.",G36/F36)</f>
        <v>1.1130387500000003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330000</v>
      </c>
      <c r="G37" s="169">
        <v>228074.27999999997</v>
      </c>
      <c r="H37" s="124"/>
      <c r="I37" s="236">
        <f t="shared" si="0"/>
        <v>0.69113418181818176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11469</v>
      </c>
      <c r="G40" s="169">
        <v>11469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260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42753</v>
      </c>
      <c r="F49" s="194">
        <v>0</v>
      </c>
      <c r="G49" s="195">
        <v>14000</v>
      </c>
      <c r="H49" s="195">
        <v>28753</v>
      </c>
      <c r="I49" s="196">
        <v>28753</v>
      </c>
    </row>
    <row r="50" spans="1:9" x14ac:dyDescent="0.2">
      <c r="A50" s="197"/>
      <c r="B50" s="198"/>
      <c r="C50" s="198" t="s">
        <v>185</v>
      </c>
      <c r="D50" s="198"/>
      <c r="E50" s="199">
        <v>40111.440000000002</v>
      </c>
      <c r="F50" s="200">
        <v>51672</v>
      </c>
      <c r="G50" s="201">
        <v>77988</v>
      </c>
      <c r="H50" s="201">
        <v>13795.440000000002</v>
      </c>
      <c r="I50" s="202">
        <v>10333.44</v>
      </c>
    </row>
    <row r="51" spans="1:9" x14ac:dyDescent="0.2">
      <c r="A51" s="197"/>
      <c r="B51" s="198"/>
      <c r="C51" s="198" t="s">
        <v>23</v>
      </c>
      <c r="D51" s="198"/>
      <c r="E51" s="199">
        <v>2131307.4500000002</v>
      </c>
      <c r="F51" s="200">
        <v>152195.87</v>
      </c>
      <c r="G51" s="201">
        <v>575611.85</v>
      </c>
      <c r="H51" s="201">
        <v>1707891.47</v>
      </c>
      <c r="I51" s="202">
        <v>1707891.47</v>
      </c>
    </row>
    <row r="52" spans="1:9" x14ac:dyDescent="0.2">
      <c r="A52" s="197"/>
      <c r="B52" s="198"/>
      <c r="C52" s="198" t="s">
        <v>187</v>
      </c>
      <c r="D52" s="198"/>
      <c r="E52" s="199">
        <v>13385.29</v>
      </c>
      <c r="F52" s="200">
        <v>71469</v>
      </c>
      <c r="G52" s="201">
        <v>71061.5</v>
      </c>
      <c r="H52" s="201">
        <v>13792.790000000008</v>
      </c>
      <c r="I52" s="202">
        <v>13792.79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2227557.1800000002</v>
      </c>
      <c r="F53" s="206">
        <f>F49+F50+F51+F52</f>
        <v>275336.87</v>
      </c>
      <c r="G53" s="207">
        <f>G49+G50+G51+G52</f>
        <v>738661.35</v>
      </c>
      <c r="H53" s="207">
        <f>H49+H50+H51+H52</f>
        <v>1764232.7</v>
      </c>
      <c r="I53" s="208">
        <f>SUM(I49:I52)</f>
        <v>1760770.7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102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AA046-F05D-4187-B6D6-47C88648E358}">
  <sheetPr codeName="List41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133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261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47654392</v>
      </c>
      <c r="F6" s="268"/>
      <c r="G6" s="119" t="s">
        <v>5</v>
      </c>
      <c r="H6" s="269">
        <v>1352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10504000</v>
      </c>
      <c r="F16" s="279"/>
      <c r="G16" s="135">
        <v>8877265.290000001</v>
      </c>
      <c r="H16" s="136">
        <v>8840005.290000001</v>
      </c>
      <c r="I16" s="136">
        <v>37260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10504000</v>
      </c>
      <c r="F18" s="279"/>
      <c r="G18" s="135">
        <v>8898097.6799999997</v>
      </c>
      <c r="H18" s="136">
        <v>8783500.6799999997</v>
      </c>
      <c r="I18" s="136">
        <v>114597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20832.389999998733</v>
      </c>
      <c r="H20" s="145">
        <f>H18-H16+H17</f>
        <v>-56504.610000001267</v>
      </c>
      <c r="I20" s="145">
        <f>I18-I16+I17</f>
        <v>77337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20832.389999998733</v>
      </c>
      <c r="H21" s="145">
        <f>H20-H17</f>
        <v>-56504.610000001267</v>
      </c>
      <c r="I21" s="145">
        <f>I20-I17</f>
        <v>77337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20832.39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4000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16832.39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150000</v>
      </c>
      <c r="G35" s="169">
        <v>266454</v>
      </c>
      <c r="H35" s="124"/>
      <c r="I35" s="236">
        <f>IF(F35=0,"nerozp.",G35/F35)</f>
        <v>1.7763599999999999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0</v>
      </c>
      <c r="G36" s="169">
        <v>0</v>
      </c>
      <c r="H36" s="124"/>
      <c r="I36" s="236" t="str">
        <f t="shared" ref="I36:I38" si="0">IF(F36=0,"nerozp.",G36/F36)</f>
        <v>nerozp.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150000</v>
      </c>
      <c r="G37" s="169">
        <v>142462.77000000002</v>
      </c>
      <c r="H37" s="124"/>
      <c r="I37" s="236">
        <f t="shared" si="0"/>
        <v>0.94975180000000015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500000</v>
      </c>
      <c r="G38" s="169">
        <v>80163.979999999981</v>
      </c>
      <c r="H38" s="124"/>
      <c r="I38" s="236">
        <f t="shared" si="0"/>
        <v>0.16032795999999996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7572</v>
      </c>
      <c r="G40" s="169">
        <v>7572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281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34361</v>
      </c>
      <c r="F49" s="194">
        <v>0</v>
      </c>
      <c r="G49" s="195">
        <v>8000</v>
      </c>
      <c r="H49" s="195">
        <v>26361</v>
      </c>
      <c r="I49" s="196">
        <v>26361</v>
      </c>
    </row>
    <row r="50" spans="1:9" x14ac:dyDescent="0.2">
      <c r="A50" s="197"/>
      <c r="B50" s="198"/>
      <c r="C50" s="198" t="s">
        <v>185</v>
      </c>
      <c r="D50" s="198"/>
      <c r="E50" s="199">
        <v>15971.77</v>
      </c>
      <c r="F50" s="200">
        <v>41895</v>
      </c>
      <c r="G50" s="201">
        <v>47108</v>
      </c>
      <c r="H50" s="201">
        <v>10758.770000000004</v>
      </c>
      <c r="I50" s="202">
        <v>7643.77</v>
      </c>
    </row>
    <row r="51" spans="1:9" x14ac:dyDescent="0.2">
      <c r="A51" s="197"/>
      <c r="B51" s="198"/>
      <c r="C51" s="198" t="s">
        <v>23</v>
      </c>
      <c r="D51" s="198"/>
      <c r="E51" s="199">
        <v>1431285.13</v>
      </c>
      <c r="F51" s="200">
        <v>148449.72</v>
      </c>
      <c r="G51" s="201">
        <v>382670.37</v>
      </c>
      <c r="H51" s="201">
        <v>1197064.48</v>
      </c>
      <c r="I51" s="202">
        <v>1197064.48</v>
      </c>
    </row>
    <row r="52" spans="1:9" x14ac:dyDescent="0.2">
      <c r="A52" s="197"/>
      <c r="B52" s="198"/>
      <c r="C52" s="198" t="s">
        <v>187</v>
      </c>
      <c r="D52" s="198"/>
      <c r="E52" s="199">
        <v>19144</v>
      </c>
      <c r="F52" s="200">
        <v>7572</v>
      </c>
      <c r="G52" s="201">
        <v>7572</v>
      </c>
      <c r="H52" s="201">
        <v>19144</v>
      </c>
      <c r="I52" s="202">
        <v>19144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1500761.9</v>
      </c>
      <c r="F53" s="206">
        <f>F49+F50+F51+F52</f>
        <v>197916.72</v>
      </c>
      <c r="G53" s="207">
        <f>G49+G50+G51+G52</f>
        <v>445350.37</v>
      </c>
      <c r="H53" s="207">
        <f>H49+H50+H51+H52</f>
        <v>1253328.25</v>
      </c>
      <c r="I53" s="208">
        <f>SUM(I49:I52)</f>
        <v>1250213.25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103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14ED3-EB41-4B4E-8A96-8BA3232AC721}">
  <sheetPr codeName="List42">
    <tabColor theme="4" tint="-0.499984740745262"/>
  </sheetPr>
  <dimension ref="A1:I54"/>
  <sheetViews>
    <sheetView showGridLines="0" zoomScaleNormal="100" workbookViewId="0">
      <selection activeCell="I22" sqref="I22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19.5" x14ac:dyDescent="0.4">
      <c r="A2" s="264" t="s">
        <v>141</v>
      </c>
      <c r="B2" s="264"/>
      <c r="C2" s="264"/>
      <c r="D2" s="264"/>
      <c r="E2" s="265" t="s">
        <v>136</v>
      </c>
      <c r="F2" s="265"/>
      <c r="G2" s="265"/>
      <c r="H2" s="265"/>
      <c r="I2" s="265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262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 t="s">
        <v>263</v>
      </c>
      <c r="F6" s="268"/>
      <c r="G6" s="119" t="s">
        <v>5</v>
      </c>
      <c r="H6" s="269">
        <v>1400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31004000</v>
      </c>
      <c r="F16" s="279"/>
      <c r="G16" s="135">
        <v>31007252.07</v>
      </c>
      <c r="H16" s="136">
        <v>30591089.77</v>
      </c>
      <c r="I16" s="136">
        <v>416162.3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31004000</v>
      </c>
      <c r="F18" s="279"/>
      <c r="G18" s="135">
        <v>31043827.290000003</v>
      </c>
      <c r="H18" s="136">
        <v>30606683.990000002</v>
      </c>
      <c r="I18" s="136">
        <v>437143.3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36575.220000002533</v>
      </c>
      <c r="H20" s="145">
        <f>H18-H16+H17</f>
        <v>15594.220000002533</v>
      </c>
      <c r="I20" s="145">
        <f>I18-I16+I17</f>
        <v>20981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36575.220000002533</v>
      </c>
      <c r="H21" s="145">
        <f>H20-H17</f>
        <v>15594.220000002533</v>
      </c>
      <c r="I21" s="145">
        <f>I20-I17</f>
        <v>20981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36575.22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6000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30575.22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103311.18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0</v>
      </c>
      <c r="G35" s="169">
        <v>0</v>
      </c>
      <c r="H35" s="124"/>
      <c r="I35" s="236" t="str">
        <f>IF(F35=0,"nerozp.",G35/F35)</f>
        <v>nerozp.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404000</v>
      </c>
      <c r="G36" s="169">
        <v>304295.74</v>
      </c>
      <c r="H36" s="124"/>
      <c r="I36" s="236">
        <f t="shared" ref="I36:I38" si="0">IF(F36=0,"nerozp.",G36/F36)</f>
        <v>0.75320727722772274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410000</v>
      </c>
      <c r="G37" s="169">
        <v>392254.91999999993</v>
      </c>
      <c r="H37" s="124"/>
      <c r="I37" s="236">
        <f t="shared" si="0"/>
        <v>0.95671931707317059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0</v>
      </c>
      <c r="G38" s="169">
        <v>0</v>
      </c>
      <c r="H38" s="124"/>
      <c r="I38" s="236" t="str">
        <f t="shared" si="0"/>
        <v>nerozp.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577437.93999999994</v>
      </c>
      <c r="G40" s="169">
        <v>577437.93999999994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108" customHeight="1" x14ac:dyDescent="0.2">
      <c r="A43" s="284" t="s">
        <v>282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8600</v>
      </c>
      <c r="F49" s="194">
        <v>9400</v>
      </c>
      <c r="G49" s="195">
        <v>18000</v>
      </c>
      <c r="H49" s="195">
        <v>0</v>
      </c>
      <c r="I49" s="196">
        <v>0</v>
      </c>
    </row>
    <row r="50" spans="1:9" x14ac:dyDescent="0.2">
      <c r="A50" s="197"/>
      <c r="B50" s="198"/>
      <c r="C50" s="198" t="s">
        <v>185</v>
      </c>
      <c r="D50" s="198"/>
      <c r="E50" s="199">
        <v>85012.71</v>
      </c>
      <c r="F50" s="200">
        <v>168842</v>
      </c>
      <c r="G50" s="201">
        <v>187595</v>
      </c>
      <c r="H50" s="201">
        <v>66259.710000000021</v>
      </c>
      <c r="I50" s="202">
        <v>47328.62</v>
      </c>
    </row>
    <row r="51" spans="1:9" x14ac:dyDescent="0.2">
      <c r="A51" s="197"/>
      <c r="B51" s="198"/>
      <c r="C51" s="198" t="s">
        <v>23</v>
      </c>
      <c r="D51" s="198"/>
      <c r="E51" s="199">
        <v>1702376.96</v>
      </c>
      <c r="F51" s="200">
        <v>562582.41</v>
      </c>
      <c r="G51" s="201">
        <v>625079.74</v>
      </c>
      <c r="H51" s="201">
        <v>1639879.63</v>
      </c>
      <c r="I51" s="202">
        <v>1416888.63</v>
      </c>
    </row>
    <row r="52" spans="1:9" x14ac:dyDescent="0.2">
      <c r="A52" s="197"/>
      <c r="B52" s="198"/>
      <c r="C52" s="198" t="s">
        <v>187</v>
      </c>
      <c r="D52" s="198"/>
      <c r="E52" s="199">
        <v>18792.490000000002</v>
      </c>
      <c r="F52" s="200">
        <v>580437.93999999994</v>
      </c>
      <c r="G52" s="201">
        <v>577437.93999999994</v>
      </c>
      <c r="H52" s="201">
        <v>21792.489999999991</v>
      </c>
      <c r="I52" s="202">
        <v>21792.49</v>
      </c>
    </row>
    <row r="53" spans="1:9" ht="18.75" thickBot="1" x14ac:dyDescent="0.4">
      <c r="A53" s="203" t="s">
        <v>12</v>
      </c>
      <c r="B53" s="204"/>
      <c r="C53" s="204"/>
      <c r="D53" s="204"/>
      <c r="E53" s="205">
        <f>E49+E50+E51+E52</f>
        <v>1814782.16</v>
      </c>
      <c r="F53" s="206">
        <f>F49+F50+F51+F52</f>
        <v>1321262.3500000001</v>
      </c>
      <c r="G53" s="207">
        <f>G49+G50+G51+G52</f>
        <v>1408112.68</v>
      </c>
      <c r="H53" s="207">
        <f>H49+H50+H51+H52</f>
        <v>1727931.8299999998</v>
      </c>
      <c r="I53" s="208">
        <f>SUM(I49:I52)</f>
        <v>1486009.74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10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9F2FA-6E73-4B15-AA9D-3BA3BB2E753B}">
  <sheetPr codeName="List43">
    <tabColor theme="4" tint="-0.499984740745262"/>
  </sheetPr>
  <dimension ref="A1:I54"/>
  <sheetViews>
    <sheetView showGridLines="0" tabSelected="1" zoomScaleNormal="100" workbookViewId="0">
      <selection activeCell="G18" sqref="G18"/>
    </sheetView>
  </sheetViews>
  <sheetFormatPr defaultColWidth="9.140625" defaultRowHeight="12.75" x14ac:dyDescent="0.2"/>
  <cols>
    <col min="1" max="1" width="7.5703125" style="113" customWidth="1"/>
    <col min="2" max="2" width="2.5703125" style="113" customWidth="1"/>
    <col min="3" max="3" width="8.42578125" style="113" customWidth="1"/>
    <col min="4" max="4" width="8.28515625" style="113" customWidth="1"/>
    <col min="5" max="5" width="15.28515625" style="113" customWidth="1"/>
    <col min="6" max="6" width="16.140625" style="113" customWidth="1"/>
    <col min="7" max="7" width="15" style="113" customWidth="1"/>
    <col min="8" max="8" width="15.28515625" style="113" customWidth="1"/>
    <col min="9" max="9" width="16.28515625" style="113" customWidth="1"/>
    <col min="10" max="16384" width="9.140625" style="113"/>
  </cols>
  <sheetData>
    <row r="1" spans="1:9" ht="19.5" x14ac:dyDescent="0.4">
      <c r="A1" s="111" t="s">
        <v>140</v>
      </c>
      <c r="B1" s="112"/>
      <c r="C1" s="112"/>
      <c r="D1" s="112"/>
      <c r="I1" s="210"/>
    </row>
    <row r="2" spans="1:9" ht="35.25" customHeight="1" x14ac:dyDescent="0.4">
      <c r="A2" s="286" t="s">
        <v>141</v>
      </c>
      <c r="B2" s="286"/>
      <c r="C2" s="286"/>
      <c r="D2" s="286"/>
      <c r="E2" s="290" t="s">
        <v>139</v>
      </c>
      <c r="F2" s="290"/>
      <c r="G2" s="290"/>
      <c r="H2" s="290"/>
      <c r="I2" s="290"/>
    </row>
    <row r="3" spans="1:9" ht="9.75" customHeight="1" x14ac:dyDescent="0.4">
      <c r="A3" s="115"/>
      <c r="B3" s="115"/>
      <c r="C3" s="115"/>
      <c r="D3" s="115"/>
      <c r="E3" s="266" t="s">
        <v>142</v>
      </c>
      <c r="F3" s="266"/>
      <c r="G3" s="266"/>
      <c r="H3" s="266"/>
      <c r="I3" s="266"/>
    </row>
    <row r="4" spans="1:9" ht="15.75" x14ac:dyDescent="0.25">
      <c r="A4" s="116" t="s">
        <v>143</v>
      </c>
      <c r="E4" s="267" t="s">
        <v>262</v>
      </c>
      <c r="F4" s="267"/>
      <c r="G4" s="267"/>
      <c r="H4" s="267"/>
      <c r="I4" s="267"/>
    </row>
    <row r="5" spans="1:9" ht="7.5" customHeight="1" x14ac:dyDescent="0.3">
      <c r="A5" s="117"/>
      <c r="E5" s="266" t="s">
        <v>142</v>
      </c>
      <c r="F5" s="266"/>
      <c r="G5" s="266"/>
      <c r="H5" s="266"/>
      <c r="I5" s="266"/>
    </row>
    <row r="6" spans="1:9" ht="19.5" x14ac:dyDescent="0.4">
      <c r="A6" s="115" t="s">
        <v>144</v>
      </c>
      <c r="C6" s="118"/>
      <c r="D6" s="118"/>
      <c r="E6" s="268">
        <v>60338911</v>
      </c>
      <c r="F6" s="268"/>
      <c r="G6" s="119" t="s">
        <v>5</v>
      </c>
      <c r="H6" s="269">
        <v>1450</v>
      </c>
      <c r="I6" s="269"/>
    </row>
    <row r="7" spans="1:9" ht="8.25" customHeight="1" x14ac:dyDescent="0.4">
      <c r="A7" s="115"/>
      <c r="E7" s="266" t="s">
        <v>145</v>
      </c>
      <c r="F7" s="266"/>
      <c r="G7" s="266"/>
      <c r="H7" s="266"/>
      <c r="I7" s="266"/>
    </row>
    <row r="8" spans="1:9" ht="19.5" hidden="1" x14ac:dyDescent="0.4">
      <c r="A8" s="115"/>
      <c r="E8" s="120"/>
      <c r="F8" s="120"/>
      <c r="G8" s="120"/>
      <c r="H8" s="121"/>
      <c r="I8" s="120"/>
    </row>
    <row r="9" spans="1:9" ht="6.75" customHeight="1" x14ac:dyDescent="0.4">
      <c r="A9" s="115"/>
      <c r="E9" s="120"/>
      <c r="F9" s="120"/>
      <c r="G9" s="120"/>
      <c r="H9" s="121"/>
      <c r="I9" s="120"/>
    </row>
    <row r="11" spans="1:9" ht="15" customHeight="1" x14ac:dyDescent="0.4">
      <c r="A11" s="122"/>
      <c r="E11" s="270" t="s">
        <v>146</v>
      </c>
      <c r="F11" s="280"/>
      <c r="G11" s="123" t="s">
        <v>147</v>
      </c>
      <c r="H11" s="124" t="s">
        <v>148</v>
      </c>
      <c r="I11" s="124"/>
    </row>
    <row r="12" spans="1:9" ht="15" customHeight="1" x14ac:dyDescent="0.4">
      <c r="E12" s="270" t="s">
        <v>149</v>
      </c>
      <c r="F12" s="280"/>
      <c r="G12" s="123" t="s">
        <v>150</v>
      </c>
      <c r="H12" s="125" t="s">
        <v>20</v>
      </c>
      <c r="I12" s="126" t="s">
        <v>151</v>
      </c>
    </row>
    <row r="13" spans="1:9" ht="12.75" customHeight="1" x14ac:dyDescent="0.2">
      <c r="E13" s="270" t="s">
        <v>12</v>
      </c>
      <c r="F13" s="280"/>
      <c r="G13" s="127"/>
      <c r="H13" s="271" t="s">
        <v>152</v>
      </c>
      <c r="I13" s="271"/>
    </row>
    <row r="14" spans="1:9" ht="12.75" customHeight="1" x14ac:dyDescent="0.2">
      <c r="E14" s="128"/>
      <c r="F14" s="128"/>
      <c r="G14" s="127"/>
      <c r="H14" s="129"/>
      <c r="I14" s="129"/>
    </row>
    <row r="15" spans="1:9" ht="18.75" x14ac:dyDescent="0.4">
      <c r="A15" s="130" t="s">
        <v>153</v>
      </c>
      <c r="B15" s="130"/>
      <c r="C15" s="131"/>
      <c r="D15" s="130"/>
      <c r="E15" s="132"/>
      <c r="F15" s="132"/>
      <c r="G15" s="133"/>
    </row>
    <row r="16" spans="1:9" ht="19.5" x14ac:dyDescent="0.4">
      <c r="A16" s="134" t="s">
        <v>154</v>
      </c>
      <c r="B16" s="130"/>
      <c r="C16" s="131"/>
      <c r="D16" s="130"/>
      <c r="E16" s="263">
        <v>152509000</v>
      </c>
      <c r="F16" s="279"/>
      <c r="G16" s="135">
        <v>118524851.58000001</v>
      </c>
      <c r="H16" s="136">
        <v>118524851.58000001</v>
      </c>
      <c r="I16" s="136">
        <v>0</v>
      </c>
    </row>
    <row r="17" spans="1:9" ht="18" x14ac:dyDescent="0.35">
      <c r="A17" s="137" t="s">
        <v>148</v>
      </c>
      <c r="B17" s="138"/>
      <c r="C17" s="139" t="s">
        <v>155</v>
      </c>
      <c r="D17" s="138"/>
      <c r="E17" s="138"/>
      <c r="F17" s="138"/>
      <c r="G17" s="140">
        <v>0</v>
      </c>
      <c r="H17" s="140">
        <v>0</v>
      </c>
      <c r="I17" s="140">
        <v>0</v>
      </c>
    </row>
    <row r="18" spans="1:9" ht="19.5" x14ac:dyDescent="0.4">
      <c r="A18" s="134" t="s">
        <v>156</v>
      </c>
      <c r="B18" s="138"/>
      <c r="C18" s="138"/>
      <c r="D18" s="138"/>
      <c r="E18" s="263">
        <v>152509000</v>
      </c>
      <c r="F18" s="279"/>
      <c r="G18" s="135">
        <v>119616672.75999999</v>
      </c>
      <c r="H18" s="136">
        <v>119616672.75999999</v>
      </c>
      <c r="I18" s="136">
        <v>0</v>
      </c>
    </row>
    <row r="19" spans="1:9" ht="19.5" x14ac:dyDescent="0.4">
      <c r="A19" s="134"/>
      <c r="B19" s="138"/>
      <c r="C19" s="138"/>
      <c r="D19" s="138"/>
      <c r="E19" s="141"/>
      <c r="F19" s="211"/>
      <c r="G19" s="142"/>
      <c r="H19" s="136"/>
      <c r="I19" s="136"/>
    </row>
    <row r="20" spans="1:9" s="146" customFormat="1" ht="15" x14ac:dyDescent="0.3">
      <c r="A20" s="143" t="s">
        <v>157</v>
      </c>
      <c r="B20" s="143"/>
      <c r="C20" s="144"/>
      <c r="D20" s="143"/>
      <c r="E20" s="143"/>
      <c r="F20" s="143"/>
      <c r="G20" s="145">
        <f>G18-G16+G17</f>
        <v>1091821.1799999774</v>
      </c>
      <c r="H20" s="145">
        <f>H18-H16+H17</f>
        <v>1091821.1799999774</v>
      </c>
      <c r="I20" s="145">
        <f>I18-I16+I17</f>
        <v>0</v>
      </c>
    </row>
    <row r="21" spans="1:9" s="146" customFormat="1" ht="15" x14ac:dyDescent="0.3">
      <c r="A21" s="143" t="s">
        <v>158</v>
      </c>
      <c r="B21" s="143"/>
      <c r="C21" s="144"/>
      <c r="D21" s="143"/>
      <c r="E21" s="143"/>
      <c r="F21" s="143"/>
      <c r="G21" s="145">
        <f>G20-G17</f>
        <v>1091821.1799999774</v>
      </c>
      <c r="H21" s="145">
        <f>H20-H17</f>
        <v>1091821.1799999774</v>
      </c>
      <c r="I21" s="145">
        <f>I20-I17</f>
        <v>0</v>
      </c>
    </row>
    <row r="22" spans="1:9" ht="14.25" hidden="1" customHeight="1" x14ac:dyDescent="0.35">
      <c r="A22" s="132"/>
      <c r="B22" s="138"/>
      <c r="C22" s="138"/>
      <c r="D22" s="138"/>
      <c r="E22" s="138"/>
      <c r="F22" s="138"/>
      <c r="G22" s="138"/>
      <c r="H22" s="147"/>
      <c r="I22" s="147"/>
    </row>
    <row r="23" spans="1:9" hidden="1" x14ac:dyDescent="0.2"/>
    <row r="24" spans="1:9" ht="14.25" x14ac:dyDescent="0.2">
      <c r="A24" s="148"/>
      <c r="B24" s="149"/>
      <c r="C24" s="150"/>
      <c r="D24" s="149"/>
      <c r="E24" s="149"/>
      <c r="F24" s="150"/>
      <c r="G24" s="150"/>
      <c r="H24" s="150"/>
      <c r="I24" s="150"/>
    </row>
    <row r="25" spans="1:9" s="146" customFormat="1" x14ac:dyDescent="0.2"/>
    <row r="26" spans="1:9" s="146" customFormat="1" ht="16.5" x14ac:dyDescent="0.35">
      <c r="A26" s="143" t="s">
        <v>159</v>
      </c>
      <c r="B26" s="143" t="s">
        <v>160</v>
      </c>
      <c r="C26" s="143"/>
      <c r="D26" s="151"/>
      <c r="E26" s="151"/>
      <c r="G26" s="145"/>
      <c r="H26" s="152"/>
    </row>
    <row r="27" spans="1:9" s="146" customFormat="1" ht="16.5" customHeight="1" x14ac:dyDescent="0.3">
      <c r="A27" s="143"/>
      <c r="B27" s="143"/>
      <c r="C27" s="274" t="s">
        <v>161</v>
      </c>
      <c r="D27" s="274"/>
      <c r="E27" s="274"/>
      <c r="G27" s="136">
        <f>G28+G29</f>
        <v>1091821.18</v>
      </c>
      <c r="H27" s="152"/>
    </row>
    <row r="28" spans="1:9" s="146" customFormat="1" ht="18.75" x14ac:dyDescent="0.4">
      <c r="A28" s="153"/>
      <c r="B28" s="153"/>
      <c r="C28" s="154"/>
      <c r="D28" s="155"/>
      <c r="E28" s="156" t="s">
        <v>162</v>
      </c>
      <c r="F28" s="157" t="s">
        <v>22</v>
      </c>
      <c r="G28" s="136">
        <v>0</v>
      </c>
      <c r="H28" s="152"/>
    </row>
    <row r="29" spans="1:9" s="146" customFormat="1" ht="18.75" x14ac:dyDescent="0.4">
      <c r="A29" s="153"/>
      <c r="B29" s="153"/>
      <c r="C29" s="144"/>
      <c r="D29" s="155"/>
      <c r="E29" s="158"/>
      <c r="F29" s="157" t="s">
        <v>23</v>
      </c>
      <c r="G29" s="136">
        <v>1091821.18</v>
      </c>
      <c r="H29" s="152"/>
    </row>
    <row r="30" spans="1:9" s="146" customFormat="1" ht="18.75" x14ac:dyDescent="0.4">
      <c r="A30" s="153"/>
      <c r="B30" s="159"/>
      <c r="C30" s="275"/>
      <c r="D30" s="275"/>
      <c r="E30" s="275"/>
      <c r="F30" s="275"/>
      <c r="G30" s="160"/>
      <c r="H30" s="152"/>
    </row>
    <row r="31" spans="1:9" ht="20.25" customHeight="1" x14ac:dyDescent="0.3">
      <c r="A31" s="212"/>
      <c r="B31" s="276" t="s">
        <v>163</v>
      </c>
      <c r="C31" s="276"/>
      <c r="D31" s="276"/>
      <c r="E31" s="276"/>
      <c r="F31" s="276"/>
      <c r="G31" s="213">
        <v>0</v>
      </c>
      <c r="H31" s="212"/>
      <c r="I31" s="212"/>
    </row>
    <row r="32" spans="1:9" ht="42" customHeight="1" x14ac:dyDescent="0.2">
      <c r="A32" s="283" t="s">
        <v>186</v>
      </c>
      <c r="B32" s="283"/>
      <c r="C32" s="283"/>
      <c r="D32" s="283"/>
      <c r="E32" s="283"/>
      <c r="F32" s="283"/>
      <c r="G32" s="283"/>
      <c r="H32" s="283"/>
      <c r="I32" s="283"/>
    </row>
    <row r="33" spans="1:9" ht="18.75" customHeight="1" x14ac:dyDescent="0.4">
      <c r="A33" s="130" t="s">
        <v>164</v>
      </c>
      <c r="B33" s="130" t="s">
        <v>165</v>
      </c>
      <c r="C33" s="130"/>
      <c r="D33" s="163"/>
      <c r="E33" s="133"/>
      <c r="F33" s="138"/>
      <c r="G33" s="214"/>
    </row>
    <row r="34" spans="1:9" ht="31.5" customHeight="1" x14ac:dyDescent="0.4">
      <c r="A34" s="130"/>
      <c r="B34" s="130"/>
      <c r="C34" s="130"/>
      <c r="D34" s="163"/>
      <c r="F34" s="165" t="s">
        <v>166</v>
      </c>
      <c r="G34" s="166" t="s">
        <v>167</v>
      </c>
      <c r="I34" s="124" t="s">
        <v>168</v>
      </c>
    </row>
    <row r="35" spans="1:9" ht="16.5" x14ac:dyDescent="0.35">
      <c r="A35" s="167" t="s">
        <v>169</v>
      </c>
      <c r="B35" s="168"/>
      <c r="C35" s="132"/>
      <c r="D35" s="168"/>
      <c r="E35" s="133"/>
      <c r="F35" s="169">
        <v>65000</v>
      </c>
      <c r="G35" s="169">
        <v>44500</v>
      </c>
      <c r="H35" s="124"/>
      <c r="I35" s="236">
        <f>IF(F35=0,"nerozp.",G35/F35)</f>
        <v>0.68461538461538463</v>
      </c>
    </row>
    <row r="36" spans="1:9" ht="16.5" x14ac:dyDescent="0.35">
      <c r="A36" s="167" t="s">
        <v>170</v>
      </c>
      <c r="B36" s="168"/>
      <c r="C36" s="132"/>
      <c r="D36" s="168"/>
      <c r="E36" s="170"/>
      <c r="F36" s="169">
        <v>1100000</v>
      </c>
      <c r="G36" s="169">
        <v>826432.95</v>
      </c>
      <c r="H36" s="124"/>
      <c r="I36" s="236">
        <f t="shared" ref="I36:I38" si="0">IF(F36=0,"nerozp.",G36/F36)</f>
        <v>0.75130268181818183</v>
      </c>
    </row>
    <row r="37" spans="1:9" ht="16.5" x14ac:dyDescent="0.35">
      <c r="A37" s="167" t="s">
        <v>171</v>
      </c>
      <c r="B37" s="168"/>
      <c r="C37" s="132"/>
      <c r="D37" s="170"/>
      <c r="E37" s="170"/>
      <c r="F37" s="169">
        <v>550000</v>
      </c>
      <c r="G37" s="169">
        <v>565863.63</v>
      </c>
      <c r="H37" s="124"/>
      <c r="I37" s="236">
        <f t="shared" si="0"/>
        <v>1.0288429636363636</v>
      </c>
    </row>
    <row r="38" spans="1:9" ht="16.5" x14ac:dyDescent="0.35">
      <c r="A38" s="167" t="s">
        <v>172</v>
      </c>
      <c r="B38" s="168"/>
      <c r="C38" s="132"/>
      <c r="D38" s="170"/>
      <c r="E38" s="170"/>
      <c r="F38" s="169">
        <v>550000</v>
      </c>
      <c r="G38" s="169">
        <v>392563.13</v>
      </c>
      <c r="H38" s="124"/>
      <c r="I38" s="236">
        <f t="shared" si="0"/>
        <v>0.71375114545454543</v>
      </c>
    </row>
    <row r="39" spans="1:9" ht="16.5" x14ac:dyDescent="0.35">
      <c r="A39" s="167" t="s">
        <v>173</v>
      </c>
      <c r="B39" s="168"/>
      <c r="C39" s="132"/>
      <c r="D39" s="170"/>
      <c r="E39" s="170"/>
      <c r="F39" s="169">
        <v>0</v>
      </c>
      <c r="G39" s="169">
        <v>0</v>
      </c>
      <c r="H39" s="124"/>
      <c r="I39" s="236" t="str">
        <f>IF(F39=0,"nerozp.",G39/F39)</f>
        <v>nerozp.</v>
      </c>
    </row>
    <row r="40" spans="1:9" ht="16.5" x14ac:dyDescent="0.35">
      <c r="A40" s="167" t="s">
        <v>174</v>
      </c>
      <c r="B40" s="168"/>
      <c r="C40" s="132"/>
      <c r="D40" s="133"/>
      <c r="E40" s="133"/>
      <c r="F40" s="169">
        <v>479074</v>
      </c>
      <c r="G40" s="169">
        <v>479074</v>
      </c>
      <c r="H40" s="124"/>
      <c r="I40" s="236">
        <f>IF(F40=0,"nerozp.",G40/F40)</f>
        <v>1</v>
      </c>
    </row>
    <row r="41" spans="1:9" ht="16.5" x14ac:dyDescent="0.35">
      <c r="A41" s="167" t="s">
        <v>175</v>
      </c>
      <c r="B41" s="132"/>
      <c r="C41" s="132"/>
      <c r="F41" s="169">
        <v>0</v>
      </c>
      <c r="G41" s="169">
        <v>0</v>
      </c>
      <c r="H41" s="124"/>
      <c r="I41" s="236" t="str">
        <f>IF(F41=0,"nerozp.",G41/F41)</f>
        <v>nerozp.</v>
      </c>
    </row>
    <row r="42" spans="1:9" x14ac:dyDescent="0.2">
      <c r="A42" s="167" t="s">
        <v>176</v>
      </c>
      <c r="B42" s="171"/>
      <c r="C42" s="171"/>
      <c r="F42" s="169">
        <v>0</v>
      </c>
      <c r="G42" s="169">
        <v>0</v>
      </c>
      <c r="H42" s="124"/>
      <c r="I42" s="236" t="str">
        <f>IF(F42=0,"nerozp.",G42/F42)</f>
        <v>nerozp.</v>
      </c>
    </row>
    <row r="43" spans="1:9" ht="91.5" customHeight="1" x14ac:dyDescent="0.2">
      <c r="A43" s="284" t="s">
        <v>283</v>
      </c>
      <c r="B43" s="284"/>
      <c r="C43" s="284"/>
      <c r="D43" s="284"/>
      <c r="E43" s="284"/>
      <c r="F43" s="284"/>
      <c r="G43" s="284"/>
      <c r="H43" s="284"/>
      <c r="I43" s="284"/>
    </row>
    <row r="44" spans="1:9" ht="18.75" x14ac:dyDescent="0.4">
      <c r="A44" s="130" t="s">
        <v>177</v>
      </c>
      <c r="B44" s="130" t="s">
        <v>178</v>
      </c>
      <c r="C44" s="130"/>
      <c r="D44" s="133"/>
      <c r="E44" s="133"/>
      <c r="G44" s="172"/>
      <c r="H44" s="271" t="s">
        <v>179</v>
      </c>
      <c r="I44" s="271"/>
    </row>
    <row r="45" spans="1:9" ht="18" x14ac:dyDescent="0.35">
      <c r="A45" s="173"/>
      <c r="B45" s="174"/>
      <c r="C45" s="175"/>
      <c r="D45" s="174"/>
      <c r="E45" s="176" t="s">
        <v>180</v>
      </c>
      <c r="F45" s="177" t="s">
        <v>181</v>
      </c>
      <c r="G45" s="177" t="s">
        <v>182</v>
      </c>
      <c r="H45" s="178" t="s">
        <v>183</v>
      </c>
      <c r="I45" s="179" t="s">
        <v>184</v>
      </c>
    </row>
    <row r="46" spans="1:9" x14ac:dyDescent="0.2">
      <c r="A46" s="180"/>
      <c r="E46" s="181"/>
      <c r="F46" s="281"/>
      <c r="G46" s="182"/>
      <c r="H46" s="215">
        <v>45657</v>
      </c>
      <c r="I46" s="216">
        <v>45657</v>
      </c>
    </row>
    <row r="47" spans="1:9" x14ac:dyDescent="0.2">
      <c r="A47" s="180"/>
      <c r="E47" s="181"/>
      <c r="F47" s="281"/>
      <c r="G47" s="185"/>
      <c r="H47" s="185"/>
      <c r="I47" s="186"/>
    </row>
    <row r="48" spans="1:9" x14ac:dyDescent="0.2">
      <c r="A48" s="187"/>
      <c r="B48" s="188"/>
      <c r="C48" s="188"/>
      <c r="D48" s="188"/>
      <c r="E48" s="181"/>
      <c r="F48" s="189"/>
      <c r="G48" s="189"/>
      <c r="H48" s="189"/>
      <c r="I48" s="190"/>
    </row>
    <row r="49" spans="1:9" x14ac:dyDescent="0.2">
      <c r="A49" s="191"/>
      <c r="B49" s="192"/>
      <c r="C49" s="192" t="s">
        <v>22</v>
      </c>
      <c r="D49" s="192"/>
      <c r="E49" s="193">
        <v>136780</v>
      </c>
      <c r="F49" s="194">
        <v>0</v>
      </c>
      <c r="G49" s="195">
        <v>0</v>
      </c>
      <c r="H49" s="195">
        <v>136780</v>
      </c>
      <c r="I49" s="196">
        <v>136780</v>
      </c>
    </row>
    <row r="50" spans="1:9" x14ac:dyDescent="0.2">
      <c r="A50" s="197"/>
      <c r="B50" s="198"/>
      <c r="C50" s="198" t="s">
        <v>185</v>
      </c>
      <c r="D50" s="198"/>
      <c r="E50" s="199">
        <v>737537.92</v>
      </c>
      <c r="F50" s="200">
        <v>757423</v>
      </c>
      <c r="G50" s="201">
        <v>854591</v>
      </c>
      <c r="H50" s="201">
        <v>640369.91999999993</v>
      </c>
      <c r="I50" s="202">
        <v>605638.92000000004</v>
      </c>
    </row>
    <row r="51" spans="1:9" x14ac:dyDescent="0.2">
      <c r="A51" s="197"/>
      <c r="B51" s="198"/>
      <c r="C51" s="198" t="s">
        <v>23</v>
      </c>
      <c r="D51" s="198"/>
      <c r="E51" s="199">
        <v>28474281.02</v>
      </c>
      <c r="F51" s="200">
        <v>193829.54</v>
      </c>
      <c r="G51" s="201">
        <v>13308086.279999999</v>
      </c>
      <c r="H51" s="201">
        <v>15360024.279999999</v>
      </c>
      <c r="I51" s="202">
        <v>15360024.279999999</v>
      </c>
    </row>
    <row r="52" spans="1:9" x14ac:dyDescent="0.2">
      <c r="A52" s="197"/>
      <c r="B52" s="198"/>
      <c r="C52" s="198" t="s">
        <v>187</v>
      </c>
      <c r="D52" s="198"/>
      <c r="E52" s="199">
        <v>0</v>
      </c>
      <c r="F52" s="200">
        <v>479074</v>
      </c>
      <c r="G52" s="201">
        <v>479074</v>
      </c>
      <c r="H52" s="201">
        <v>0</v>
      </c>
      <c r="I52" s="202">
        <v>0</v>
      </c>
    </row>
    <row r="53" spans="1:9" ht="18" x14ac:dyDescent="0.35">
      <c r="A53" s="203" t="s">
        <v>12</v>
      </c>
      <c r="B53" s="204"/>
      <c r="C53" s="204"/>
      <c r="D53" s="204"/>
      <c r="E53" s="205">
        <f>E49+E50+E51+E52</f>
        <v>29348598.940000001</v>
      </c>
      <c r="F53" s="206">
        <f>F49+F50+F51+F52</f>
        <v>1430326.54</v>
      </c>
      <c r="G53" s="207">
        <f>G49+G50+G51+G52</f>
        <v>14641751.279999999</v>
      </c>
      <c r="H53" s="207">
        <f>H49+H50+H51+H52</f>
        <v>16137174.199999999</v>
      </c>
      <c r="I53" s="208">
        <f>SUM(I49:I52)</f>
        <v>16102443.199999999</v>
      </c>
    </row>
    <row r="54" spans="1:9" ht="18.75" thickTop="1" x14ac:dyDescent="0.35">
      <c r="A54" s="209"/>
      <c r="B54" s="138"/>
      <c r="C54" s="138"/>
      <c r="D54" s="133"/>
      <c r="E54" s="133"/>
      <c r="G54" s="273" t="str">
        <f>IF(ROUND(I49,2)=ROUND(H49,2),"","Zdůvodnit rozdíl mezi fin. krytím a stavem fondu odměn, popř. vyplnit tab. č. 2.Fondy PO")</f>
        <v/>
      </c>
      <c r="H54" s="282"/>
      <c r="I54" s="282"/>
    </row>
  </sheetData>
  <mergeCells count="22"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</mergeCells>
  <pageMargins left="0.39370078740157483" right="0" top="0.39370078740157483" bottom="0.19685039370078741" header="0.51181102362204722" footer="0.51181102362204722"/>
  <pageSetup paperSize="9" scale="71" firstPageNumber="10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37</vt:i4>
      </vt:variant>
      <vt:variant>
        <vt:lpstr>Pojmenované oblasti</vt:lpstr>
      </vt:variant>
      <vt:variant>
        <vt:i4>40</vt:i4>
      </vt:variant>
    </vt:vector>
  </HeadingPairs>
  <TitlesOfParts>
    <vt:vector size="77" baseType="lpstr">
      <vt:lpstr>Rekapitulace dle oblasti</vt:lpstr>
      <vt:lpstr>1001</vt:lpstr>
      <vt:lpstr>1012</vt:lpstr>
      <vt:lpstr>1015</vt:lpstr>
      <vt:lpstr>1032</vt:lpstr>
      <vt:lpstr>1033</vt:lpstr>
      <vt:lpstr>1034</vt:lpstr>
      <vt:lpstr>1100</vt:lpstr>
      <vt:lpstr>1101</vt:lpstr>
      <vt:lpstr>1102</vt:lpstr>
      <vt:lpstr>1103</vt:lpstr>
      <vt:lpstr>1104</vt:lpstr>
      <vt:lpstr>1105</vt:lpstr>
      <vt:lpstr>1120</vt:lpstr>
      <vt:lpstr>1121</vt:lpstr>
      <vt:lpstr>1122</vt:lpstr>
      <vt:lpstr>1123</vt:lpstr>
      <vt:lpstr>1150</vt:lpstr>
      <vt:lpstr>1160</vt:lpstr>
      <vt:lpstr>1200</vt:lpstr>
      <vt:lpstr>1201</vt:lpstr>
      <vt:lpstr>1202</vt:lpstr>
      <vt:lpstr>1204</vt:lpstr>
      <vt:lpstr>1205</vt:lpstr>
      <vt:lpstr>1206</vt:lpstr>
      <vt:lpstr>1207</vt:lpstr>
      <vt:lpstr>1208</vt:lpstr>
      <vt:lpstr>1300</vt:lpstr>
      <vt:lpstr>1301</vt:lpstr>
      <vt:lpstr>1302</vt:lpstr>
      <vt:lpstr>1303</vt:lpstr>
      <vt:lpstr>1304</vt:lpstr>
      <vt:lpstr>1350</vt:lpstr>
      <vt:lpstr>1351</vt:lpstr>
      <vt:lpstr>1352</vt:lpstr>
      <vt:lpstr>1400</vt:lpstr>
      <vt:lpstr>1450</vt:lpstr>
      <vt:lpstr>'Rekapitulace dle oblasti'!A</vt:lpstr>
      <vt:lpstr>'Rekapitulace dle oblasti'!Názvy_tisku</vt:lpstr>
      <vt:lpstr>'1001'!Oblast_tisku</vt:lpstr>
      <vt:lpstr>'1012'!Oblast_tisku</vt:lpstr>
      <vt:lpstr>'1015'!Oblast_tisku</vt:lpstr>
      <vt:lpstr>'1032'!Oblast_tisku</vt:lpstr>
      <vt:lpstr>'1033'!Oblast_tisku</vt:lpstr>
      <vt:lpstr>'1034'!Oblast_tisku</vt:lpstr>
      <vt:lpstr>'1100'!Oblast_tisku</vt:lpstr>
      <vt:lpstr>'1101'!Oblast_tisku</vt:lpstr>
      <vt:lpstr>'1102'!Oblast_tisku</vt:lpstr>
      <vt:lpstr>'1103'!Oblast_tisku</vt:lpstr>
      <vt:lpstr>'1104'!Oblast_tisku</vt:lpstr>
      <vt:lpstr>'1105'!Oblast_tisku</vt:lpstr>
      <vt:lpstr>'1120'!Oblast_tisku</vt:lpstr>
      <vt:lpstr>'1121'!Oblast_tisku</vt:lpstr>
      <vt:lpstr>'1122'!Oblast_tisku</vt:lpstr>
      <vt:lpstr>'1123'!Oblast_tisku</vt:lpstr>
      <vt:lpstr>'1150'!Oblast_tisku</vt:lpstr>
      <vt:lpstr>'1160'!Oblast_tisku</vt:lpstr>
      <vt:lpstr>'1200'!Oblast_tisku</vt:lpstr>
      <vt:lpstr>'1201'!Oblast_tisku</vt:lpstr>
      <vt:lpstr>'1202'!Oblast_tisku</vt:lpstr>
      <vt:lpstr>'1204'!Oblast_tisku</vt:lpstr>
      <vt:lpstr>'1205'!Oblast_tisku</vt:lpstr>
      <vt:lpstr>'1206'!Oblast_tisku</vt:lpstr>
      <vt:lpstr>'1207'!Oblast_tisku</vt:lpstr>
      <vt:lpstr>'1208'!Oblast_tisku</vt:lpstr>
      <vt:lpstr>'1300'!Oblast_tisku</vt:lpstr>
      <vt:lpstr>'1301'!Oblast_tisku</vt:lpstr>
      <vt:lpstr>'1302'!Oblast_tisku</vt:lpstr>
      <vt:lpstr>'1303'!Oblast_tisku</vt:lpstr>
      <vt:lpstr>'1304'!Oblast_tisku</vt:lpstr>
      <vt:lpstr>'1350'!Oblast_tisku</vt:lpstr>
      <vt:lpstr>'1351'!Oblast_tisku</vt:lpstr>
      <vt:lpstr>'1352'!Oblast_tisku</vt:lpstr>
      <vt:lpstr>'1400'!Oblast_tisku</vt:lpstr>
      <vt:lpstr>'1450'!Oblast_tisku</vt:lpstr>
      <vt:lpstr>'Rekapitulace dle oblasti'!Oblast_tisku</vt:lpstr>
      <vt:lpstr>P_Rok</vt:lpstr>
    </vt:vector>
  </TitlesOfParts>
  <Company>PVTCSCCM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 Václav</dc:creator>
  <cp:lastModifiedBy>Vítková Petra</cp:lastModifiedBy>
  <cp:lastPrinted>2025-05-26T10:22:45Z</cp:lastPrinted>
  <dcterms:created xsi:type="dcterms:W3CDTF">2025-05-02T09:31:38Z</dcterms:created>
  <dcterms:modified xsi:type="dcterms:W3CDTF">2025-06-04T12:14:10Z</dcterms:modified>
</cp:coreProperties>
</file>