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18\ZOK 29.4.2018\"/>
    </mc:Choice>
  </mc:AlternateContent>
  <bookViews>
    <workbookView xWindow="0" yWindow="0" windowWidth="28800" windowHeight="12300"/>
  </bookViews>
  <sheets>
    <sheet name="přebytek" sheetId="8" r:id="rId1"/>
  </sheets>
  <definedNames>
    <definedName name="_xlnm.Print_Area" localSheetId="0">přebytek!$A$1:$D$124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8" l="1"/>
  <c r="D88" i="8" l="1"/>
  <c r="D71" i="8"/>
  <c r="D53" i="8"/>
  <c r="D45" i="8"/>
  <c r="D40" i="8"/>
  <c r="D35" i="8"/>
  <c r="D24" i="8"/>
  <c r="D63" i="8" l="1"/>
  <c r="D114" i="8"/>
  <c r="D115" i="8"/>
  <c r="D112" i="8"/>
  <c r="D110" i="8" l="1"/>
  <c r="D121" i="8" s="1"/>
  <c r="D104" i="8"/>
  <c r="D107" i="8" s="1"/>
  <c r="D101" i="8" l="1"/>
  <c r="D84" i="8" l="1"/>
  <c r="D82" i="8"/>
  <c r="D76" i="8" l="1"/>
  <c r="D96" i="8" s="1"/>
  <c r="D27" i="8"/>
  <c r="D29" i="8" s="1"/>
  <c r="D123" i="8" l="1"/>
</calcChain>
</file>

<file path=xl/sharedStrings.xml><?xml version="1.0" encoding="utf-8"?>
<sst xmlns="http://schemas.openxmlformats.org/spreadsheetml/2006/main" count="94" uniqueCount="81">
  <si>
    <t>Odbor</t>
  </si>
  <si>
    <t>Návrh na použití:</t>
  </si>
  <si>
    <t>Návrh</t>
  </si>
  <si>
    <t>OE</t>
  </si>
  <si>
    <t xml:space="preserve">Odbor ekonomický celkem </t>
  </si>
  <si>
    <t>OPŘPO</t>
  </si>
  <si>
    <t>Celkem  požadavky</t>
  </si>
  <si>
    <t>OMPSČ</t>
  </si>
  <si>
    <t xml:space="preserve">Odbor majetkový, právní a správních činností  celkem </t>
  </si>
  <si>
    <t>OIT</t>
  </si>
  <si>
    <t>Odbor informačních technologií celkem</t>
  </si>
  <si>
    <t>OI</t>
  </si>
  <si>
    <t>OKŘ</t>
  </si>
  <si>
    <t xml:space="preserve">Odbor kancelář ředitele celkem </t>
  </si>
  <si>
    <t xml:space="preserve">Odbor podpory řízení příspěvkových organizací celkem </t>
  </si>
  <si>
    <t xml:space="preserve">Odbor investic celkem </t>
  </si>
  <si>
    <t>Úhrada zadavatelských činností k veřejným zakázkám - BOZP, marketing, uklid</t>
  </si>
  <si>
    <t>Dokrytí financování stravenek</t>
  </si>
  <si>
    <t xml:space="preserve">Od 1.1.2019 došlo k navýšení hodnoty 1 ks stravenky z původních 85 Kč na 100 Kč. </t>
  </si>
  <si>
    <t>Analytický dokument "Smart region Olomouckého kraje"</t>
  </si>
  <si>
    <t xml:space="preserve">Výměna koberců a malování </t>
  </si>
  <si>
    <t xml:space="preserve">Úhrada služeb z pronajatých prostorách budovy RCO </t>
  </si>
  <si>
    <t>V rámci uzavřené smlouvy na služby v pronajatých prostorách budovy RCO, nebyly ze strany dodavatele fakturovány včas služby, týkající se měsíce listopadu 2018.</t>
  </si>
  <si>
    <t>Odkoupení spoluvlastnictých podílů k pozemkům v k.ú. Klášterní Hradisko do hospodaření Slovanského gymnázia Olomouc</t>
  </si>
  <si>
    <t>Pořízení diskového pole v technologickém centru</t>
  </si>
  <si>
    <t>Doplnění rezervy Olomouckého kraje  v souvislosti s posílením alokace dotačních programů/titulů</t>
  </si>
  <si>
    <t>ODSH</t>
  </si>
  <si>
    <t xml:space="preserve">SSOK - rekonstrukce silnice II/446 Hanušovice - Nová Seninka - přípravné práce </t>
  </si>
  <si>
    <t xml:space="preserve">a) kácené stromů </t>
  </si>
  <si>
    <t xml:space="preserve">b) čištění příkopů </t>
  </si>
  <si>
    <t>c) oprava silnice - 50 m</t>
  </si>
  <si>
    <t xml:space="preserve">Odbor dopravy a silničního hospodářství celkem </t>
  </si>
  <si>
    <t>Dokrytí příspěvku na mzdy</t>
  </si>
  <si>
    <t>a) Střední škola a Základní škola prof. Z.Matějčka Olomouc - stavební úpravy venkovního sportovního areálu</t>
  </si>
  <si>
    <t>b) Domov pro seniory Červenka - oplocení areálu</t>
  </si>
  <si>
    <t>c) III/43621, III/43622 Velký Týnec, Čechovice  rekonstrukce silnic</t>
  </si>
  <si>
    <t>Dofinancování investičních akcí  - pozastávky</t>
  </si>
  <si>
    <t>Dofinancování investičních akcí  - přecházející akce</t>
  </si>
  <si>
    <t>a) Střední průmyslová škola strojnická Olomouc - rozšíření učeben</t>
  </si>
  <si>
    <t>b) Střední odborná škola a Střední odborné učiliště strojírenské a stavební, Jeseník - vybudování vodovodní přípojky do areálu dílen praktické výuky</t>
  </si>
  <si>
    <t>c) Střední zdravotnická škola a Vyšší odborná škola zdravotnická Emanuela Pöttinga a Jazyková škola s právem státní jazykové školy - šatny</t>
  </si>
  <si>
    <t>d) Základní umělecká škola Litovel - rekontrukce budovy ZUŠ - 1. etapa</t>
  </si>
  <si>
    <t xml:space="preserve">e) REÚO Střední škola gastronomie a služeb, Přerov - budova tělocvičny - zateplení </t>
  </si>
  <si>
    <t>f) Střední škola gastronomie a farmářství Jeseník -  tělocvična</t>
  </si>
  <si>
    <t xml:space="preserve">g) Domov důchodců Prostějov - modernizace sociálních zařízení </t>
  </si>
  <si>
    <t>h) Muzeum Komenského v Přerově - záchrana a zpřístupnění paláce na hradě Helfštýn</t>
  </si>
  <si>
    <t>i) SMN a.s. - o.z. Nemocnice Prostějov - zřízení oddělrní hospicové péče</t>
  </si>
  <si>
    <t>Dodatek ke smlouvě o nájmu s RCO - jedna místnost v 15. patře</t>
  </si>
  <si>
    <t>Navýšení na obnovu autoparku</t>
  </si>
  <si>
    <t>Výměna vrat do garáží KÚOK</t>
  </si>
  <si>
    <t>OKH</t>
  </si>
  <si>
    <t>Dokrytí dotačních titulu: Dotace na pořízení, technické zhodnocení a oprava požární techniky a nákup věcného vybavení JSDH obcí Olomouckého kraje 2019</t>
  </si>
  <si>
    <t xml:space="preserve">Odbor kancelář hejtmana celkem </t>
  </si>
  <si>
    <t>OŠM</t>
  </si>
  <si>
    <t>Návratná finanční výpomoc pro Centrum uznávání a celoživotního učení Olomouckého kraje</t>
  </si>
  <si>
    <t>Odbor školství a mládeže celkem</t>
  </si>
  <si>
    <t>a) Podpora profesně zaměsřených studijních programů na vysokých školách v Olomouckém kraji  - UZ 481</t>
  </si>
  <si>
    <t>b) Program podpora kultury v Olomouckém kraji v roce 2019 - UZ 555</t>
  </si>
  <si>
    <t>c) Program na podporu stálých profesionálních souborů v Olomouckém kraji  - UZ 610</t>
  </si>
  <si>
    <t>d) Víceletá podpora významných kulturních akcí  - UZ 670</t>
  </si>
  <si>
    <t>e) Program na podporu výstavby a rekonstrukcí sportovních zařízení v obcích Olomouckého kraje v roce 2019 - UZ 605</t>
  </si>
  <si>
    <t>f) Program na podporu volnočasových a tělovýchovných aktivit v Olomouckém kraji v roce 2019 - UZ 505</t>
  </si>
  <si>
    <t>g) Víceletá podpora významných sportovních akcí  - UZ 650</t>
  </si>
  <si>
    <t>OSR</t>
  </si>
  <si>
    <t>Dodávka expertního poradenství při naplňování koncepce Smart Region Olomoucký kraj</t>
  </si>
  <si>
    <t>Odbor  strategického rozvoje kraje celkem</t>
  </si>
  <si>
    <t>OZ</t>
  </si>
  <si>
    <t>Dofinancování lékařských pohotovostních služeb (pro dospělé, pro děti a dorost a pro zubní lékařství) v Prostějově, v Přerově a ve Šternberku ve 2. pololetí 2019</t>
  </si>
  <si>
    <t xml:space="preserve">Odbor zdravotnictví celkem </t>
  </si>
  <si>
    <t xml:space="preserve">Investiční akce </t>
  </si>
  <si>
    <t xml:space="preserve">b) Střední průmyslová škola strojnická Olomouc - rekonstrukce vodovodu </t>
  </si>
  <si>
    <t>c) Gymnázium Jakuba Škody, Přerov - výměna oken a oprava fasády historické budovy</t>
  </si>
  <si>
    <t>d) Obchodní akademie Olomouc - zateplení uliční a dvorní fasády</t>
  </si>
  <si>
    <t>e) Gymnázium, Olomouc - Hejčín - elektroinstalace na budově A a C</t>
  </si>
  <si>
    <t xml:space="preserve">f) Střední zemědělská škola Přerov - rekonstrukce budovy mechanizace s uhelnou, vybudování zázemí pro odborný výcvik </t>
  </si>
  <si>
    <t xml:space="preserve">h) doplnění rezervy Olomouckého kraje </t>
  </si>
  <si>
    <t>1. Zapojení části zůstatku na bakovních účtech Olomouckého kraje k 31.12.2018</t>
  </si>
  <si>
    <t xml:space="preserve">oblast zdravotnictví </t>
  </si>
  <si>
    <t>OSKPP</t>
  </si>
  <si>
    <t xml:space="preserve">Členský příspěvek pro Prostějov Olympijský, z.s. </t>
  </si>
  <si>
    <t xml:space="preserve">Odbor sportu, kultury a památkové péče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</si>
</sst>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trike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5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8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/>
    <xf numFmtId="0" fontId="8" fillId="3" borderId="1" xfId="0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right"/>
    </xf>
    <xf numFmtId="0" fontId="9" fillId="2" borderId="0" xfId="0" applyFont="1" applyFill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 wrapText="1"/>
    </xf>
    <xf numFmtId="0" fontId="3" fillId="3" borderId="1" xfId="0" applyFont="1" applyFill="1" applyBorder="1"/>
    <xf numFmtId="0" fontId="5" fillId="3" borderId="1" xfId="0" applyFont="1" applyFill="1" applyBorder="1"/>
    <xf numFmtId="0" fontId="3" fillId="3" borderId="0" xfId="0" applyFont="1" applyFill="1"/>
    <xf numFmtId="0" fontId="4" fillId="2" borderId="0" xfId="0" applyFont="1" applyFill="1"/>
    <xf numFmtId="0" fontId="3" fillId="0" borderId="0" xfId="0" applyFont="1"/>
    <xf numFmtId="164" fontId="3" fillId="2" borderId="0" xfId="0" applyNumberFormat="1" applyFont="1" applyFill="1" applyAlignment="1"/>
    <xf numFmtId="0" fontId="4" fillId="2" borderId="0" xfId="0" applyFont="1" applyFill="1" applyAlignment="1">
      <alignment horizontal="center"/>
    </xf>
    <xf numFmtId="8" fontId="3" fillId="2" borderId="0" xfId="0" applyNumberFormat="1" applyFont="1" applyFill="1" applyAlignment="1">
      <alignment wrapText="1"/>
    </xf>
    <xf numFmtId="0" fontId="8" fillId="2" borderId="0" xfId="0" applyFont="1" applyFill="1" applyAlignment="1">
      <alignment horizontal="justify" wrapText="1"/>
    </xf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5" fillId="2" borderId="0" xfId="0" applyFont="1" applyFill="1" applyAlignment="1">
      <alignment wrapText="1"/>
    </xf>
    <xf numFmtId="164" fontId="15" fillId="2" borderId="0" xfId="0" applyNumberFormat="1" applyFont="1" applyFill="1" applyAlignment="1">
      <alignment horizontal="left"/>
    </xf>
    <xf numFmtId="0" fontId="14" fillId="2" borderId="0" xfId="0" applyFont="1" applyFill="1"/>
    <xf numFmtId="0" fontId="12" fillId="2" borderId="0" xfId="0" applyFont="1" applyFill="1" applyBorder="1"/>
    <xf numFmtId="0" fontId="16" fillId="2" borderId="0" xfId="0" applyFont="1" applyFill="1" applyBorder="1"/>
    <xf numFmtId="0" fontId="11" fillId="2" borderId="0" xfId="0" applyFont="1" applyFill="1" applyBorder="1"/>
    <xf numFmtId="164" fontId="14" fillId="2" borderId="0" xfId="0" applyNumberFormat="1" applyFont="1" applyFill="1" applyBorder="1" applyAlignment="1">
      <alignment horizontal="right" shrinkToFit="1"/>
    </xf>
    <xf numFmtId="0" fontId="11" fillId="2" borderId="0" xfId="0" applyFont="1" applyFill="1"/>
    <xf numFmtId="0" fontId="17" fillId="2" borderId="0" xfId="0" applyFont="1" applyFill="1" applyAlignment="1">
      <alignment horizontal="center"/>
    </xf>
    <xf numFmtId="0" fontId="16" fillId="2" borderId="0" xfId="0" applyFont="1" applyFill="1"/>
    <xf numFmtId="164" fontId="14" fillId="2" borderId="0" xfId="0" applyNumberFormat="1" applyFont="1" applyFill="1"/>
    <xf numFmtId="0" fontId="11" fillId="0" borderId="0" xfId="0" applyFont="1"/>
    <xf numFmtId="164" fontId="8" fillId="2" borderId="0" xfId="0" applyNumberFormat="1" applyFont="1" applyFill="1" applyAlignment="1"/>
    <xf numFmtId="164" fontId="8" fillId="2" borderId="0" xfId="0" applyNumberFormat="1" applyFont="1" applyFill="1" applyAlignment="1">
      <alignment wrapText="1"/>
    </xf>
    <xf numFmtId="0" fontId="13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9" fillId="2" borderId="0" xfId="0" applyNumberFormat="1" applyFont="1" applyFill="1"/>
    <xf numFmtId="164" fontId="18" fillId="3" borderId="0" xfId="0" applyNumberFormat="1" applyFont="1" applyFill="1"/>
    <xf numFmtId="0" fontId="7" fillId="2" borderId="1" xfId="0" applyFont="1" applyFill="1" applyBorder="1" applyAlignment="1">
      <alignment horizontal="center"/>
    </xf>
    <xf numFmtId="0" fontId="19" fillId="2" borderId="0" xfId="0" applyFont="1" applyFill="1" applyBorder="1"/>
    <xf numFmtId="164" fontId="3" fillId="3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view="pageBreakPreview" topLeftCell="A103" zoomScaleNormal="100" zoomScaleSheetLayoutView="100" workbookViewId="0">
      <selection activeCell="E121" sqref="E121"/>
    </sheetView>
  </sheetViews>
  <sheetFormatPr defaultRowHeight="15.75" x14ac:dyDescent="0.25"/>
  <cols>
    <col min="1" max="1" width="3.85546875" style="13" customWidth="1"/>
    <col min="2" max="2" width="8" style="14" customWidth="1"/>
    <col min="3" max="3" width="93.5703125" customWidth="1"/>
    <col min="4" max="4" width="25" style="15" customWidth="1"/>
    <col min="5" max="5" width="30.42578125" customWidth="1"/>
  </cols>
  <sheetData>
    <row r="1" spans="1:4" s="3" customFormat="1" ht="18" x14ac:dyDescent="0.25">
      <c r="A1" s="1" t="s">
        <v>76</v>
      </c>
      <c r="B1" s="2"/>
      <c r="D1" s="4"/>
    </row>
    <row r="2" spans="1:4" s="3" customFormat="1" ht="18" x14ac:dyDescent="0.25">
      <c r="A2" s="1"/>
      <c r="B2" s="2"/>
      <c r="D2" s="4"/>
    </row>
    <row r="3" spans="1:4" s="3" customFormat="1" ht="15.75" customHeight="1" x14ac:dyDescent="0.25">
      <c r="A3" s="6"/>
      <c r="B3" s="7"/>
      <c r="C3" s="8"/>
      <c r="D3" s="9"/>
    </row>
    <row r="4" spans="1:4" s="12" customFormat="1" ht="14.25" customHeight="1" thickBot="1" x14ac:dyDescent="0.25">
      <c r="A4" s="60" t="s">
        <v>0</v>
      </c>
      <c r="B4" s="60"/>
      <c r="C4" s="10" t="s">
        <v>1</v>
      </c>
      <c r="D4" s="11" t="s">
        <v>2</v>
      </c>
    </row>
    <row r="5" spans="1:4" s="3" customFormat="1" ht="15.75" customHeight="1" thickTop="1" x14ac:dyDescent="0.25">
      <c r="A5" s="6"/>
      <c r="B5" s="7"/>
      <c r="C5" s="8"/>
      <c r="D5" s="9"/>
    </row>
    <row r="6" spans="1:4" s="29" customFormat="1" x14ac:dyDescent="0.25">
      <c r="A6" s="28">
        <v>1</v>
      </c>
      <c r="B6" s="29" t="s">
        <v>12</v>
      </c>
      <c r="C6" s="30" t="s">
        <v>16</v>
      </c>
      <c r="D6" s="36">
        <v>337000</v>
      </c>
    </row>
    <row r="7" spans="1:4" s="3" customFormat="1" ht="15.75" customHeight="1" x14ac:dyDescent="0.25">
      <c r="A7" s="6"/>
      <c r="B7" s="7"/>
      <c r="C7" s="8"/>
      <c r="D7" s="9"/>
    </row>
    <row r="8" spans="1:4" s="29" customFormat="1" x14ac:dyDescent="0.25">
      <c r="A8" s="28">
        <v>2</v>
      </c>
      <c r="B8" s="29" t="s">
        <v>12</v>
      </c>
      <c r="C8" s="30" t="s">
        <v>17</v>
      </c>
      <c r="D8" s="36">
        <v>260000</v>
      </c>
    </row>
    <row r="9" spans="1:4" s="3" customFormat="1" ht="15.75" customHeight="1" x14ac:dyDescent="0.25">
      <c r="A9" s="6"/>
      <c r="B9" s="7"/>
      <c r="C9" s="19" t="s">
        <v>18</v>
      </c>
      <c r="D9" s="9"/>
    </row>
    <row r="10" spans="1:4" s="3" customFormat="1" ht="15.75" customHeight="1" x14ac:dyDescent="0.25">
      <c r="A10" s="6"/>
      <c r="B10" s="7"/>
      <c r="C10" s="8"/>
      <c r="D10" s="9"/>
    </row>
    <row r="11" spans="1:4" s="29" customFormat="1" x14ac:dyDescent="0.25">
      <c r="A11" s="28">
        <v>3</v>
      </c>
      <c r="B11" s="29" t="s">
        <v>12</v>
      </c>
      <c r="C11" s="30" t="s">
        <v>19</v>
      </c>
      <c r="D11" s="36">
        <v>302500</v>
      </c>
    </row>
    <row r="12" spans="1:4" s="3" customFormat="1" ht="15.75" customHeight="1" x14ac:dyDescent="0.25">
      <c r="A12" s="6"/>
      <c r="B12" s="7"/>
      <c r="C12" s="8"/>
      <c r="D12" s="9"/>
    </row>
    <row r="13" spans="1:4" s="29" customFormat="1" x14ac:dyDescent="0.25">
      <c r="A13" s="28">
        <v>4</v>
      </c>
      <c r="B13" s="29" t="s">
        <v>12</v>
      </c>
      <c r="C13" s="30" t="s">
        <v>20</v>
      </c>
      <c r="D13" s="36">
        <v>256000</v>
      </c>
    </row>
    <row r="14" spans="1:4" s="29" customFormat="1" x14ac:dyDescent="0.25">
      <c r="A14" s="28"/>
      <c r="C14" s="30"/>
      <c r="D14" s="36"/>
    </row>
    <row r="15" spans="1:4" s="29" customFormat="1" x14ac:dyDescent="0.25">
      <c r="A15" s="28">
        <v>5</v>
      </c>
      <c r="B15" s="29" t="s">
        <v>12</v>
      </c>
      <c r="C15" s="30" t="s">
        <v>21</v>
      </c>
      <c r="D15" s="36">
        <v>384500</v>
      </c>
    </row>
    <row r="16" spans="1:4" s="29" customFormat="1" ht="29.25" x14ac:dyDescent="0.25">
      <c r="A16" s="28"/>
      <c r="C16" s="19" t="s">
        <v>22</v>
      </c>
      <c r="D16" s="36"/>
    </row>
    <row r="17" spans="1:5" s="29" customFormat="1" x14ac:dyDescent="0.25">
      <c r="A17" s="28"/>
      <c r="C17" s="19"/>
      <c r="D17" s="36"/>
    </row>
    <row r="18" spans="1:5" s="29" customFormat="1" x14ac:dyDescent="0.25">
      <c r="A18" s="28">
        <v>6</v>
      </c>
      <c r="B18" s="29" t="s">
        <v>12</v>
      </c>
      <c r="C18" s="30" t="s">
        <v>47</v>
      </c>
      <c r="D18" s="36">
        <v>137500</v>
      </c>
    </row>
    <row r="19" spans="1:5" s="29" customFormat="1" x14ac:dyDescent="0.25">
      <c r="A19" s="28"/>
      <c r="C19" s="19"/>
      <c r="D19" s="36"/>
    </row>
    <row r="20" spans="1:5" s="29" customFormat="1" x14ac:dyDescent="0.25">
      <c r="A20" s="28">
        <v>7</v>
      </c>
      <c r="B20" s="29" t="s">
        <v>12</v>
      </c>
      <c r="C20" s="30" t="s">
        <v>48</v>
      </c>
      <c r="D20" s="36">
        <v>400000</v>
      </c>
    </row>
    <row r="21" spans="1:5" s="29" customFormat="1" x14ac:dyDescent="0.25">
      <c r="A21" s="28"/>
      <c r="C21" s="30"/>
      <c r="D21" s="36"/>
    </row>
    <row r="22" spans="1:5" s="29" customFormat="1" x14ac:dyDescent="0.25">
      <c r="A22" s="28">
        <v>8</v>
      </c>
      <c r="B22" s="29" t="s">
        <v>12</v>
      </c>
      <c r="C22" s="30" t="s">
        <v>49</v>
      </c>
      <c r="D22" s="36">
        <v>360000</v>
      </c>
    </row>
    <row r="23" spans="1:5" s="29" customFormat="1" x14ac:dyDescent="0.25">
      <c r="A23" s="28"/>
      <c r="C23" s="30"/>
      <c r="D23" s="36"/>
    </row>
    <row r="24" spans="1:5" s="27" customFormat="1" thickBot="1" x14ac:dyDescent="0.25">
      <c r="A24" s="23" t="s">
        <v>13</v>
      </c>
      <c r="B24" s="24"/>
      <c r="C24" s="25"/>
      <c r="D24" s="26">
        <f>SUM(D6,D8,D11,D13,D15,D18,D20,D22)</f>
        <v>2437500</v>
      </c>
      <c r="E24" s="58"/>
    </row>
    <row r="25" spans="1:5" s="29" customFormat="1" ht="16.5" thickTop="1" x14ac:dyDescent="0.25">
      <c r="A25" s="28"/>
      <c r="C25" s="30"/>
      <c r="D25" s="36"/>
    </row>
    <row r="26" spans="1:5" s="29" customFormat="1" x14ac:dyDescent="0.25">
      <c r="A26" s="28"/>
      <c r="C26" s="30"/>
      <c r="D26" s="36"/>
    </row>
    <row r="27" spans="1:5" s="17" customFormat="1" ht="31.5" x14ac:dyDescent="0.25">
      <c r="A27" s="21">
        <v>1</v>
      </c>
      <c r="B27" s="5" t="s">
        <v>7</v>
      </c>
      <c r="C27" s="17" t="s">
        <v>23</v>
      </c>
      <c r="D27" s="22">
        <f>5202+105287</f>
        <v>110489</v>
      </c>
    </row>
    <row r="28" spans="1:5" x14ac:dyDescent="0.25">
      <c r="A28" s="37"/>
      <c r="B28" s="2"/>
      <c r="C28" s="3"/>
      <c r="D28" s="4"/>
    </row>
    <row r="29" spans="1:5" s="27" customFormat="1" thickBot="1" x14ac:dyDescent="0.25">
      <c r="A29" s="23" t="s">
        <v>8</v>
      </c>
      <c r="B29" s="24"/>
      <c r="C29" s="25"/>
      <c r="D29" s="26">
        <f>SUM(D27:D28)</f>
        <v>110489</v>
      </c>
    </row>
    <row r="30" spans="1:5" s="3" customFormat="1" ht="15.75" customHeight="1" thickTop="1" x14ac:dyDescent="0.25">
      <c r="A30" s="6"/>
      <c r="B30" s="7"/>
      <c r="C30" s="8"/>
      <c r="D30" s="9"/>
    </row>
    <row r="31" spans="1:5" s="3" customFormat="1" ht="15.75" customHeight="1" x14ac:dyDescent="0.25">
      <c r="A31" s="6"/>
      <c r="B31" s="7"/>
      <c r="C31" s="8"/>
      <c r="D31" s="9"/>
    </row>
    <row r="32" spans="1:5" s="17" customFormat="1" x14ac:dyDescent="0.25">
      <c r="A32" s="21">
        <v>1</v>
      </c>
      <c r="B32" s="5" t="s">
        <v>9</v>
      </c>
      <c r="C32" s="17" t="s">
        <v>24</v>
      </c>
      <c r="D32" s="22">
        <v>1727000</v>
      </c>
    </row>
    <row r="33" spans="1:4" s="17" customFormat="1" x14ac:dyDescent="0.25">
      <c r="A33" s="21"/>
      <c r="B33" s="5"/>
      <c r="D33" s="22"/>
    </row>
    <row r="34" spans="1:4" x14ac:dyDescent="0.25">
      <c r="A34" s="37"/>
      <c r="B34" s="2"/>
      <c r="C34" s="3"/>
      <c r="D34" s="4"/>
    </row>
    <row r="35" spans="1:4" s="27" customFormat="1" thickBot="1" x14ac:dyDescent="0.25">
      <c r="A35" s="23" t="s">
        <v>10</v>
      </c>
      <c r="B35" s="24"/>
      <c r="C35" s="25"/>
      <c r="D35" s="26">
        <f>SUM(D32:D33)</f>
        <v>1727000</v>
      </c>
    </row>
    <row r="36" spans="1:4" ht="16.5" thickTop="1" x14ac:dyDescent="0.25">
      <c r="A36" s="37"/>
      <c r="B36" s="2"/>
      <c r="C36" s="3"/>
      <c r="D36" s="4"/>
    </row>
    <row r="37" spans="1:4" x14ac:dyDescent="0.25">
      <c r="A37" s="37"/>
      <c r="B37" s="2"/>
      <c r="C37" s="3"/>
      <c r="D37" s="4"/>
    </row>
    <row r="38" spans="1:4" s="17" customFormat="1" ht="31.5" x14ac:dyDescent="0.25">
      <c r="A38" s="21">
        <v>1</v>
      </c>
      <c r="B38" s="5" t="s">
        <v>63</v>
      </c>
      <c r="C38" s="17" t="s">
        <v>64</v>
      </c>
      <c r="D38" s="22">
        <v>2178000</v>
      </c>
    </row>
    <row r="39" spans="1:4" x14ac:dyDescent="0.25">
      <c r="A39" s="37"/>
      <c r="B39" s="2"/>
      <c r="C39" s="3"/>
      <c r="D39" s="4"/>
    </row>
    <row r="40" spans="1:4" s="27" customFormat="1" thickBot="1" x14ac:dyDescent="0.25">
      <c r="A40" s="23" t="s">
        <v>65</v>
      </c>
      <c r="B40" s="24"/>
      <c r="C40" s="25"/>
      <c r="D40" s="26">
        <f>SUM(D36:D38)</f>
        <v>2178000</v>
      </c>
    </row>
    <row r="41" spans="1:4" ht="16.5" thickTop="1" x14ac:dyDescent="0.25">
      <c r="A41" s="37"/>
      <c r="B41" s="2"/>
      <c r="C41" s="3"/>
      <c r="D41" s="4"/>
    </row>
    <row r="42" spans="1:4" x14ac:dyDescent="0.25">
      <c r="A42" s="37"/>
      <c r="B42" s="2"/>
      <c r="C42" s="3"/>
      <c r="D42" s="4"/>
    </row>
    <row r="43" spans="1:4" s="17" customFormat="1" ht="30" customHeight="1" x14ac:dyDescent="0.25">
      <c r="A43" s="21">
        <v>1</v>
      </c>
      <c r="B43" s="5" t="s">
        <v>53</v>
      </c>
      <c r="C43" s="17" t="s">
        <v>54</v>
      </c>
      <c r="D43" s="22">
        <v>10000000</v>
      </c>
    </row>
    <row r="44" spans="1:4" x14ac:dyDescent="0.25">
      <c r="A44" s="37"/>
      <c r="B44" s="2"/>
      <c r="C44" s="3"/>
      <c r="D44" s="4"/>
    </row>
    <row r="45" spans="1:4" s="27" customFormat="1" thickBot="1" x14ac:dyDescent="0.25">
      <c r="A45" s="23" t="s">
        <v>55</v>
      </c>
      <c r="B45" s="24"/>
      <c r="C45" s="25"/>
      <c r="D45" s="26">
        <f>SUM(D43)</f>
        <v>10000000</v>
      </c>
    </row>
    <row r="46" spans="1:4" ht="16.5" thickTop="1" x14ac:dyDescent="0.25">
      <c r="A46" s="37"/>
      <c r="B46" s="2"/>
      <c r="C46" s="3"/>
      <c r="D46" s="4"/>
    </row>
    <row r="47" spans="1:4" x14ac:dyDescent="0.25">
      <c r="A47" s="37"/>
      <c r="B47" s="2"/>
      <c r="C47" s="3"/>
      <c r="D47" s="4"/>
    </row>
    <row r="48" spans="1:4" s="17" customFormat="1" ht="12.75" customHeight="1" x14ac:dyDescent="0.25">
      <c r="A48" s="21">
        <v>1</v>
      </c>
      <c r="B48" s="5" t="s">
        <v>26</v>
      </c>
      <c r="C48" s="17" t="s">
        <v>27</v>
      </c>
      <c r="D48" s="22">
        <v>4000000</v>
      </c>
    </row>
    <row r="49" spans="1:4" s="17" customFormat="1" x14ac:dyDescent="0.25">
      <c r="A49" s="21"/>
      <c r="B49" s="5"/>
      <c r="C49" s="19" t="s">
        <v>28</v>
      </c>
      <c r="D49" s="55"/>
    </row>
    <row r="50" spans="1:4" s="17" customFormat="1" x14ac:dyDescent="0.25">
      <c r="A50" s="21"/>
      <c r="B50" s="5"/>
      <c r="C50" s="19" t="s">
        <v>29</v>
      </c>
      <c r="D50" s="55"/>
    </row>
    <row r="51" spans="1:4" s="17" customFormat="1" x14ac:dyDescent="0.25">
      <c r="A51" s="21"/>
      <c r="B51" s="5"/>
      <c r="C51" s="19" t="s">
        <v>30</v>
      </c>
      <c r="D51" s="55"/>
    </row>
    <row r="52" spans="1:4" s="18" customFormat="1" x14ac:dyDescent="0.25">
      <c r="A52" s="16"/>
      <c r="B52" s="5"/>
      <c r="C52" s="19"/>
      <c r="D52" s="20"/>
    </row>
    <row r="53" spans="1:4" s="27" customFormat="1" thickBot="1" x14ac:dyDescent="0.25">
      <c r="A53" s="23" t="s">
        <v>31</v>
      </c>
      <c r="B53" s="24"/>
      <c r="C53" s="25"/>
      <c r="D53" s="26">
        <f>SUM(D48)</f>
        <v>4000000</v>
      </c>
    </row>
    <row r="54" spans="1:4" s="49" customFormat="1" ht="15.75" customHeight="1" thickTop="1" x14ac:dyDescent="0.25">
      <c r="A54" s="45"/>
      <c r="B54" s="46"/>
      <c r="C54" s="47"/>
      <c r="D54" s="48"/>
    </row>
    <row r="55" spans="1:4" s="49" customFormat="1" ht="15.75" customHeight="1" x14ac:dyDescent="0.25">
      <c r="A55" s="6"/>
      <c r="B55" s="7"/>
      <c r="C55" s="61"/>
      <c r="D55" s="9"/>
    </row>
    <row r="56" spans="1:4" s="17" customFormat="1" ht="16.5" customHeight="1" x14ac:dyDescent="0.25">
      <c r="A56" s="21">
        <v>1</v>
      </c>
      <c r="B56" s="5" t="s">
        <v>78</v>
      </c>
      <c r="C56" s="17" t="s">
        <v>79</v>
      </c>
      <c r="D56" s="22">
        <v>7000000</v>
      </c>
    </row>
    <row r="57" spans="1:4" s="49" customFormat="1" ht="15.75" customHeight="1" x14ac:dyDescent="0.25">
      <c r="A57" s="6"/>
      <c r="B57" s="7"/>
      <c r="C57" s="61"/>
      <c r="D57" s="9"/>
    </row>
    <row r="58" spans="1:4" s="27" customFormat="1" thickBot="1" x14ac:dyDescent="0.25">
      <c r="A58" s="23" t="s">
        <v>80</v>
      </c>
      <c r="B58" s="24"/>
      <c r="C58" s="25"/>
      <c r="D58" s="26">
        <f>SUM(D56:D57)</f>
        <v>7000000</v>
      </c>
    </row>
    <row r="59" spans="1:4" s="49" customFormat="1" ht="15.75" customHeight="1" thickTop="1" x14ac:dyDescent="0.25">
      <c r="A59" s="6"/>
      <c r="B59" s="7"/>
      <c r="C59" s="61"/>
      <c r="D59" s="9"/>
    </row>
    <row r="60" spans="1:4" s="49" customFormat="1" ht="15.75" customHeight="1" x14ac:dyDescent="0.25">
      <c r="A60" s="45"/>
      <c r="B60" s="46"/>
      <c r="C60" s="47"/>
      <c r="D60" s="48"/>
    </row>
    <row r="61" spans="1:4" s="17" customFormat="1" ht="30.75" customHeight="1" x14ac:dyDescent="0.25">
      <c r="A61" s="21">
        <v>1</v>
      </c>
      <c r="B61" s="5" t="s">
        <v>66</v>
      </c>
      <c r="C61" s="17" t="s">
        <v>67</v>
      </c>
      <c r="D61" s="22">
        <v>1600000</v>
      </c>
    </row>
    <row r="62" spans="1:4" s="49" customFormat="1" ht="15.75" customHeight="1" x14ac:dyDescent="0.25">
      <c r="A62" s="45"/>
      <c r="B62" s="46"/>
      <c r="C62" s="47"/>
      <c r="D62" s="48"/>
    </row>
    <row r="63" spans="1:4" s="27" customFormat="1" thickBot="1" x14ac:dyDescent="0.25">
      <c r="A63" s="23" t="s">
        <v>68</v>
      </c>
      <c r="B63" s="24"/>
      <c r="C63" s="25"/>
      <c r="D63" s="26">
        <f>SUM(D61:D62)</f>
        <v>1600000</v>
      </c>
    </row>
    <row r="64" spans="1:4" s="49" customFormat="1" ht="15.75" customHeight="1" thickTop="1" x14ac:dyDescent="0.25">
      <c r="A64" s="45"/>
      <c r="B64" s="46"/>
      <c r="C64" s="47"/>
      <c r="D64" s="48"/>
    </row>
    <row r="65" spans="1:4" s="49" customFormat="1" ht="15.75" customHeight="1" x14ac:dyDescent="0.25">
      <c r="A65" s="45"/>
      <c r="B65" s="46"/>
      <c r="C65" s="47"/>
      <c r="D65" s="48"/>
    </row>
    <row r="66" spans="1:4" s="49" customFormat="1" ht="15.75" customHeight="1" x14ac:dyDescent="0.25">
      <c r="A66" s="45"/>
      <c r="B66" s="46"/>
      <c r="C66" s="47"/>
      <c r="D66" s="48"/>
    </row>
    <row r="67" spans="1:4" s="49" customFormat="1" ht="15.75" customHeight="1" x14ac:dyDescent="0.25">
      <c r="A67" s="45"/>
      <c r="B67" s="46"/>
      <c r="C67" s="47"/>
      <c r="D67" s="48"/>
    </row>
    <row r="68" spans="1:4" s="49" customFormat="1" ht="15.75" customHeight="1" x14ac:dyDescent="0.25">
      <c r="A68" s="45"/>
      <c r="B68" s="46"/>
      <c r="C68" s="47"/>
      <c r="D68" s="48"/>
    </row>
    <row r="69" spans="1:4" s="12" customFormat="1" ht="14.25" customHeight="1" thickBot="1" x14ac:dyDescent="0.25">
      <c r="A69" s="60" t="s">
        <v>0</v>
      </c>
      <c r="B69" s="60"/>
      <c r="C69" s="10" t="s">
        <v>1</v>
      </c>
      <c r="D69" s="11" t="s">
        <v>2</v>
      </c>
    </row>
    <row r="70" spans="1:4" s="49" customFormat="1" ht="15.75" customHeight="1" thickTop="1" x14ac:dyDescent="0.25">
      <c r="A70" s="45"/>
      <c r="B70" s="46"/>
      <c r="C70" s="47"/>
      <c r="D70" s="48"/>
    </row>
    <row r="71" spans="1:4" s="17" customFormat="1" ht="13.5" customHeight="1" x14ac:dyDescent="0.25">
      <c r="A71" s="21">
        <v>1</v>
      </c>
      <c r="B71" s="5" t="s">
        <v>11</v>
      </c>
      <c r="C71" s="17" t="s">
        <v>36</v>
      </c>
      <c r="D71" s="22">
        <f>SUM(D72:D74)</f>
        <v>4218771.5199999996</v>
      </c>
    </row>
    <row r="72" spans="1:4" s="17" customFormat="1" ht="29.25" x14ac:dyDescent="0.25">
      <c r="A72" s="21"/>
      <c r="B72" s="5"/>
      <c r="C72" s="19" t="s">
        <v>33</v>
      </c>
      <c r="D72" s="55">
        <v>3155106.47</v>
      </c>
    </row>
    <row r="73" spans="1:4" s="17" customFormat="1" ht="17.25" customHeight="1" x14ac:dyDescent="0.25">
      <c r="A73" s="21"/>
      <c r="B73" s="5"/>
      <c r="C73" s="19" t="s">
        <v>34</v>
      </c>
      <c r="D73" s="55">
        <v>267964.49</v>
      </c>
    </row>
    <row r="74" spans="1:4" s="17" customFormat="1" x14ac:dyDescent="0.25">
      <c r="A74" s="21"/>
      <c r="B74" s="5"/>
      <c r="C74" s="19" t="s">
        <v>35</v>
      </c>
      <c r="D74" s="55">
        <v>795700.56</v>
      </c>
    </row>
    <row r="75" spans="1:4" s="17" customFormat="1" x14ac:dyDescent="0.25">
      <c r="A75" s="21"/>
      <c r="B75" s="5"/>
      <c r="C75" s="19"/>
      <c r="D75" s="55"/>
    </row>
    <row r="76" spans="1:4" s="17" customFormat="1" ht="13.5" customHeight="1" x14ac:dyDescent="0.25">
      <c r="A76" s="21">
        <v>2</v>
      </c>
      <c r="B76" s="5" t="s">
        <v>11</v>
      </c>
      <c r="C76" s="17" t="s">
        <v>37</v>
      </c>
      <c r="D76" s="22">
        <f>SUM(D77:D85)</f>
        <v>19713462.469999999</v>
      </c>
    </row>
    <row r="77" spans="1:4" s="17" customFormat="1" x14ac:dyDescent="0.25">
      <c r="A77" s="21"/>
      <c r="B77" s="5"/>
      <c r="C77" s="19" t="s">
        <v>38</v>
      </c>
      <c r="D77" s="55">
        <v>1329000</v>
      </c>
    </row>
    <row r="78" spans="1:4" s="17" customFormat="1" ht="29.25" x14ac:dyDescent="0.25">
      <c r="A78" s="21"/>
      <c r="B78" s="5"/>
      <c r="C78" s="19" t="s">
        <v>39</v>
      </c>
      <c r="D78" s="55">
        <v>1709545.95</v>
      </c>
    </row>
    <row r="79" spans="1:4" s="17" customFormat="1" ht="29.25" x14ac:dyDescent="0.25">
      <c r="A79" s="21"/>
      <c r="B79" s="5"/>
      <c r="C79" s="19" t="s">
        <v>40</v>
      </c>
      <c r="D79" s="55">
        <v>682000</v>
      </c>
    </row>
    <row r="80" spans="1:4" s="17" customFormat="1" x14ac:dyDescent="0.25">
      <c r="A80" s="21"/>
      <c r="B80" s="5"/>
      <c r="C80" s="19" t="s">
        <v>41</v>
      </c>
      <c r="D80" s="55">
        <v>1615046.78</v>
      </c>
    </row>
    <row r="81" spans="1:4" s="17" customFormat="1" x14ac:dyDescent="0.25">
      <c r="A81" s="21"/>
      <c r="B81" s="5"/>
      <c r="C81" s="19" t="s">
        <v>42</v>
      </c>
      <c r="D81" s="55">
        <v>3130000</v>
      </c>
    </row>
    <row r="82" spans="1:4" s="17" customFormat="1" x14ac:dyDescent="0.25">
      <c r="A82" s="21"/>
      <c r="B82" s="5"/>
      <c r="C82" s="19" t="s">
        <v>43</v>
      </c>
      <c r="D82" s="55">
        <f>200000+6317320</f>
        <v>6517320</v>
      </c>
    </row>
    <row r="83" spans="1:4" s="17" customFormat="1" x14ac:dyDescent="0.25">
      <c r="A83" s="21"/>
      <c r="B83" s="5"/>
      <c r="C83" s="19" t="s">
        <v>44</v>
      </c>
      <c r="D83" s="55">
        <v>1168518.6499999999</v>
      </c>
    </row>
    <row r="84" spans="1:4" s="17" customFormat="1" x14ac:dyDescent="0.25">
      <c r="A84" s="21"/>
      <c r="B84" s="5"/>
      <c r="C84" s="19" t="s">
        <v>45</v>
      </c>
      <c r="D84" s="55">
        <f>431564.37+926466.72</f>
        <v>1358031.0899999999</v>
      </c>
    </row>
    <row r="85" spans="1:4" s="17" customFormat="1" x14ac:dyDescent="0.25">
      <c r="A85" s="21"/>
      <c r="B85" s="5"/>
      <c r="C85" s="19" t="s">
        <v>46</v>
      </c>
      <c r="D85" s="55">
        <v>2204000</v>
      </c>
    </row>
    <row r="86" spans="1:4" s="44" customFormat="1" x14ac:dyDescent="0.25">
      <c r="A86" s="41"/>
      <c r="B86" s="40"/>
      <c r="C86" s="42"/>
      <c r="D86" s="43"/>
    </row>
    <row r="87" spans="1:4" s="44" customFormat="1" x14ac:dyDescent="0.25">
      <c r="A87" s="41"/>
      <c r="B87" s="40"/>
      <c r="C87" s="42"/>
      <c r="D87" s="43"/>
    </row>
    <row r="88" spans="1:4" s="17" customFormat="1" ht="13.5" customHeight="1" x14ac:dyDescent="0.25">
      <c r="A88" s="21">
        <v>3</v>
      </c>
      <c r="B88" s="5" t="s">
        <v>11</v>
      </c>
      <c r="C88" s="17" t="s">
        <v>69</v>
      </c>
      <c r="D88" s="22">
        <f>SUM(D89:D94)</f>
        <v>19700000</v>
      </c>
    </row>
    <row r="89" spans="1:4" s="44" customFormat="1" x14ac:dyDescent="0.25">
      <c r="A89" s="41"/>
      <c r="B89" s="40"/>
      <c r="C89" s="19" t="s">
        <v>38</v>
      </c>
      <c r="D89" s="55">
        <v>3500000</v>
      </c>
    </row>
    <row r="90" spans="1:4" s="44" customFormat="1" x14ac:dyDescent="0.25">
      <c r="A90" s="41"/>
      <c r="B90" s="40"/>
      <c r="C90" s="19" t="s">
        <v>70</v>
      </c>
      <c r="D90" s="55">
        <v>2000000</v>
      </c>
    </row>
    <row r="91" spans="1:4" s="44" customFormat="1" x14ac:dyDescent="0.25">
      <c r="A91" s="41"/>
      <c r="B91" s="40"/>
      <c r="C91" s="19" t="s">
        <v>71</v>
      </c>
      <c r="D91" s="55">
        <v>6200000</v>
      </c>
    </row>
    <row r="92" spans="1:4" s="44" customFormat="1" x14ac:dyDescent="0.25">
      <c r="A92" s="41"/>
      <c r="B92" s="40"/>
      <c r="C92" s="19" t="s">
        <v>72</v>
      </c>
      <c r="D92" s="55">
        <v>1000000</v>
      </c>
    </row>
    <row r="93" spans="1:4" s="44" customFormat="1" x14ac:dyDescent="0.25">
      <c r="A93" s="41"/>
      <c r="B93" s="40"/>
      <c r="C93" s="19" t="s">
        <v>73</v>
      </c>
      <c r="D93" s="55">
        <v>3000000</v>
      </c>
    </row>
    <row r="94" spans="1:4" s="44" customFormat="1" ht="29.25" x14ac:dyDescent="0.25">
      <c r="A94" s="41"/>
      <c r="B94" s="40"/>
      <c r="C94" s="19" t="s">
        <v>74</v>
      </c>
      <c r="D94" s="55">
        <v>4000000</v>
      </c>
    </row>
    <row r="95" spans="1:4" s="44" customFormat="1" x14ac:dyDescent="0.25">
      <c r="A95" s="41"/>
      <c r="B95" s="40"/>
      <c r="C95" s="19"/>
      <c r="D95" s="55"/>
    </row>
    <row r="96" spans="1:4" s="27" customFormat="1" thickBot="1" x14ac:dyDescent="0.25">
      <c r="A96" s="23" t="s">
        <v>15</v>
      </c>
      <c r="B96" s="24"/>
      <c r="C96" s="25"/>
      <c r="D96" s="26">
        <f>SUM(D71,D76,D88)</f>
        <v>43632233.989999995</v>
      </c>
    </row>
    <row r="97" spans="1:4" s="53" customFormat="1" ht="16.5" thickTop="1" x14ac:dyDescent="0.25">
      <c r="A97" s="50"/>
      <c r="B97" s="51"/>
      <c r="C97" s="49"/>
      <c r="D97" s="52"/>
    </row>
    <row r="98" spans="1:4" s="53" customFormat="1" x14ac:dyDescent="0.25">
      <c r="A98" s="50"/>
      <c r="B98" s="51"/>
      <c r="C98" s="49"/>
      <c r="D98" s="52"/>
    </row>
    <row r="99" spans="1:4" s="17" customFormat="1" ht="31.5" x14ac:dyDescent="0.25">
      <c r="A99" s="21">
        <v>1</v>
      </c>
      <c r="B99" s="5" t="s">
        <v>50</v>
      </c>
      <c r="C99" s="17" t="s">
        <v>51</v>
      </c>
      <c r="D99" s="22">
        <v>2300000</v>
      </c>
    </row>
    <row r="101" spans="1:4" s="27" customFormat="1" ht="15" customHeight="1" thickBot="1" x14ac:dyDescent="0.25">
      <c r="A101" s="23" t="s">
        <v>52</v>
      </c>
      <c r="B101" s="24"/>
      <c r="C101" s="25"/>
      <c r="D101" s="26">
        <f>SUM(D99)</f>
        <v>2300000</v>
      </c>
    </row>
    <row r="102" spans="1:4" s="18" customFormat="1" ht="16.5" thickTop="1" x14ac:dyDescent="0.25">
      <c r="A102" s="16"/>
      <c r="B102" s="5"/>
      <c r="C102" s="19"/>
      <c r="D102" s="20"/>
    </row>
    <row r="103" spans="1:4" s="18" customFormat="1" x14ac:dyDescent="0.25">
      <c r="A103" s="16"/>
      <c r="B103" s="5"/>
      <c r="C103" s="19"/>
      <c r="D103" s="20"/>
    </row>
    <row r="104" spans="1:4" s="17" customFormat="1" x14ac:dyDescent="0.25">
      <c r="A104" s="21">
        <v>1</v>
      </c>
      <c r="B104" s="5" t="s">
        <v>5</v>
      </c>
      <c r="C104" s="17" t="s">
        <v>32</v>
      </c>
      <c r="D104" s="22">
        <f>SUM(D105:D105)</f>
        <v>12904095</v>
      </c>
    </row>
    <row r="105" spans="1:4" s="18" customFormat="1" x14ac:dyDescent="0.25">
      <c r="A105" s="16"/>
      <c r="B105" s="5"/>
      <c r="C105" s="39" t="s">
        <v>77</v>
      </c>
      <c r="D105" s="54">
        <v>12904095</v>
      </c>
    </row>
    <row r="106" spans="1:4" s="17" customFormat="1" x14ac:dyDescent="0.25">
      <c r="A106" s="21"/>
      <c r="B106" s="5"/>
      <c r="D106" s="38"/>
    </row>
    <row r="107" spans="1:4" s="27" customFormat="1" ht="15" customHeight="1" thickBot="1" x14ac:dyDescent="0.25">
      <c r="A107" s="23" t="s">
        <v>14</v>
      </c>
      <c r="B107" s="24"/>
      <c r="C107" s="25"/>
      <c r="D107" s="26">
        <f>SUM(D104)</f>
        <v>12904095</v>
      </c>
    </row>
    <row r="108" spans="1:4" s="44" customFormat="1" ht="16.5" thickTop="1" x14ac:dyDescent="0.25">
      <c r="A108" s="41"/>
      <c r="B108" s="40"/>
      <c r="C108" s="42"/>
      <c r="D108" s="43"/>
    </row>
    <row r="109" spans="1:4" s="18" customFormat="1" x14ac:dyDescent="0.25">
      <c r="A109" s="16"/>
      <c r="B109" s="5"/>
      <c r="C109" s="19"/>
      <c r="D109" s="20"/>
    </row>
    <row r="110" spans="1:4" s="29" customFormat="1" ht="31.5" x14ac:dyDescent="0.25">
      <c r="A110" s="28">
        <v>1</v>
      </c>
      <c r="B110" s="29" t="s">
        <v>3</v>
      </c>
      <c r="C110" s="30" t="s">
        <v>25</v>
      </c>
      <c r="D110" s="36">
        <f>SUM(D111:D118)</f>
        <v>73650000</v>
      </c>
    </row>
    <row r="111" spans="1:4" s="29" customFormat="1" ht="30.75" customHeight="1" x14ac:dyDescent="0.2">
      <c r="A111" s="28"/>
      <c r="C111" s="39" t="s">
        <v>56</v>
      </c>
      <c r="D111" s="54">
        <v>1800000</v>
      </c>
    </row>
    <row r="112" spans="1:4" s="29" customFormat="1" ht="15.75" customHeight="1" x14ac:dyDescent="0.2">
      <c r="A112" s="28"/>
      <c r="C112" s="39" t="s">
        <v>57</v>
      </c>
      <c r="D112" s="54">
        <f>2500000+700000</f>
        <v>3200000</v>
      </c>
    </row>
    <row r="113" spans="1:6" s="29" customFormat="1" ht="15.75" customHeight="1" x14ac:dyDescent="0.2">
      <c r="A113" s="28"/>
      <c r="C113" s="39" t="s">
        <v>58</v>
      </c>
      <c r="D113" s="54">
        <v>250000</v>
      </c>
    </row>
    <row r="114" spans="1:6" s="29" customFormat="1" ht="15.75" customHeight="1" x14ac:dyDescent="0.2">
      <c r="A114" s="28"/>
      <c r="C114" s="39" t="s">
        <v>59</v>
      </c>
      <c r="D114" s="54">
        <f>2000000-700000</f>
        <v>1300000</v>
      </c>
    </row>
    <row r="115" spans="1:6" s="29" customFormat="1" ht="28.5" customHeight="1" x14ac:dyDescent="0.2">
      <c r="A115" s="28"/>
      <c r="C115" s="39" t="s">
        <v>60</v>
      </c>
      <c r="D115" s="54">
        <f>38000000+2550000+1100000</f>
        <v>41650000</v>
      </c>
      <c r="E115" s="56"/>
    </row>
    <row r="116" spans="1:6" s="29" customFormat="1" ht="27" customHeight="1" x14ac:dyDescent="0.2">
      <c r="A116" s="28"/>
      <c r="C116" s="39" t="s">
        <v>61</v>
      </c>
      <c r="D116" s="54">
        <v>300000</v>
      </c>
      <c r="E116" s="56"/>
    </row>
    <row r="117" spans="1:6" s="29" customFormat="1" ht="15.75" customHeight="1" x14ac:dyDescent="0.2">
      <c r="A117" s="28"/>
      <c r="C117" s="39" t="s">
        <v>62</v>
      </c>
      <c r="D117" s="54">
        <v>150000</v>
      </c>
      <c r="E117" s="56"/>
    </row>
    <row r="118" spans="1:6" s="29" customFormat="1" ht="15.75" customHeight="1" x14ac:dyDescent="0.2">
      <c r="A118" s="28"/>
      <c r="C118" s="39" t="s">
        <v>75</v>
      </c>
      <c r="D118" s="54">
        <v>25000000</v>
      </c>
    </row>
    <row r="119" spans="1:6" s="29" customFormat="1" x14ac:dyDescent="0.25">
      <c r="A119" s="28"/>
      <c r="C119" s="30"/>
      <c r="D119" s="36"/>
      <c r="E119" s="57"/>
    </row>
    <row r="120" spans="1:6" x14ac:dyDescent="0.25">
      <c r="A120" s="37"/>
      <c r="B120" s="2"/>
      <c r="C120" s="3"/>
      <c r="D120" s="4"/>
    </row>
    <row r="121" spans="1:6" s="27" customFormat="1" thickBot="1" x14ac:dyDescent="0.25">
      <c r="A121" s="23" t="s">
        <v>4</v>
      </c>
      <c r="B121" s="24"/>
      <c r="C121" s="25"/>
      <c r="D121" s="26">
        <f>SUM(D110)</f>
        <v>73650000</v>
      </c>
    </row>
    <row r="122" spans="1:6" ht="16.5" thickTop="1" x14ac:dyDescent="0.25">
      <c r="A122" s="37"/>
      <c r="B122" s="2"/>
      <c r="C122" s="3"/>
      <c r="D122" s="4"/>
    </row>
    <row r="123" spans="1:6" s="33" customFormat="1" ht="21" customHeight="1" thickBot="1" x14ac:dyDescent="0.3">
      <c r="A123" s="31" t="s">
        <v>6</v>
      </c>
      <c r="B123" s="32"/>
      <c r="C123" s="31"/>
      <c r="D123" s="62">
        <f>SUM(D24,D29,D35,D40,D45,D53,D58,D63,D96,D101,D107,D121)</f>
        <v>161539317.99000001</v>
      </c>
      <c r="E123" s="59"/>
    </row>
    <row r="124" spans="1:6" s="35" customFormat="1" ht="10.5" customHeight="1" thickTop="1" x14ac:dyDescent="0.25">
      <c r="A124" s="34"/>
      <c r="B124" s="5"/>
      <c r="C124" s="18"/>
      <c r="D124" s="4"/>
      <c r="E124" s="18"/>
      <c r="F124" s="18"/>
    </row>
  </sheetData>
  <mergeCells count="2">
    <mergeCell ref="A4:B4"/>
    <mergeCell ref="A69:B69"/>
  </mergeCells>
  <pageMargins left="0.70866141732283472" right="0.70866141732283472" top="0.78740157480314965" bottom="0.78740157480314965" header="0.31496062992125984" footer="0.31496062992125984"/>
  <pageSetup paperSize="9" scale="65" firstPageNumber="2" orientation="portrait" useFirstPageNumber="1" r:id="rId1"/>
  <headerFooter>
    <oddFooter>&amp;L&amp;"-,Kurzíva"Zastupitelstvo OK 29.4.2019
5.5. - Rozpočet OK 2018 - zapojení použitelného zůstatku a návrh na jeho rozdělení 
Příloha č. 1: Zapojení části zůstatku na bankovních účtech Olomouckého kraje k 31.12.2018&amp;R&amp;"-,Kurzíva"Strana &amp;P (celkem 3)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2019-04-15T11:55:27Z</cp:lastPrinted>
  <dcterms:created xsi:type="dcterms:W3CDTF">2018-01-22T12:45:24Z</dcterms:created>
  <dcterms:modified xsi:type="dcterms:W3CDTF">2019-04-15T11:55:30Z</dcterms:modified>
</cp:coreProperties>
</file>