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3040" windowHeight="8610" tabRatio="861" activeTab="11"/>
  </bookViews>
  <sheets>
    <sheet name="Rekapitulace dle oblasti" sheetId="26" r:id="rId1"/>
    <sheet name="1016" sheetId="25" r:id="rId2"/>
    <sheet name="1017" sheetId="27" r:id="rId3"/>
    <sheet name="1106" sheetId="41" r:id="rId4"/>
    <sheet name="1125" sheetId="42" r:id="rId5"/>
    <sheet name="1126" sheetId="43" r:id="rId6"/>
    <sheet name="1127" sheetId="44" r:id="rId7"/>
    <sheet name="1151" sheetId="45" r:id="rId8"/>
    <sheet name="1161" sheetId="46" r:id="rId9"/>
    <sheet name="1212" sheetId="49" r:id="rId10"/>
    <sheet name="1305" sheetId="50" r:id="rId11"/>
    <sheet name="1402" sheetId="51" r:id="rId12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0">'Rekapitulace dle oblasti'!$A$64599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'1151'!$A$1:$I$55</definedName>
    <definedName name="_xlnm.Print_Area" localSheetId="8">'1161'!$A$1:$I$54</definedName>
    <definedName name="_xlnm.Print_Area" localSheetId="9">'1212'!$A$1:$I$55</definedName>
    <definedName name="_xlnm.Print_Area" localSheetId="10">'1305'!$A$1:$I$55</definedName>
    <definedName name="_xlnm.Print_Area" localSheetId="11">'1402'!$A$1:$I$55</definedName>
    <definedName name="_xlnm.Print_Area" localSheetId="0">'Rekapitulace dle oblasti'!$A$1:$N$37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I37" i="44" l="1"/>
  <c r="I37" i="49"/>
  <c r="E52" i="41" l="1"/>
  <c r="H52" i="41" s="1"/>
  <c r="I37" i="41" l="1"/>
  <c r="G18" i="51" l="1"/>
  <c r="G17" i="51"/>
  <c r="G16" i="51"/>
  <c r="G18" i="50" l="1"/>
  <c r="G17" i="50"/>
  <c r="G16" i="50"/>
  <c r="G18" i="49" l="1"/>
  <c r="G17" i="49"/>
  <c r="G16" i="49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B33" i="51" l="1"/>
  <c r="B33" i="50"/>
  <c r="B33" i="49"/>
  <c r="B33" i="46"/>
  <c r="B33" i="45"/>
  <c r="B33" i="44"/>
  <c r="B33" i="43"/>
  <c r="B33" i="42"/>
  <c r="B33" i="41"/>
  <c r="B33" i="27"/>
  <c r="B33" i="25"/>
  <c r="I54" i="51" l="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I54" i="41"/>
  <c r="G54" i="41"/>
  <c r="F54" i="41"/>
  <c r="E54" i="41"/>
  <c r="H53" i="41"/>
  <c r="H51" i="41"/>
  <c r="H50" i="41"/>
  <c r="I47" i="41"/>
  <c r="H47" i="41"/>
  <c r="E46" i="41"/>
  <c r="I42" i="41"/>
  <c r="I41" i="41"/>
  <c r="I40" i="41"/>
  <c r="I39" i="41"/>
  <c r="I38" i="41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0" i="27"/>
  <c r="I39" i="27"/>
  <c r="I38" i="27"/>
  <c r="I37" i="27"/>
  <c r="I47" i="25"/>
  <c r="H47" i="25"/>
  <c r="E46" i="25"/>
  <c r="I54" i="25"/>
  <c r="G54" i="25"/>
  <c r="F54" i="25"/>
  <c r="E54" i="25"/>
  <c r="H53" i="25"/>
  <c r="H52" i="25"/>
  <c r="H51" i="25"/>
  <c r="H50" i="25"/>
  <c r="I42" i="25"/>
  <c r="I41" i="25"/>
  <c r="I40" i="25"/>
  <c r="I39" i="25"/>
  <c r="I38" i="25"/>
  <c r="I37" i="25"/>
  <c r="H54" i="51" l="1"/>
  <c r="G55" i="51"/>
  <c r="H54" i="50"/>
  <c r="G58" i="49"/>
  <c r="H54" i="49"/>
  <c r="G55" i="49"/>
  <c r="H54" i="46"/>
  <c r="H54" i="45"/>
  <c r="H54" i="44"/>
  <c r="H54" i="43"/>
  <c r="H54" i="42"/>
  <c r="H54" i="41"/>
  <c r="G55" i="41"/>
  <c r="H54" i="27"/>
  <c r="G55" i="27"/>
  <c r="H54" i="25"/>
  <c r="G55" i="25"/>
  <c r="G29" i="27"/>
  <c r="G20" i="27"/>
  <c r="G21" i="27" l="1"/>
  <c r="I20" i="27"/>
  <c r="H20" i="27"/>
  <c r="G26" i="27"/>
  <c r="M14" i="26"/>
  <c r="L14" i="26"/>
  <c r="H14" i="26"/>
  <c r="G14" i="26"/>
  <c r="G32" i="27" l="1"/>
  <c r="I21" i="27"/>
  <c r="H21" i="27"/>
  <c r="I14" i="26"/>
  <c r="G25" i="27"/>
  <c r="F14" i="26"/>
  <c r="L23" i="26"/>
  <c r="G26" i="51"/>
  <c r="F23" i="26"/>
  <c r="E23" i="26"/>
  <c r="I25" i="27" l="1"/>
  <c r="H25" i="27"/>
  <c r="G32" i="51"/>
  <c r="I23" i="26"/>
  <c r="G20" i="51"/>
  <c r="G21" i="51" s="1"/>
  <c r="G23" i="26"/>
  <c r="H20" i="51"/>
  <c r="H21" i="51" s="1"/>
  <c r="H25" i="51" s="1"/>
  <c r="I20" i="51"/>
  <c r="I21" i="51" s="1"/>
  <c r="I25" i="51" s="1"/>
  <c r="G25" i="51" l="1"/>
  <c r="G31" i="51" s="1"/>
  <c r="H23" i="26"/>
  <c r="M23" i="26" l="1"/>
  <c r="G29" i="51"/>
  <c r="M22" i="26"/>
  <c r="L22" i="26"/>
  <c r="G22" i="26"/>
  <c r="F22" i="26"/>
  <c r="I20" i="50" l="1"/>
  <c r="I21" i="50" s="1"/>
  <c r="I25" i="50" s="1"/>
  <c r="G20" i="50"/>
  <c r="G21" i="50" s="1"/>
  <c r="H22" i="26" s="1"/>
  <c r="E22" i="26"/>
  <c r="H20" i="50"/>
  <c r="H21" i="50" s="1"/>
  <c r="H25" i="50" s="1"/>
  <c r="G29" i="50"/>
  <c r="G26" i="50"/>
  <c r="G32" i="50" l="1"/>
  <c r="I22" i="26"/>
  <c r="G25" i="50"/>
  <c r="M21" i="26" l="1"/>
  <c r="L21" i="26"/>
  <c r="G21" i="26"/>
  <c r="F21" i="26"/>
  <c r="E21" i="26"/>
  <c r="G26" i="49" l="1"/>
  <c r="G32" i="49"/>
  <c r="I21" i="26"/>
  <c r="H20" i="49"/>
  <c r="H21" i="49" s="1"/>
  <c r="H25" i="49" s="1"/>
  <c r="G29" i="49"/>
  <c r="G20" i="49"/>
  <c r="G21" i="49" s="1"/>
  <c r="I20" i="49"/>
  <c r="I21" i="49" s="1"/>
  <c r="I25" i="49" s="1"/>
  <c r="G25" i="49" l="1"/>
  <c r="H21" i="26"/>
  <c r="M20" i="26" l="1"/>
  <c r="G26" i="46"/>
  <c r="G20" i="26"/>
  <c r="F20" i="26"/>
  <c r="E20" i="26"/>
  <c r="G32" i="46" l="1"/>
  <c r="I20" i="26"/>
  <c r="H20" i="46"/>
  <c r="H21" i="46" s="1"/>
  <c r="H25" i="46" s="1"/>
  <c r="G29" i="46"/>
  <c r="L20" i="26"/>
  <c r="G20" i="46"/>
  <c r="G21" i="46" s="1"/>
  <c r="H20" i="26" s="1"/>
  <c r="I20" i="46"/>
  <c r="I21" i="46" s="1"/>
  <c r="I25" i="46" s="1"/>
  <c r="G25" i="46" l="1"/>
  <c r="G19" i="26"/>
  <c r="F19" i="26"/>
  <c r="E19" i="26"/>
  <c r="G26" i="45" l="1"/>
  <c r="G32" i="45"/>
  <c r="I19" i="26"/>
  <c r="H20" i="45"/>
  <c r="H21" i="45" s="1"/>
  <c r="H25" i="45" s="1"/>
  <c r="L19" i="26"/>
  <c r="I20" i="45"/>
  <c r="I21" i="45" s="1"/>
  <c r="I25" i="45" s="1"/>
  <c r="G20" i="45"/>
  <c r="G21" i="45" s="1"/>
  <c r="H19" i="26" s="1"/>
  <c r="G25" i="45" l="1"/>
  <c r="G31" i="45" s="1"/>
  <c r="G26" i="44"/>
  <c r="G18" i="26"/>
  <c r="F18" i="26"/>
  <c r="G20" i="44"/>
  <c r="G21" i="44" s="1"/>
  <c r="H18" i="26" s="1"/>
  <c r="M19" i="26" l="1"/>
  <c r="G29" i="45"/>
  <c r="H20" i="44"/>
  <c r="H21" i="44" s="1"/>
  <c r="H25" i="44" s="1"/>
  <c r="G32" i="44"/>
  <c r="I18" i="26"/>
  <c r="I20" i="44"/>
  <c r="I21" i="44" s="1"/>
  <c r="I25" i="44" s="1"/>
  <c r="L18" i="26"/>
  <c r="G25" i="44"/>
  <c r="G31" i="44" s="1"/>
  <c r="M18" i="26" s="1"/>
  <c r="G29" i="44" l="1"/>
  <c r="L17" i="26"/>
  <c r="G26" i="43"/>
  <c r="F17" i="26"/>
  <c r="G32" i="43" l="1"/>
  <c r="I17" i="26"/>
  <c r="G20" i="43"/>
  <c r="G21" i="43" s="1"/>
  <c r="H17" i="26" s="1"/>
  <c r="H20" i="43"/>
  <c r="H21" i="43" s="1"/>
  <c r="H25" i="43" s="1"/>
  <c r="I20" i="43"/>
  <c r="I21" i="43" s="1"/>
  <c r="I25" i="43" s="1"/>
  <c r="G25" i="43" l="1"/>
  <c r="G31" i="43" s="1"/>
  <c r="E18" i="26"/>
  <c r="E17" i="26"/>
  <c r="G17" i="26"/>
  <c r="J22" i="26"/>
  <c r="K22" i="26"/>
  <c r="K21" i="26"/>
  <c r="J21" i="26"/>
  <c r="K20" i="26"/>
  <c r="K19" i="26"/>
  <c r="K18" i="26"/>
  <c r="J18" i="26"/>
  <c r="K17" i="26"/>
  <c r="M17" i="26" l="1"/>
  <c r="G29" i="43"/>
  <c r="J19" i="26"/>
  <c r="J20" i="26"/>
  <c r="J17" i="26"/>
  <c r="E14" i="26" l="1"/>
  <c r="M16" i="26"/>
  <c r="L16" i="26"/>
  <c r="G26" i="42"/>
  <c r="G16" i="26"/>
  <c r="F16" i="26"/>
  <c r="E16" i="26"/>
  <c r="G32" i="42" l="1"/>
  <c r="I16" i="26"/>
  <c r="G20" i="42"/>
  <c r="G21" i="42" s="1"/>
  <c r="G29" i="42"/>
  <c r="H20" i="42"/>
  <c r="H21" i="42" s="1"/>
  <c r="H25" i="42" s="1"/>
  <c r="I20" i="42"/>
  <c r="I21" i="42" s="1"/>
  <c r="I25" i="42" s="1"/>
  <c r="G25" i="42" l="1"/>
  <c r="H16" i="26"/>
  <c r="M15" i="26" l="1"/>
  <c r="L15" i="26"/>
  <c r="G15" i="26"/>
  <c r="F15" i="26"/>
  <c r="E15" i="26"/>
  <c r="G26" i="41" l="1"/>
  <c r="G29" i="41"/>
  <c r="G20" i="41"/>
  <c r="H20" i="41"/>
  <c r="I20" i="41"/>
  <c r="H21" i="41" l="1"/>
  <c r="G21" i="41"/>
  <c r="I21" i="41"/>
  <c r="G32" i="41"/>
  <c r="I15" i="26"/>
  <c r="H15" i="26" l="1"/>
  <c r="G25" i="41"/>
  <c r="I25" i="41"/>
  <c r="H25" i="41"/>
  <c r="G29" i="25"/>
  <c r="G20" i="25"/>
  <c r="G21" i="25" s="1"/>
  <c r="G25" i="25" s="1"/>
  <c r="I20" i="25"/>
  <c r="I21" i="25" s="1"/>
  <c r="I25" i="25" s="1"/>
  <c r="H20" i="25"/>
  <c r="H21" i="25" s="1"/>
  <c r="H25" i="25" s="1"/>
  <c r="G26" i="25"/>
  <c r="G32" i="25" s="1"/>
  <c r="K23" i="26"/>
  <c r="J16" i="26" l="1"/>
  <c r="K16" i="26"/>
  <c r="K15" i="26"/>
  <c r="J15" i="26"/>
  <c r="K14" i="26"/>
  <c r="J14" i="26"/>
  <c r="J23" i="26"/>
  <c r="E13" i="26" l="1"/>
  <c r="H13" i="26" l="1"/>
  <c r="N24" i="26" l="1"/>
  <c r="L13" i="26"/>
  <c r="L24" i="26" l="1"/>
  <c r="I13" i="26"/>
  <c r="I24" i="26" l="1"/>
  <c r="J13" i="26"/>
  <c r="M13" i="26" l="1"/>
  <c r="M24" i="26" l="1"/>
  <c r="E24" i="26"/>
  <c r="N25" i="26" l="1"/>
  <c r="G13" i="26" l="1"/>
  <c r="G24" i="26" l="1"/>
  <c r="F13" i="26"/>
  <c r="F24" i="26" s="1"/>
  <c r="H24" i="26" l="1"/>
  <c r="K13" i="26"/>
  <c r="K24" i="26" l="1"/>
  <c r="J24" i="26"/>
  <c r="K25" i="26" l="1"/>
</calcChain>
</file>

<file path=xl/sharedStrings.xml><?xml version="1.0" encoding="utf-8"?>
<sst xmlns="http://schemas.openxmlformats.org/spreadsheetml/2006/main" count="740" uniqueCount="124">
  <si>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</si>
  <si>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</si>
  <si>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</si>
  <si>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</si>
  <si>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</si>
  <si>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</si>
  <si>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</si>
  <si>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</si>
  <si>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</si>
  <si>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</si>
  <si>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</si>
  <si>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</si>
  <si>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</si>
  <si>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</si>
  <si>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</si>
  <si>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</si>
  <si>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</si>
  <si>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</si>
  <si>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</si>
  <si>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</si>
  <si>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</si>
  <si>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</si>
  <si>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</si>
  <si>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</si>
  <si>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</si>
  <si>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</si>
  <si>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</si>
  <si>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</si>
  <si>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</si>
  <si>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</si>
  <si>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</si>
  <si>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</si>
  <si>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</si>
  <si>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</si>
  <si>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</si>
  <si>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</si>
  <si>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</si>
  <si>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</si>
  <si>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</si>
  <si>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</si>
  <si>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</si>
  <si>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</si>
  <si>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</si>
  <si>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</si>
  <si>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</si>
  <si>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</si>
  <si>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</si>
  <si>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</si>
  <si>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</si>
  <si>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</si>
  <si>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</si>
  <si>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</si>
  <si>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</si>
  <si>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</si>
  <si>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</si>
  <si>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</si>
  <si>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</si>
  <si>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</si>
  <si>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</si>
  <si>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</si>
  <si>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</si>
  <si>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</si>
  <si>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</si>
  <si>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</si>
  <si>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</si>
  <si>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</si>
  <si>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</si>
  <si>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</si>
  <si>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</si>
  <si>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</si>
  <si>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</si>
  <si>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</si>
  <si>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</si>
  <si>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Střední škola, Základní škola a Mateřská škola Prostějov, Komenského 10</t>
  </si>
  <si>
    <t>Komenského 10</t>
  </si>
  <si>
    <t>796 01 Prostějov</t>
  </si>
  <si>
    <t>Dětský domov a Školní jídelna Prostějov</t>
  </si>
  <si>
    <t>Lidická 86</t>
  </si>
  <si>
    <t>Gymnázium Jiřího Wolkera, Prostějov, Kollárova 3</t>
  </si>
  <si>
    <t xml:space="preserve">Kollárova 3 </t>
  </si>
  <si>
    <t>Střední škola designu a módy, Prostějov</t>
  </si>
  <si>
    <t>Vápenice 1</t>
  </si>
  <si>
    <t>796 62 Prostějov</t>
  </si>
  <si>
    <t>Střední odborná škola průmyslová a Střední odborné učiliště strojírenské, Prostějov, Lidická 4</t>
  </si>
  <si>
    <t>Lidická 4</t>
  </si>
  <si>
    <t>Švehlova střední škola polytechnická Prostějov</t>
  </si>
  <si>
    <t>nám.Spojenců 17</t>
  </si>
  <si>
    <t>Obchodní akademie, Prostějov, Palackého 18</t>
  </si>
  <si>
    <t>Palackého 18</t>
  </si>
  <si>
    <t>Střední zdravotnická škola, Prostějov, Vápenice 3</t>
  </si>
  <si>
    <t>Vápenice 3</t>
  </si>
  <si>
    <t>Střední odborná škola Prostějov</t>
  </si>
  <si>
    <t>nám. Edmunda Husserla 30/1</t>
  </si>
  <si>
    <t>Základní umělěcká škola Konice, Na Příhonech 425</t>
  </si>
  <si>
    <t>Na Příhonech 425</t>
  </si>
  <si>
    <t>798 52 Konice</t>
  </si>
  <si>
    <t>Dětský domov a Školní jídelna Plumlov, Balkán 333</t>
  </si>
  <si>
    <t>Balkán 333</t>
  </si>
  <si>
    <t>798 03 Plumlov</t>
  </si>
  <si>
    <t xml:space="preserve">Střední škola, Základní škola a Mateřská škola Prostějov, Komenského 10  </t>
  </si>
  <si>
    <t>Komenského 10, 796 01 Prostějov</t>
  </si>
  <si>
    <t>Lidická 86, 796 01 Prostějov</t>
  </si>
  <si>
    <t>Kollárova 3, 796 01 Prostějov</t>
  </si>
  <si>
    <t>Vápenice 1, 796 62 Prostějov</t>
  </si>
  <si>
    <t xml:space="preserve">Střední odborná škola průmyslová a Střední odborné učiliště strojírenské, Prostějov, Lidická 4  </t>
  </si>
  <si>
    <t>nám. Spojenců 17, 796 01 Prostějov</t>
  </si>
  <si>
    <t>Palackého 18, 796 01 Prostějov</t>
  </si>
  <si>
    <t>Vápenice 3, 796 01 Prostějov</t>
  </si>
  <si>
    <t>nám. Edmunda Husserla 30/1, 796 01 Prostějov</t>
  </si>
  <si>
    <t>Základní umělecká škola Konice, Na Příhonech 425</t>
  </si>
  <si>
    <t>Na Příhonech 425, 798 52 Konice</t>
  </si>
  <si>
    <t>Dětský domov a Školní jídelna, Plumlov, Balkán 333</t>
  </si>
  <si>
    <t>Balkán 333, 798 03 Plumlov</t>
  </si>
  <si>
    <t>14. Financování hospodaření příspěvkových organizací Olomouckého kraje</t>
  </si>
  <si>
    <t>a) Příspěvkové organizace v oblasti školství  (Prostějov)</t>
  </si>
  <si>
    <t xml:space="preserve">Rekapitulace hospodaření /výsledek hospodaření/ za  rok </t>
  </si>
  <si>
    <t>Lidická 1686/4, 796 01 Prostějov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</si>
  <si>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24 846,16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</si>
  <si>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34 184,66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</si>
  <si>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337 424,19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</si>
  <si>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10 497,7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</si>
  <si>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33 244,6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</si>
  <si>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85 247,99 Kč.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</si>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</sst>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0" fontId="20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19" xfId="0" applyFont="1" applyFill="1" applyBorder="1"/>
    <xf numFmtId="0" fontId="5" fillId="0" borderId="20" xfId="0" applyFont="1" applyFill="1" applyBorder="1"/>
    <xf numFmtId="0" fontId="6" fillId="0" borderId="21" xfId="0" applyFont="1" applyFill="1" applyBorder="1"/>
    <xf numFmtId="0" fontId="22" fillId="0" borderId="18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2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 shrinkToFit="1"/>
    </xf>
    <xf numFmtId="0" fontId="26" fillId="0" borderId="26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" fillId="0" borderId="32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4" fontId="26" fillId="0" borderId="34" xfId="0" applyNumberFormat="1" applyFont="1" applyFill="1" applyBorder="1"/>
    <xf numFmtId="0" fontId="26" fillId="0" borderId="27" xfId="0" applyFont="1" applyFill="1" applyBorder="1" applyAlignment="1">
      <alignment horizontal="left"/>
    </xf>
    <xf numFmtId="2" fontId="2" fillId="0" borderId="36" xfId="0" applyNumberFormat="1" applyFont="1" applyFill="1" applyBorder="1"/>
    <xf numFmtId="4" fontId="26" fillId="0" borderId="37" xfId="0" applyNumberFormat="1" applyFont="1" applyFill="1" applyBorder="1"/>
    <xf numFmtId="4" fontId="26" fillId="0" borderId="38" xfId="0" applyNumberFormat="1" applyFont="1" applyFill="1" applyBorder="1"/>
    <xf numFmtId="2" fontId="26" fillId="0" borderId="35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shrinkToFit="1"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vertical="top" shrinkToFit="1"/>
    </xf>
    <xf numFmtId="0" fontId="1" fillId="0" borderId="29" xfId="0" applyFont="1" applyFill="1" applyBorder="1"/>
    <xf numFmtId="0" fontId="6" fillId="0" borderId="3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" xfId="0" applyNumberFormat="1" applyFont="1" applyFill="1" applyBorder="1"/>
    <xf numFmtId="4" fontId="2" fillId="0" borderId="39" xfId="0" applyNumberFormat="1" applyFont="1" applyFill="1" applyBorder="1"/>
    <xf numFmtId="4" fontId="2" fillId="0" borderId="30" xfId="0" applyNumberFormat="1" applyFont="1" applyFill="1" applyBorder="1"/>
    <xf numFmtId="4" fontId="2" fillId="0" borderId="4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45" xfId="0" applyNumberFormat="1" applyFont="1" applyFill="1" applyBorder="1"/>
    <xf numFmtId="4" fontId="2" fillId="0" borderId="16" xfId="0" applyNumberFormat="1" applyFont="1" applyFill="1" applyBorder="1"/>
    <xf numFmtId="4" fontId="2" fillId="0" borderId="41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2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0" fillId="0" borderId="0" xfId="25" applyFont="1" applyFill="1" applyBorder="1" applyAlignment="1" applyProtection="1">
      <alignment horizontal="right"/>
      <protection hidden="1"/>
    </xf>
    <xf numFmtId="0" fontId="20" fillId="0" borderId="0" xfId="25" applyFont="1" applyFill="1" applyBorder="1" applyProtection="1">
      <protection hidden="1"/>
    </xf>
    <xf numFmtId="4" fontId="20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2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4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vertical="center" wrapText="1"/>
    </xf>
    <xf numFmtId="0" fontId="1" fillId="0" borderId="49" xfId="1" applyFont="1" applyFill="1" applyBorder="1"/>
    <xf numFmtId="0" fontId="1" fillId="0" borderId="41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1" fillId="0" borderId="44" xfId="1" applyFont="1" applyFill="1" applyBorder="1"/>
    <xf numFmtId="0" fontId="1" fillId="0" borderId="51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vertical="center" wrapText="1"/>
    </xf>
    <xf numFmtId="0" fontId="1" fillId="0" borderId="23" xfId="1" applyFont="1" applyFill="1" applyBorder="1"/>
    <xf numFmtId="0" fontId="1" fillId="0" borderId="52" xfId="1" applyFont="1" applyFill="1" applyBorder="1" applyAlignment="1">
      <alignment vertical="center"/>
    </xf>
    <xf numFmtId="0" fontId="1" fillId="0" borderId="33" xfId="1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33" xfId="1" applyFont="1" applyFill="1" applyBorder="1" applyAlignment="1">
      <alignment vertical="center"/>
    </xf>
    <xf numFmtId="0" fontId="1" fillId="0" borderId="55" xfId="1" applyFont="1" applyFill="1" applyBorder="1"/>
    <xf numFmtId="4" fontId="2" fillId="0" borderId="40" xfId="0" applyNumberFormat="1" applyFont="1" applyFill="1" applyBorder="1"/>
    <xf numFmtId="4" fontId="2" fillId="0" borderId="17" xfId="0" applyNumberFormat="1" applyFont="1" applyFill="1" applyBorder="1"/>
    <xf numFmtId="4" fontId="32" fillId="0" borderId="39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Fill="1"/>
    <xf numFmtId="0" fontId="1" fillId="0" borderId="0" xfId="1" applyFont="1" applyFill="1"/>
    <xf numFmtId="0" fontId="9" fillId="0" borderId="0" xfId="1" applyFont="1" applyFill="1" applyBorder="1"/>
    <xf numFmtId="4" fontId="36" fillId="0" borderId="0" xfId="0" applyNumberFormat="1" applyFont="1" applyFill="1" applyBorder="1"/>
    <xf numFmtId="0" fontId="36" fillId="0" borderId="0" xfId="0" applyFont="1" applyFill="1"/>
    <xf numFmtId="0" fontId="1" fillId="0" borderId="0" xfId="1" applyFont="1" applyFill="1" applyBorder="1" applyProtection="1"/>
    <xf numFmtId="0" fontId="20" fillId="0" borderId="0" xfId="1" applyFont="1" applyFill="1"/>
    <xf numFmtId="4" fontId="1" fillId="0" borderId="0" xfId="1" applyNumberFormat="1" applyFont="1" applyFill="1"/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20" fillId="0" borderId="21" xfId="1" applyFont="1" applyFill="1" applyBorder="1" applyAlignment="1">
      <alignment wrapText="1"/>
    </xf>
    <xf numFmtId="0" fontId="20" fillId="0" borderId="53" xfId="1" applyFont="1" applyFill="1" applyBorder="1" applyAlignment="1">
      <alignment wrapText="1"/>
    </xf>
    <xf numFmtId="0" fontId="20" fillId="0" borderId="48" xfId="1" applyNumberFormat="1" applyFont="1" applyFill="1" applyBorder="1" applyAlignment="1"/>
    <xf numFmtId="0" fontId="20" fillId="0" borderId="50" xfId="1" applyNumberFormat="1" applyFont="1" applyFill="1" applyBorder="1"/>
    <xf numFmtId="0" fontId="20" fillId="0" borderId="53" xfId="1" applyFont="1" applyFill="1" applyBorder="1"/>
    <xf numFmtId="0" fontId="20" fillId="0" borderId="43" xfId="1" applyFont="1" applyFill="1" applyBorder="1"/>
    <xf numFmtId="0" fontId="20" fillId="0" borderId="21" xfId="1" applyFont="1" applyFill="1" applyBorder="1"/>
    <xf numFmtId="0" fontId="20" fillId="0" borderId="54" xfId="1" applyFont="1" applyFill="1" applyBorder="1"/>
    <xf numFmtId="174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4" fontId="24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6" fontId="1" fillId="0" borderId="63" xfId="0" applyNumberFormat="1" applyFont="1" applyBorder="1" applyAlignment="1" applyProtection="1">
      <alignment horizontal="right"/>
      <protection hidden="1"/>
    </xf>
    <xf numFmtId="176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40" fillId="0" borderId="0" xfId="0" applyNumberFormat="1" applyFont="1" applyFill="1" applyBorder="1" applyAlignment="1">
      <alignment horizontal="right" shrinkToFit="1"/>
    </xf>
    <xf numFmtId="4" fontId="33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0" xfId="0" applyNumberFormat="1" applyFont="1" applyFill="1" applyAlignment="1">
      <alignment shrinkToFit="1"/>
    </xf>
    <xf numFmtId="4" fontId="20" fillId="0" borderId="0" xfId="0" applyNumberFormat="1" applyFont="1" applyFill="1" applyAlignment="1">
      <alignment shrinkToFit="1"/>
    </xf>
    <xf numFmtId="0" fontId="41" fillId="0" borderId="0" xfId="0" applyFont="1" applyFill="1" applyProtection="1">
      <protection hidden="1"/>
    </xf>
    <xf numFmtId="0" fontId="1" fillId="0" borderId="0" xfId="0" applyFont="1" applyAlignment="1">
      <alignment horizontal="right" indent="4"/>
    </xf>
    <xf numFmtId="0" fontId="1" fillId="0" borderId="0" xfId="0" applyFont="1" applyFill="1" applyAlignment="1">
      <alignment horizontal="right" indent="4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vertical="top" wrapText="1" shrinkToFit="1"/>
      <protection hidden="1"/>
    </xf>
    <xf numFmtId="4" fontId="24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56" xfId="0" applyFont="1" applyFill="1" applyBorder="1" applyProtection="1">
      <protection hidden="1"/>
    </xf>
    <xf numFmtId="0" fontId="1" fillId="0" borderId="57" xfId="0" applyFont="1" applyFill="1" applyBorder="1" applyProtection="1">
      <protection hidden="1"/>
    </xf>
    <xf numFmtId="0" fontId="12" fillId="0" borderId="57" xfId="0" applyFont="1" applyFill="1" applyBorder="1" applyProtection="1">
      <protection hidden="1"/>
    </xf>
    <xf numFmtId="0" fontId="1" fillId="0" borderId="58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left"/>
      <protection hidden="1"/>
    </xf>
    <xf numFmtId="0" fontId="1" fillId="0" borderId="60" xfId="0" applyFont="1" applyFill="1" applyBorder="1" applyAlignment="1" applyProtection="1">
      <alignment horizontal="left"/>
      <protection hidden="1"/>
    </xf>
    <xf numFmtId="0" fontId="1" fillId="0" borderId="61" xfId="0" applyFont="1" applyFill="1" applyBorder="1" applyProtection="1">
      <protection hidden="1"/>
    </xf>
    <xf numFmtId="0" fontId="1" fillId="0" borderId="62" xfId="0" applyFont="1" applyFill="1" applyBorder="1" applyProtection="1">
      <protection hidden="1"/>
    </xf>
    <xf numFmtId="0" fontId="1" fillId="0" borderId="63" xfId="0" applyFont="1" applyFill="1" applyBorder="1" applyProtection="1">
      <protection hidden="1"/>
    </xf>
    <xf numFmtId="176" fontId="1" fillId="0" borderId="63" xfId="0" applyNumberFormat="1" applyFont="1" applyFill="1" applyBorder="1" applyAlignment="1" applyProtection="1">
      <alignment horizontal="right"/>
      <protection hidden="1"/>
    </xf>
    <xf numFmtId="176" fontId="1" fillId="0" borderId="64" xfId="0" applyNumberFormat="1" applyFont="1" applyFill="1" applyBorder="1" applyAlignment="1" applyProtection="1">
      <alignment horizontal="right"/>
      <protection hidden="1"/>
    </xf>
    <xf numFmtId="0" fontId="1" fillId="0" borderId="63" xfId="0" applyFont="1" applyFill="1" applyBorder="1" applyAlignment="1" applyProtection="1">
      <alignment horizontal="center"/>
      <protection hidden="1"/>
    </xf>
    <xf numFmtId="0" fontId="1" fillId="0" borderId="64" xfId="0" applyFont="1" applyFill="1" applyBorder="1" applyProtection="1">
      <protection hidden="1"/>
    </xf>
    <xf numFmtId="0" fontId="1" fillId="0" borderId="65" xfId="0" applyFont="1" applyFill="1" applyBorder="1" applyProtection="1">
      <protection hidden="1"/>
    </xf>
    <xf numFmtId="0" fontId="1" fillId="0" borderId="66" xfId="0" applyFont="1" applyFill="1" applyBorder="1" applyProtection="1">
      <protection hidden="1"/>
    </xf>
    <xf numFmtId="0" fontId="1" fillId="0" borderId="67" xfId="0" applyFont="1" applyFill="1" applyBorder="1" applyProtection="1">
      <protection hidden="1"/>
    </xf>
    <xf numFmtId="0" fontId="1" fillId="0" borderId="68" xfId="0" applyFont="1" applyFill="1" applyBorder="1" applyProtection="1">
      <protection hidden="1"/>
    </xf>
    <xf numFmtId="0" fontId="5" fillId="0" borderId="0" xfId="0" applyFont="1" applyFill="1" applyAlignment="1">
      <alignment horizontal="right"/>
    </xf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 shrinkToFi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1" fillId="0" borderId="0" xfId="0" applyNumberFormat="1" applyFont="1" applyAlignment="1">
      <alignment horizontal="left" shrinkToFit="1"/>
    </xf>
    <xf numFmtId="0" fontId="1" fillId="0" borderId="0" xfId="0" applyFont="1" applyFill="1" applyAlignment="1">
      <alignment horizontal="justify" vertical="justify" wrapText="1" shrinkToFit="1"/>
    </xf>
    <xf numFmtId="0" fontId="1" fillId="0" borderId="0" xfId="0" applyFont="1" applyAlignment="1">
      <alignment horizontal="justify" vertical="justify" wrapText="1" shrinkToFit="1"/>
    </xf>
    <xf numFmtId="0" fontId="1" fillId="0" borderId="0" xfId="0" applyFont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30" fillId="0" borderId="2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30" fillId="0" borderId="0" xfId="0" applyFont="1" applyFill="1" applyAlignment="1"/>
    <xf numFmtId="0" fontId="1" fillId="0" borderId="0" xfId="0" applyFont="1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Alignment="1">
      <alignment horizontal="right" indent="4"/>
    </xf>
    <xf numFmtId="0" fontId="1" fillId="0" borderId="63" xfId="0" applyFont="1" applyBorder="1" applyAlignment="1" applyProtection="1">
      <alignment wrapText="1"/>
      <protection hidden="1"/>
    </xf>
    <xf numFmtId="0" fontId="22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indent="4"/>
    </xf>
    <xf numFmtId="0" fontId="1" fillId="0" borderId="0" xfId="0" applyFont="1" applyFill="1" applyAlignment="1"/>
    <xf numFmtId="0" fontId="1" fillId="0" borderId="63" xfId="0" applyFont="1" applyFill="1" applyBorder="1" applyAlignment="1" applyProtection="1">
      <alignment wrapText="1"/>
      <protection hidden="1"/>
    </xf>
    <xf numFmtId="1" fontId="1" fillId="0" borderId="0" xfId="0" applyNumberFormat="1" applyFont="1" applyFill="1" applyAlignment="1">
      <alignment horizontal="left" shrinkToFit="1"/>
    </xf>
    <xf numFmtId="0" fontId="1" fillId="0" borderId="2" xfId="0" applyFont="1" applyFill="1" applyBorder="1" applyAlignment="1">
      <alignment shrinkToFit="1"/>
    </xf>
    <xf numFmtId="0" fontId="24" fillId="0" borderId="0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Alignment="1" applyProtection="1">
      <alignment horizontal="left" wrapText="1" shrinkToFit="1"/>
      <protection hidden="1"/>
    </xf>
    <xf numFmtId="0" fontId="0" fillId="0" borderId="0" xfId="0" applyAlignment="1">
      <alignment horizontal="right" indent="4"/>
    </xf>
    <xf numFmtId="1" fontId="0" fillId="0" borderId="0" xfId="0" applyNumberFormat="1" applyAlignment="1">
      <alignment horizontal="left" shrinkToFit="1"/>
    </xf>
    <xf numFmtId="0" fontId="0" fillId="0" borderId="2" xfId="0" applyBorder="1" applyAlignment="1">
      <alignment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63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5.4257812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1.7109375" style="18" bestFit="1" customWidth="1"/>
    <col min="16" max="16" width="15.5703125" style="18" customWidth="1"/>
    <col min="17" max="17" width="13" style="18" customWidth="1"/>
    <col min="18" max="18" width="12.42578125" style="8" customWidth="1"/>
    <col min="19" max="16384" width="9.140625" style="8"/>
  </cols>
  <sheetData>
    <row r="1" spans="1:21" ht="20.100000000000001" customHeight="1" x14ac:dyDescent="0.3">
      <c r="A1" s="282" t="s">
        <v>113</v>
      </c>
      <c r="B1" s="283"/>
      <c r="C1" s="283"/>
      <c r="D1" s="283"/>
      <c r="E1" s="283"/>
      <c r="F1" s="283"/>
      <c r="G1" s="284"/>
      <c r="H1" s="284"/>
    </row>
    <row r="2" spans="1:21" ht="18.75" customHeight="1" x14ac:dyDescent="0.3">
      <c r="A2" s="293" t="s">
        <v>114</v>
      </c>
      <c r="B2" s="294"/>
      <c r="C2" s="294"/>
      <c r="D2" s="294"/>
      <c r="E2" s="292"/>
      <c r="F2" s="292"/>
      <c r="G2" s="292"/>
      <c r="H2" s="292"/>
      <c r="I2" s="292"/>
      <c r="J2" s="292"/>
      <c r="K2" s="292"/>
      <c r="L2" s="292"/>
      <c r="N2" s="97"/>
    </row>
    <row r="3" spans="1:21" ht="20.25" customHeight="1" x14ac:dyDescent="0.3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N3" s="97"/>
    </row>
    <row r="4" spans="1:21" ht="14.25" x14ac:dyDescent="0.2">
      <c r="A4" s="9"/>
      <c r="B4" s="7"/>
      <c r="D4" s="11"/>
    </row>
    <row r="5" spans="1:21" ht="14.25" x14ac:dyDescent="0.2">
      <c r="A5" s="9"/>
      <c r="B5" s="4"/>
      <c r="D5" s="11"/>
    </row>
    <row r="6" spans="1:21" ht="3" customHeight="1" x14ac:dyDescent="0.2">
      <c r="B6" s="7"/>
    </row>
    <row r="7" spans="1:21" ht="15.75" x14ac:dyDescent="0.25">
      <c r="D7" s="281" t="s">
        <v>115</v>
      </c>
      <c r="E7" s="249">
        <v>2021</v>
      </c>
      <c r="H7" s="12"/>
      <c r="I7" s="12"/>
    </row>
    <row r="8" spans="1:21" ht="13.5" thickBot="1" x14ac:dyDescent="0.25">
      <c r="E8" s="4"/>
      <c r="K8" s="48"/>
      <c r="N8" s="19" t="s">
        <v>62</v>
      </c>
    </row>
    <row r="9" spans="1:21" ht="16.5" customHeight="1" thickTop="1" x14ac:dyDescent="0.25">
      <c r="A9" s="13" t="s">
        <v>3</v>
      </c>
      <c r="B9" s="53" t="s">
        <v>55</v>
      </c>
      <c r="C9" s="54" t="s">
        <v>30</v>
      </c>
      <c r="D9" s="55"/>
      <c r="E9" s="106" t="s">
        <v>12</v>
      </c>
      <c r="F9" s="110"/>
      <c r="G9" s="107" t="s">
        <v>13</v>
      </c>
      <c r="H9" s="295" t="s">
        <v>45</v>
      </c>
      <c r="I9" s="296"/>
      <c r="J9" s="296"/>
      <c r="K9" s="296"/>
      <c r="L9" s="297" t="s">
        <v>46</v>
      </c>
      <c r="M9" s="298"/>
      <c r="N9" s="299"/>
      <c r="Q9" s="176"/>
      <c r="R9" s="175"/>
    </row>
    <row r="10" spans="1:21" ht="16.5" customHeight="1" x14ac:dyDescent="0.25">
      <c r="A10" s="56"/>
      <c r="B10" s="57"/>
      <c r="C10" s="58"/>
      <c r="D10" s="59"/>
      <c r="E10" s="104" t="s">
        <v>11</v>
      </c>
      <c r="F10" s="111"/>
      <c r="G10" s="105" t="s">
        <v>11</v>
      </c>
      <c r="H10" s="81"/>
      <c r="I10" s="82"/>
      <c r="J10" s="83"/>
      <c r="K10" s="83"/>
      <c r="L10" s="300" t="s">
        <v>47</v>
      </c>
      <c r="M10" s="301"/>
      <c r="N10" s="302"/>
      <c r="Q10" s="176"/>
      <c r="R10" s="176"/>
    </row>
    <row r="11" spans="1:21" ht="33.75" customHeight="1" x14ac:dyDescent="0.25">
      <c r="A11" s="56"/>
      <c r="B11" s="57"/>
      <c r="C11" s="58"/>
      <c r="D11" s="59"/>
      <c r="E11" s="60"/>
      <c r="F11" s="112" t="s">
        <v>72</v>
      </c>
      <c r="G11" s="84"/>
      <c r="H11" s="303" t="s">
        <v>48</v>
      </c>
      <c r="I11" s="305" t="s">
        <v>49</v>
      </c>
      <c r="J11" s="307" t="s">
        <v>50</v>
      </c>
      <c r="K11" s="308"/>
      <c r="L11" s="309" t="s">
        <v>51</v>
      </c>
      <c r="M11" s="310"/>
      <c r="N11" s="311" t="s">
        <v>52</v>
      </c>
      <c r="O11" s="285"/>
      <c r="P11" s="287"/>
      <c r="Q11" s="177"/>
      <c r="R11" s="177"/>
    </row>
    <row r="12" spans="1:21" ht="16.5" thickBot="1" x14ac:dyDescent="0.3">
      <c r="A12" s="14"/>
      <c r="B12" s="61"/>
      <c r="C12" s="15" t="s">
        <v>64</v>
      </c>
      <c r="D12" s="16" t="s">
        <v>63</v>
      </c>
      <c r="E12" s="62"/>
      <c r="F12" s="109"/>
      <c r="G12" s="85"/>
      <c r="H12" s="304"/>
      <c r="I12" s="306"/>
      <c r="J12" s="100" t="s">
        <v>31</v>
      </c>
      <c r="K12" s="100" t="s">
        <v>32</v>
      </c>
      <c r="L12" s="99" t="s">
        <v>15</v>
      </c>
      <c r="M12" s="98" t="s">
        <v>61</v>
      </c>
      <c r="N12" s="312"/>
      <c r="O12" s="286"/>
      <c r="P12" s="288"/>
      <c r="Q12" s="177"/>
      <c r="R12" s="177"/>
    </row>
    <row r="13" spans="1:21" ht="28.5" customHeight="1" thickTop="1" x14ac:dyDescent="0.2">
      <c r="A13" s="157">
        <v>1016</v>
      </c>
      <c r="B13" s="158" t="s">
        <v>73</v>
      </c>
      <c r="C13" s="196" t="s">
        <v>74</v>
      </c>
      <c r="D13" s="159" t="s">
        <v>75</v>
      </c>
      <c r="E13" s="117">
        <f>'1016'!G16</f>
        <v>70428599.689999998</v>
      </c>
      <c r="F13" s="118">
        <f>'1016'!G17</f>
        <v>0</v>
      </c>
      <c r="G13" s="119">
        <f>'1016'!G18</f>
        <v>70652463.569999993</v>
      </c>
      <c r="H13" s="120">
        <f>'1016'!G21</f>
        <v>223863.87999999523</v>
      </c>
      <c r="I13" s="119">
        <f>'1016'!G26</f>
        <v>199017.72</v>
      </c>
      <c r="J13" s="121">
        <f t="shared" ref="J13:J23" si="0">IF((H13&lt;0),0,(IF((H13-I13)&lt;0,0,(H13-I13))))</f>
        <v>24846.15999999523</v>
      </c>
      <c r="K13" s="118">
        <f t="shared" ref="K13:K23" si="1">IF((H13&lt;0),(H13-I13),(IF((H13-I13)&lt;0,(H13-I13),0)))</f>
        <v>0</v>
      </c>
      <c r="L13" s="120">
        <f>'1016'!G30</f>
        <v>0</v>
      </c>
      <c r="M13" s="119">
        <f>'1016'!G31</f>
        <v>24846.16</v>
      </c>
      <c r="N13" s="173"/>
      <c r="O13" s="204"/>
      <c r="P13" s="177"/>
      <c r="Q13" s="69"/>
      <c r="R13" s="69"/>
      <c r="S13" s="247"/>
      <c r="T13" s="247"/>
      <c r="U13" s="247"/>
    </row>
    <row r="14" spans="1:21" ht="28.5" customHeight="1" x14ac:dyDescent="0.2">
      <c r="A14" s="160">
        <v>1017</v>
      </c>
      <c r="B14" s="161" t="s">
        <v>76</v>
      </c>
      <c r="C14" s="197" t="s">
        <v>77</v>
      </c>
      <c r="D14" s="162" t="s">
        <v>75</v>
      </c>
      <c r="E14" s="122">
        <f>'1017'!G16</f>
        <v>34067341.729999997</v>
      </c>
      <c r="F14" s="123">
        <f>'1017'!G17</f>
        <v>0</v>
      </c>
      <c r="G14" s="124">
        <f>'1017'!G18</f>
        <v>34092091.409999996</v>
      </c>
      <c r="H14" s="125">
        <f>'1017'!G21</f>
        <v>24749.679999999702</v>
      </c>
      <c r="I14" s="124">
        <f>'1017'!G26</f>
        <v>0</v>
      </c>
      <c r="J14" s="126">
        <f t="shared" si="0"/>
        <v>24749.679999999702</v>
      </c>
      <c r="K14" s="123">
        <f t="shared" si="1"/>
        <v>0</v>
      </c>
      <c r="L14" s="125">
        <f>'1017'!G30</f>
        <v>14844</v>
      </c>
      <c r="M14" s="124">
        <f>'1017'!G31</f>
        <v>9905.68</v>
      </c>
      <c r="N14" s="174"/>
      <c r="O14" s="204"/>
      <c r="P14" s="177"/>
      <c r="Q14" s="69"/>
      <c r="R14" s="69"/>
      <c r="S14" s="247"/>
      <c r="T14" s="247"/>
      <c r="U14" s="247"/>
    </row>
    <row r="15" spans="1:21" ht="28.5" customHeight="1" x14ac:dyDescent="0.2">
      <c r="A15" s="163">
        <v>1106</v>
      </c>
      <c r="B15" s="164" t="s">
        <v>78</v>
      </c>
      <c r="C15" s="197" t="s">
        <v>79</v>
      </c>
      <c r="D15" s="165" t="s">
        <v>75</v>
      </c>
      <c r="E15" s="122">
        <f>'1106'!G16</f>
        <v>65340171.170000002</v>
      </c>
      <c r="F15" s="123">
        <f>'1106'!G17</f>
        <v>0</v>
      </c>
      <c r="G15" s="124">
        <f>'1106'!G18</f>
        <v>65450584.390000001</v>
      </c>
      <c r="H15" s="125">
        <f>'1106'!G21</f>
        <v>110413.21999999881</v>
      </c>
      <c r="I15" s="124">
        <f>'1106'!G26</f>
        <v>76228.56</v>
      </c>
      <c r="J15" s="126">
        <f t="shared" si="0"/>
        <v>34184.65999999881</v>
      </c>
      <c r="K15" s="123">
        <f t="shared" si="1"/>
        <v>0</v>
      </c>
      <c r="L15" s="125">
        <f>'1106'!G30</f>
        <v>0</v>
      </c>
      <c r="M15" s="124">
        <f>'1106'!G31</f>
        <v>34184.660000000003</v>
      </c>
      <c r="N15" s="174"/>
      <c r="O15" s="204"/>
      <c r="P15" s="177"/>
      <c r="Q15" s="69"/>
      <c r="R15" s="69"/>
      <c r="S15" s="247"/>
      <c r="T15" s="247"/>
      <c r="U15" s="247"/>
    </row>
    <row r="16" spans="1:21" ht="28.5" customHeight="1" x14ac:dyDescent="0.2">
      <c r="A16" s="163">
        <v>1125</v>
      </c>
      <c r="B16" s="166" t="s">
        <v>80</v>
      </c>
      <c r="C16" s="197" t="s">
        <v>81</v>
      </c>
      <c r="D16" s="165" t="s">
        <v>82</v>
      </c>
      <c r="E16" s="122">
        <f>'1125'!G16</f>
        <v>39881428.110000007</v>
      </c>
      <c r="F16" s="123">
        <f>'1125'!G17</f>
        <v>22420</v>
      </c>
      <c r="G16" s="124">
        <f>'1125'!G18</f>
        <v>40264467.240000002</v>
      </c>
      <c r="H16" s="125">
        <f>'1125'!G21</f>
        <v>383039.12999999523</v>
      </c>
      <c r="I16" s="124">
        <f>'1125'!G26</f>
        <v>45614.94</v>
      </c>
      <c r="J16" s="126">
        <f t="shared" si="0"/>
        <v>337424.18999999523</v>
      </c>
      <c r="K16" s="123">
        <f t="shared" si="1"/>
        <v>0</v>
      </c>
      <c r="L16" s="125">
        <f>'1125'!G30</f>
        <v>30000</v>
      </c>
      <c r="M16" s="124">
        <f>'1125'!G31</f>
        <v>307424.19</v>
      </c>
      <c r="N16" s="174"/>
      <c r="O16" s="204"/>
      <c r="P16" s="177"/>
      <c r="Q16" s="69"/>
      <c r="R16" s="69"/>
      <c r="S16" s="247"/>
      <c r="T16" s="247"/>
      <c r="U16" s="247"/>
    </row>
    <row r="17" spans="1:21" ht="36.6" customHeight="1" x14ac:dyDescent="0.2">
      <c r="A17" s="160">
        <v>1126</v>
      </c>
      <c r="B17" s="167" t="s">
        <v>83</v>
      </c>
      <c r="C17" s="198" t="s">
        <v>84</v>
      </c>
      <c r="D17" s="162" t="s">
        <v>75</v>
      </c>
      <c r="E17" s="122">
        <f>'1126'!G16</f>
        <v>38726372.219999999</v>
      </c>
      <c r="F17" s="123">
        <f>'1126'!G17</f>
        <v>0</v>
      </c>
      <c r="G17" s="123">
        <f>'1126'!G18</f>
        <v>38937669.880000003</v>
      </c>
      <c r="H17" s="125">
        <f>'1126'!G21</f>
        <v>211297.66000000387</v>
      </c>
      <c r="I17" s="124">
        <f>'1126'!G26</f>
        <v>200799.96</v>
      </c>
      <c r="J17" s="126">
        <f t="shared" ref="J17:J22" si="2">IF((H17&lt;0),0,(IF((H17-I17)&lt;0,0,(H17-I17))))</f>
        <v>10497.700000003882</v>
      </c>
      <c r="K17" s="123">
        <f t="shared" ref="K17:K22" si="3">IF((H17&lt;0),(H17-I17),(IF((H17-I17)&lt;0,(H17-I17),0)))</f>
        <v>0</v>
      </c>
      <c r="L17" s="125">
        <f>'1126'!G30</f>
        <v>0</v>
      </c>
      <c r="M17" s="124">
        <f>'1126'!G31</f>
        <v>10497.700000003882</v>
      </c>
      <c r="N17" s="174"/>
      <c r="O17" s="204"/>
      <c r="P17" s="177"/>
      <c r="Q17" s="69"/>
      <c r="R17" s="69"/>
      <c r="S17" s="247"/>
      <c r="T17" s="247"/>
      <c r="U17" s="247"/>
    </row>
    <row r="18" spans="1:21" ht="28.5" customHeight="1" x14ac:dyDescent="0.2">
      <c r="A18" s="160">
        <v>1127</v>
      </c>
      <c r="B18" s="164" t="s">
        <v>85</v>
      </c>
      <c r="C18" s="194" t="s">
        <v>86</v>
      </c>
      <c r="D18" s="162" t="s">
        <v>75</v>
      </c>
      <c r="E18" s="122">
        <f>'1127'!G16</f>
        <v>79858305.799999997</v>
      </c>
      <c r="F18" s="123">
        <f>'1127'!G17</f>
        <v>0</v>
      </c>
      <c r="G18" s="124">
        <f>'1127'!G18</f>
        <v>80794214.399999991</v>
      </c>
      <c r="H18" s="125">
        <f>'1127'!G21</f>
        <v>935908.59999999404</v>
      </c>
      <c r="I18" s="124">
        <f>'1127'!G26</f>
        <v>902664</v>
      </c>
      <c r="J18" s="126">
        <f t="shared" si="2"/>
        <v>33244.59999999404</v>
      </c>
      <c r="K18" s="123">
        <f t="shared" si="3"/>
        <v>0</v>
      </c>
      <c r="L18" s="125">
        <f>'1127'!G30</f>
        <v>0</v>
      </c>
      <c r="M18" s="124">
        <f>'1127'!G31</f>
        <v>33244.59999999404</v>
      </c>
      <c r="N18" s="174"/>
      <c r="O18" s="204"/>
      <c r="P18" s="177"/>
      <c r="Q18" s="69"/>
      <c r="R18" s="69"/>
      <c r="S18" s="247"/>
      <c r="T18" s="247"/>
      <c r="U18" s="247"/>
    </row>
    <row r="19" spans="1:21" ht="28.5" customHeight="1" x14ac:dyDescent="0.2">
      <c r="A19" s="160">
        <v>1151</v>
      </c>
      <c r="B19" s="164" t="s">
        <v>87</v>
      </c>
      <c r="C19" s="199" t="s">
        <v>88</v>
      </c>
      <c r="D19" s="168" t="s">
        <v>75</v>
      </c>
      <c r="E19" s="122">
        <f>'1151'!G16</f>
        <v>23918985.289999999</v>
      </c>
      <c r="F19" s="123">
        <f>'1151'!G17</f>
        <v>0</v>
      </c>
      <c r="G19" s="124">
        <f>'1151'!G18</f>
        <v>24042826.879999999</v>
      </c>
      <c r="H19" s="125">
        <f>'1151'!G21</f>
        <v>123841.58999999985</v>
      </c>
      <c r="I19" s="124">
        <f>'1151'!G26</f>
        <v>0</v>
      </c>
      <c r="J19" s="126">
        <f t="shared" si="2"/>
        <v>123841.58999999985</v>
      </c>
      <c r="K19" s="123">
        <f t="shared" si="3"/>
        <v>0</v>
      </c>
      <c r="L19" s="125">
        <f>'1151'!G30</f>
        <v>0</v>
      </c>
      <c r="M19" s="124">
        <f>'1151'!G31</f>
        <v>123841.58999999985</v>
      </c>
      <c r="N19" s="174"/>
      <c r="O19" s="204"/>
      <c r="P19" s="177"/>
      <c r="Q19" s="69"/>
      <c r="R19" s="69"/>
      <c r="S19" s="247"/>
      <c r="T19" s="247"/>
      <c r="U19" s="247"/>
    </row>
    <row r="20" spans="1:21" ht="28.5" customHeight="1" x14ac:dyDescent="0.2">
      <c r="A20" s="160">
        <v>1161</v>
      </c>
      <c r="B20" s="164" t="s">
        <v>89</v>
      </c>
      <c r="C20" s="200" t="s">
        <v>90</v>
      </c>
      <c r="D20" s="162" t="s">
        <v>75</v>
      </c>
      <c r="E20" s="122">
        <f>'1161'!G16</f>
        <v>27606689.07</v>
      </c>
      <c r="F20" s="123">
        <f>'1161'!G17</f>
        <v>0</v>
      </c>
      <c r="G20" s="124">
        <f>'1161'!G18</f>
        <v>27645007.969999999</v>
      </c>
      <c r="H20" s="125">
        <f>'1161'!G21</f>
        <v>38318.89999999851</v>
      </c>
      <c r="I20" s="124">
        <f>'1161'!G26</f>
        <v>0</v>
      </c>
      <c r="J20" s="126">
        <f t="shared" si="2"/>
        <v>38318.89999999851</v>
      </c>
      <c r="K20" s="123">
        <f t="shared" si="3"/>
        <v>0</v>
      </c>
      <c r="L20" s="125">
        <f>'1161'!G30</f>
        <v>0</v>
      </c>
      <c r="M20" s="124">
        <f>'1161'!G31</f>
        <v>38318.9</v>
      </c>
      <c r="N20" s="174"/>
      <c r="O20" s="204"/>
      <c r="P20" s="177"/>
      <c r="Q20" s="69"/>
      <c r="R20" s="69"/>
      <c r="S20" s="247"/>
      <c r="T20" s="247"/>
      <c r="U20" s="247"/>
    </row>
    <row r="21" spans="1:21" ht="28.5" customHeight="1" x14ac:dyDescent="0.2">
      <c r="A21" s="160">
        <v>1212</v>
      </c>
      <c r="B21" s="169" t="s">
        <v>91</v>
      </c>
      <c r="C21" s="195" t="s">
        <v>92</v>
      </c>
      <c r="D21" s="162" t="s">
        <v>75</v>
      </c>
      <c r="E21" s="122">
        <f>'1212'!G16</f>
        <v>36073706.950000003</v>
      </c>
      <c r="F21" s="123">
        <f>'1212'!G17</f>
        <v>0</v>
      </c>
      <c r="G21" s="124">
        <f>'1212'!G18</f>
        <v>36244027.259999998</v>
      </c>
      <c r="H21" s="125">
        <f>'1212'!G21</f>
        <v>170320.30999999493</v>
      </c>
      <c r="I21" s="124">
        <f>'1212'!G26</f>
        <v>85072.320000000007</v>
      </c>
      <c r="J21" s="126">
        <f t="shared" si="2"/>
        <v>85247.989999994927</v>
      </c>
      <c r="K21" s="123">
        <f t="shared" si="3"/>
        <v>0</v>
      </c>
      <c r="L21" s="125">
        <f>'1212'!G30</f>
        <v>0</v>
      </c>
      <c r="M21" s="124">
        <f>'1212'!G31</f>
        <v>85247.99</v>
      </c>
      <c r="N21" s="174"/>
      <c r="O21" s="204"/>
      <c r="P21" s="177"/>
      <c r="Q21" s="69"/>
      <c r="R21" s="69"/>
      <c r="S21" s="247"/>
      <c r="T21" s="247"/>
      <c r="U21" s="247"/>
    </row>
    <row r="22" spans="1:21" ht="28.5" customHeight="1" x14ac:dyDescent="0.2">
      <c r="A22" s="160">
        <v>1305</v>
      </c>
      <c r="B22" s="164" t="s">
        <v>93</v>
      </c>
      <c r="C22" s="198" t="s">
        <v>94</v>
      </c>
      <c r="D22" s="162" t="s">
        <v>95</v>
      </c>
      <c r="E22" s="122">
        <f>'1305'!G16</f>
        <v>14243915.789999999</v>
      </c>
      <c r="F22" s="123">
        <f>'1305'!G17</f>
        <v>0</v>
      </c>
      <c r="G22" s="124">
        <f>'1305'!G18</f>
        <v>14309607.970000001</v>
      </c>
      <c r="H22" s="125">
        <f>'1305'!G21</f>
        <v>65692.180000001565</v>
      </c>
      <c r="I22" s="124">
        <f>'1305'!G26</f>
        <v>0</v>
      </c>
      <c r="J22" s="126">
        <f t="shared" si="2"/>
        <v>65692.180000001565</v>
      </c>
      <c r="K22" s="123">
        <f t="shared" si="3"/>
        <v>0</v>
      </c>
      <c r="L22" s="125">
        <f>'1305'!G30</f>
        <v>0</v>
      </c>
      <c r="M22" s="124">
        <f>'1305'!G31</f>
        <v>65692.179999999993</v>
      </c>
      <c r="N22" s="174"/>
      <c r="O22" s="204"/>
      <c r="P22" s="177"/>
      <c r="Q22" s="69"/>
      <c r="R22" s="69"/>
      <c r="S22" s="247"/>
      <c r="T22" s="247"/>
      <c r="U22" s="247"/>
    </row>
    <row r="23" spans="1:21" ht="28.5" customHeight="1" thickBot="1" x14ac:dyDescent="0.25">
      <c r="A23" s="160">
        <v>1402</v>
      </c>
      <c r="B23" s="164" t="s">
        <v>96</v>
      </c>
      <c r="C23" s="201" t="s">
        <v>97</v>
      </c>
      <c r="D23" s="170" t="s">
        <v>98</v>
      </c>
      <c r="E23" s="122">
        <f>'1402'!G16</f>
        <v>24406147.489999998</v>
      </c>
      <c r="F23" s="123">
        <f>'1402'!G17</f>
        <v>0</v>
      </c>
      <c r="G23" s="124">
        <f>'1402'!G18</f>
        <v>24660180.09</v>
      </c>
      <c r="H23" s="171">
        <f>'1402'!G21</f>
        <v>254032.60000000149</v>
      </c>
      <c r="I23" s="172">
        <f>'1402'!G26</f>
        <v>0</v>
      </c>
      <c r="J23" s="126">
        <f t="shared" si="0"/>
        <v>254032.60000000149</v>
      </c>
      <c r="K23" s="123">
        <f t="shared" si="1"/>
        <v>0</v>
      </c>
      <c r="L23" s="125">
        <f>'1402'!G30</f>
        <v>0</v>
      </c>
      <c r="M23" s="124">
        <f>'1402'!G31</f>
        <v>254032.60000000149</v>
      </c>
      <c r="N23" s="174"/>
      <c r="O23" s="204"/>
      <c r="P23" s="177"/>
      <c r="Q23" s="69"/>
      <c r="R23" s="69"/>
      <c r="S23" s="247"/>
      <c r="T23" s="247"/>
      <c r="U23" s="247"/>
    </row>
    <row r="24" spans="1:21" ht="15.75" thickTop="1" x14ac:dyDescent="0.25">
      <c r="A24" s="95" t="s">
        <v>53</v>
      </c>
      <c r="B24" s="96"/>
      <c r="C24" s="63"/>
      <c r="D24" s="63"/>
      <c r="E24" s="75">
        <f t="shared" ref="E24:N24" si="4">SUM(E13:E23)</f>
        <v>454551663.31</v>
      </c>
      <c r="F24" s="77">
        <f t="shared" si="4"/>
        <v>22420</v>
      </c>
      <c r="G24" s="76">
        <f t="shared" si="4"/>
        <v>457093141.06</v>
      </c>
      <c r="H24" s="64">
        <f t="shared" si="4"/>
        <v>2541477.7499999832</v>
      </c>
      <c r="I24" s="79">
        <f t="shared" si="4"/>
        <v>1509397.5000000002</v>
      </c>
      <c r="J24" s="89">
        <f t="shared" si="4"/>
        <v>1032080.2499999832</v>
      </c>
      <c r="K24" s="77">
        <f t="shared" si="4"/>
        <v>0</v>
      </c>
      <c r="L24" s="75">
        <f t="shared" si="4"/>
        <v>44844</v>
      </c>
      <c r="M24" s="92">
        <f t="shared" si="4"/>
        <v>987236.2499999993</v>
      </c>
      <c r="N24" s="93">
        <f t="shared" si="4"/>
        <v>0</v>
      </c>
      <c r="O24" s="202"/>
      <c r="P24" s="203"/>
      <c r="Q24" s="204"/>
      <c r="R24" s="69"/>
    </row>
    <row r="25" spans="1:21" ht="15.75" customHeight="1" thickBot="1" x14ac:dyDescent="0.25">
      <c r="A25" s="65"/>
      <c r="B25" s="66"/>
      <c r="C25" s="17"/>
      <c r="D25" s="17"/>
      <c r="E25" s="67"/>
      <c r="F25" s="44"/>
      <c r="G25" s="43"/>
      <c r="H25" s="42"/>
      <c r="I25" s="43"/>
      <c r="J25" s="90" t="s">
        <v>33</v>
      </c>
      <c r="K25" s="78">
        <f>J24+K24</f>
        <v>1032080.2499999832</v>
      </c>
      <c r="L25" s="94" t="s">
        <v>54</v>
      </c>
      <c r="M25" s="91"/>
      <c r="N25" s="68">
        <f>L24+M24+N24</f>
        <v>1032080.2499999993</v>
      </c>
      <c r="O25" s="202"/>
      <c r="P25" s="203"/>
    </row>
    <row r="26" spans="1:21" ht="15" thickTop="1" x14ac:dyDescent="0.2">
      <c r="A26" s="18"/>
      <c r="B26" s="70"/>
      <c r="C26" s="20"/>
      <c r="D26" s="20"/>
      <c r="E26" s="76"/>
      <c r="F26" s="76"/>
      <c r="G26" s="76"/>
      <c r="H26" s="76"/>
      <c r="I26" s="76"/>
      <c r="J26" s="76"/>
      <c r="K26" s="76"/>
      <c r="L26" s="76"/>
      <c r="M26" s="76"/>
      <c r="N26" s="69"/>
      <c r="O26" s="202"/>
      <c r="P26" s="203"/>
    </row>
    <row r="27" spans="1:21" ht="14.25" x14ac:dyDescent="0.2">
      <c r="A27" s="18"/>
      <c r="B27" s="70"/>
      <c r="C27" s="178"/>
      <c r="D27" s="178"/>
      <c r="E27" s="180"/>
      <c r="F27" s="180"/>
      <c r="G27" s="180"/>
      <c r="H27" s="180"/>
      <c r="I27" s="180"/>
      <c r="J27" s="179"/>
      <c r="K27" s="179"/>
      <c r="L27" s="179"/>
      <c r="M27" s="179"/>
      <c r="N27" s="248"/>
      <c r="O27" s="202"/>
      <c r="P27" s="203"/>
    </row>
    <row r="28" spans="1:21" ht="14.25" x14ac:dyDescent="0.2">
      <c r="A28" s="70"/>
      <c r="B28" s="70"/>
      <c r="C28" s="70"/>
      <c r="D28" s="70"/>
      <c r="E28" s="71"/>
      <c r="F28" s="71"/>
      <c r="G28" s="72"/>
      <c r="H28" s="72"/>
      <c r="I28" s="72"/>
      <c r="J28" s="72"/>
      <c r="K28" s="4"/>
      <c r="L28" s="18"/>
      <c r="N28" s="69"/>
      <c r="O28" s="202"/>
      <c r="P28" s="203"/>
    </row>
    <row r="29" spans="1:21" ht="14.25" customHeight="1" x14ac:dyDescent="0.2">
      <c r="A29" s="70"/>
      <c r="B29" s="80"/>
      <c r="C29" s="80"/>
      <c r="D29" s="80"/>
      <c r="E29" s="80"/>
      <c r="F29" s="80"/>
      <c r="G29" s="80"/>
      <c r="H29" s="108"/>
      <c r="I29" s="80"/>
      <c r="J29" s="10"/>
      <c r="K29" s="254"/>
      <c r="L29" s="18"/>
      <c r="N29" s="18"/>
      <c r="O29" s="202"/>
      <c r="P29" s="203"/>
    </row>
    <row r="30" spans="1:21" ht="14.25" customHeight="1" x14ac:dyDescent="0.2">
      <c r="A30" s="70"/>
      <c r="B30" s="80"/>
      <c r="C30" s="80"/>
      <c r="D30" s="86"/>
      <c r="E30" s="87"/>
      <c r="F30" s="87"/>
      <c r="G30" s="87"/>
      <c r="H30" s="108"/>
      <c r="I30" s="80"/>
      <c r="J30" s="10"/>
      <c r="K30" s="255"/>
      <c r="L30" s="18"/>
      <c r="N30" s="18"/>
      <c r="O30" s="202"/>
      <c r="P30" s="203"/>
    </row>
    <row r="31" spans="1:21" ht="14.25" customHeight="1" x14ac:dyDescent="0.2">
      <c r="A31" s="70"/>
      <c r="B31" s="80"/>
      <c r="C31" s="80"/>
      <c r="D31" s="86"/>
      <c r="E31" s="87"/>
      <c r="F31" s="87"/>
      <c r="G31" s="87"/>
      <c r="H31" s="80"/>
      <c r="I31" s="80"/>
      <c r="J31" s="10"/>
      <c r="K31" s="254"/>
      <c r="L31" s="18"/>
      <c r="N31" s="18"/>
      <c r="O31" s="202"/>
      <c r="P31" s="203"/>
    </row>
    <row r="32" spans="1:21" ht="14.25" x14ac:dyDescent="0.2">
      <c r="A32" s="70"/>
      <c r="B32" s="80"/>
      <c r="C32" s="80"/>
      <c r="D32" s="80"/>
      <c r="E32" s="80"/>
      <c r="F32" s="80"/>
      <c r="G32" s="80"/>
      <c r="H32" s="80"/>
      <c r="I32" s="80"/>
      <c r="J32" s="10"/>
      <c r="K32" s="4"/>
      <c r="L32" s="18"/>
      <c r="N32" s="18"/>
      <c r="O32" s="202"/>
      <c r="P32" s="203"/>
    </row>
    <row r="33" spans="1:18" ht="14.25" x14ac:dyDescent="0.2">
      <c r="A33" s="70"/>
      <c r="B33" s="80"/>
      <c r="C33" s="80"/>
      <c r="D33" s="80"/>
      <c r="E33" s="80"/>
      <c r="F33" s="80"/>
      <c r="G33" s="80"/>
      <c r="H33" s="80"/>
      <c r="I33" s="80"/>
      <c r="J33" s="10"/>
      <c r="K33" s="4"/>
      <c r="L33" s="18"/>
      <c r="N33" s="18"/>
      <c r="O33" s="202"/>
      <c r="P33" s="203"/>
    </row>
    <row r="34" spans="1:18" ht="14.25" x14ac:dyDescent="0.2">
      <c r="A34" s="72"/>
      <c r="B34" s="72"/>
      <c r="C34" s="18"/>
      <c r="D34" s="73"/>
      <c r="E34" s="72"/>
      <c r="F34" s="72"/>
      <c r="G34" s="72"/>
      <c r="H34" s="108"/>
      <c r="I34" s="4"/>
      <c r="J34" s="10"/>
      <c r="K34" s="254"/>
      <c r="N34" s="18"/>
      <c r="O34" s="202"/>
      <c r="P34" s="203"/>
    </row>
    <row r="35" spans="1:18" s="7" customFormat="1" ht="14.25" x14ac:dyDescent="0.2">
      <c r="A35" s="72"/>
      <c r="B35" s="72"/>
      <c r="C35" s="4"/>
      <c r="D35" s="4"/>
      <c r="E35" s="4"/>
      <c r="F35" s="4"/>
      <c r="G35" s="4"/>
      <c r="H35" s="108"/>
      <c r="I35" s="4"/>
      <c r="J35" s="10"/>
      <c r="K35" s="255"/>
      <c r="L35" s="8"/>
      <c r="M35" s="8"/>
      <c r="N35" s="18"/>
      <c r="O35" s="202"/>
      <c r="P35" s="203"/>
      <c r="Q35" s="18"/>
      <c r="R35" s="8"/>
    </row>
    <row r="36" spans="1:18" x14ac:dyDescent="0.2">
      <c r="C36" s="18"/>
      <c r="D36" s="88"/>
      <c r="E36" s="4"/>
      <c r="F36" s="4"/>
      <c r="G36" s="4"/>
      <c r="J36" s="10"/>
      <c r="K36" s="254"/>
      <c r="N36" s="18"/>
    </row>
    <row r="37" spans="1:18" s="7" customFormat="1" ht="15" x14ac:dyDescent="0.2">
      <c r="A37" s="74"/>
      <c r="B37" s="74"/>
      <c r="C37" s="10"/>
      <c r="D37" s="10"/>
      <c r="L37" s="8"/>
      <c r="M37" s="8"/>
      <c r="N37" s="8"/>
      <c r="O37" s="18"/>
      <c r="P37" s="18"/>
      <c r="Q37" s="18"/>
      <c r="R37" s="8"/>
    </row>
    <row r="38" spans="1:18" s="7" customFormat="1" ht="15.75" x14ac:dyDescent="0.25">
      <c r="A38" s="289"/>
      <c r="B38" s="290"/>
      <c r="C38" s="10"/>
      <c r="D38" s="10"/>
      <c r="L38" s="8"/>
      <c r="M38" s="8"/>
      <c r="N38" s="8"/>
      <c r="O38" s="18"/>
      <c r="P38" s="18"/>
      <c r="Q38" s="18"/>
      <c r="R38" s="8"/>
    </row>
    <row r="39" spans="1:18" s="7" customFormat="1" ht="35.25" customHeight="1" x14ac:dyDescent="0.2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18"/>
      <c r="P39" s="18"/>
      <c r="Q39" s="18"/>
      <c r="R39" s="8"/>
    </row>
    <row r="40" spans="1:18" s="7" customFormat="1" ht="27" customHeight="1" x14ac:dyDescent="0.2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18"/>
      <c r="P40" s="18"/>
      <c r="Q40" s="18"/>
      <c r="R40" s="8"/>
    </row>
    <row r="41" spans="1:18" s="10" customFormat="1" ht="15" x14ac:dyDescent="0.2">
      <c r="A41" s="74"/>
      <c r="B41" s="74"/>
      <c r="E41" s="7"/>
      <c r="F41" s="7"/>
      <c r="G41" s="7"/>
      <c r="H41" s="7"/>
      <c r="I41" s="7"/>
      <c r="J41" s="7"/>
      <c r="K41" s="7"/>
      <c r="L41" s="8"/>
      <c r="M41" s="8"/>
      <c r="N41" s="8"/>
      <c r="O41" s="204"/>
      <c r="P41" s="18"/>
      <c r="Q41" s="18"/>
      <c r="R41" s="8"/>
    </row>
    <row r="42" spans="1:18" s="10" customFormat="1" ht="15" x14ac:dyDescent="0.2">
      <c r="A42" s="74"/>
      <c r="B42" s="74"/>
      <c r="E42" s="7"/>
      <c r="F42" s="7"/>
      <c r="G42" s="7"/>
      <c r="H42" s="7"/>
      <c r="I42" s="7"/>
      <c r="J42" s="7"/>
      <c r="K42" s="7"/>
      <c r="L42" s="8"/>
      <c r="M42" s="8"/>
      <c r="N42" s="8"/>
      <c r="O42" s="18"/>
      <c r="P42" s="4"/>
      <c r="Q42" s="4"/>
      <c r="R42" s="7"/>
    </row>
    <row r="43" spans="1:18" s="10" customFormat="1" ht="15" x14ac:dyDescent="0.2">
      <c r="A43" s="74"/>
      <c r="B43" s="74"/>
      <c r="E43" s="7"/>
      <c r="F43" s="7"/>
      <c r="G43" s="7"/>
      <c r="H43" s="7"/>
      <c r="I43" s="7"/>
      <c r="J43" s="7"/>
      <c r="K43" s="7"/>
      <c r="L43" s="8"/>
      <c r="M43" s="8"/>
      <c r="N43" s="8"/>
      <c r="O43" s="18"/>
      <c r="P43" s="18"/>
      <c r="Q43" s="18"/>
      <c r="R43" s="8"/>
    </row>
    <row r="44" spans="1:18" s="10" customFormat="1" ht="15" x14ac:dyDescent="0.2">
      <c r="A44" s="74"/>
      <c r="B44" s="74"/>
      <c r="E44" s="7"/>
      <c r="F44" s="7"/>
      <c r="G44" s="7"/>
      <c r="H44" s="7"/>
      <c r="I44" s="7"/>
      <c r="J44" s="7"/>
      <c r="K44" s="7"/>
      <c r="L44" s="8"/>
      <c r="M44" s="8"/>
      <c r="N44" s="8"/>
      <c r="O44" s="18"/>
      <c r="P44" s="4"/>
      <c r="Q44" s="4"/>
      <c r="R44" s="7"/>
    </row>
    <row r="45" spans="1:18" s="10" customFormat="1" ht="15" x14ac:dyDescent="0.2">
      <c r="A45" s="74"/>
      <c r="B45" s="74"/>
      <c r="E45" s="7"/>
      <c r="F45" s="7"/>
      <c r="G45" s="7"/>
      <c r="H45" s="7"/>
      <c r="I45" s="7"/>
      <c r="J45" s="7"/>
      <c r="K45" s="7"/>
      <c r="L45" s="8"/>
      <c r="M45" s="8"/>
      <c r="N45" s="8"/>
      <c r="O45" s="18"/>
      <c r="P45" s="4"/>
      <c r="Q45" s="4"/>
      <c r="R45" s="7"/>
    </row>
    <row r="46" spans="1:18" s="10" customFormat="1" ht="15" x14ac:dyDescent="0.2">
      <c r="A46" s="74"/>
      <c r="B46" s="74"/>
      <c r="E46" s="7"/>
      <c r="F46" s="7"/>
      <c r="G46" s="7"/>
      <c r="H46" s="7"/>
      <c r="I46" s="7"/>
      <c r="J46" s="7"/>
      <c r="K46" s="7"/>
      <c r="L46" s="8"/>
      <c r="M46" s="8"/>
      <c r="N46" s="8"/>
      <c r="O46" s="18"/>
      <c r="P46" s="4"/>
      <c r="Q46" s="4"/>
      <c r="R46" s="7"/>
    </row>
    <row r="47" spans="1:18" s="10" customFormat="1" ht="15" x14ac:dyDescent="0.2">
      <c r="A47" s="74"/>
      <c r="B47" s="74"/>
      <c r="E47" s="7"/>
      <c r="F47" s="7"/>
      <c r="G47" s="7"/>
      <c r="H47" s="7"/>
      <c r="I47" s="7"/>
      <c r="J47" s="7"/>
      <c r="K47" s="7"/>
      <c r="L47" s="8"/>
      <c r="M47" s="8"/>
      <c r="N47" s="8"/>
      <c r="O47" s="18"/>
      <c r="P47" s="4"/>
      <c r="Q47" s="4"/>
      <c r="R47" s="7"/>
    </row>
    <row r="48" spans="1:18" s="10" customFormat="1" ht="15" x14ac:dyDescent="0.2">
      <c r="A48" s="74"/>
      <c r="B48" s="74"/>
      <c r="E48" s="7"/>
      <c r="F48" s="7"/>
      <c r="G48" s="7"/>
      <c r="H48" s="7"/>
      <c r="I48" s="7"/>
      <c r="J48" s="7"/>
      <c r="K48" s="7"/>
      <c r="L48" s="8"/>
      <c r="M48" s="8"/>
      <c r="N48" s="8"/>
      <c r="O48" s="18"/>
    </row>
    <row r="49" spans="1:15" s="10" customFormat="1" ht="15" x14ac:dyDescent="0.2">
      <c r="A49" s="74"/>
      <c r="B49" s="74"/>
      <c r="E49" s="7"/>
      <c r="F49" s="7"/>
      <c r="G49" s="7"/>
      <c r="H49" s="7"/>
      <c r="I49" s="7"/>
      <c r="J49" s="7"/>
      <c r="K49" s="7"/>
      <c r="L49" s="8"/>
      <c r="M49" s="8"/>
      <c r="N49" s="8"/>
      <c r="O49" s="18"/>
    </row>
    <row r="50" spans="1:15" s="10" customFormat="1" ht="15" x14ac:dyDescent="0.2">
      <c r="A50" s="74"/>
      <c r="B50" s="74"/>
      <c r="E50" s="7"/>
      <c r="F50" s="7"/>
      <c r="G50" s="7"/>
      <c r="H50" s="7"/>
      <c r="I50" s="7"/>
      <c r="J50" s="7"/>
      <c r="K50" s="7"/>
      <c r="L50" s="8"/>
      <c r="M50" s="8"/>
      <c r="N50" s="8"/>
      <c r="O50" s="18"/>
    </row>
    <row r="51" spans="1:15" s="10" customFormat="1" ht="15" x14ac:dyDescent="0.2">
      <c r="A51" s="74"/>
      <c r="B51" s="74"/>
      <c r="E51" s="7"/>
      <c r="F51" s="7"/>
      <c r="G51" s="7"/>
      <c r="H51" s="7"/>
      <c r="I51" s="7"/>
      <c r="J51" s="7"/>
      <c r="K51" s="7"/>
      <c r="L51" s="8"/>
      <c r="M51" s="8"/>
      <c r="N51" s="8"/>
      <c r="O51" s="18"/>
    </row>
    <row r="52" spans="1:15" s="10" customFormat="1" ht="15" x14ac:dyDescent="0.2">
      <c r="A52" s="74"/>
      <c r="B52" s="74"/>
      <c r="E52" s="7"/>
      <c r="F52" s="7"/>
      <c r="G52" s="7"/>
      <c r="H52" s="7"/>
      <c r="I52" s="7"/>
      <c r="J52" s="7"/>
      <c r="K52" s="7"/>
      <c r="L52" s="8"/>
      <c r="M52" s="8"/>
      <c r="N52" s="8"/>
      <c r="O52" s="18"/>
    </row>
    <row r="53" spans="1:15" s="10" customFormat="1" ht="15" x14ac:dyDescent="0.2">
      <c r="A53" s="74"/>
      <c r="B53" s="74"/>
      <c r="E53" s="7"/>
      <c r="F53" s="7"/>
      <c r="G53" s="7"/>
      <c r="H53" s="7"/>
      <c r="I53" s="7"/>
      <c r="J53" s="7"/>
      <c r="K53" s="7"/>
      <c r="L53" s="8"/>
      <c r="M53" s="8"/>
      <c r="N53" s="8"/>
      <c r="O53" s="18"/>
    </row>
    <row r="54" spans="1:15" s="10" customFormat="1" ht="15" x14ac:dyDescent="0.2">
      <c r="A54" s="74"/>
      <c r="B54" s="74"/>
      <c r="E54" s="7"/>
      <c r="F54" s="7"/>
      <c r="G54" s="7"/>
      <c r="H54" s="7"/>
      <c r="I54" s="7"/>
      <c r="J54" s="7"/>
      <c r="K54" s="7"/>
      <c r="L54" s="8"/>
      <c r="M54" s="8"/>
      <c r="N54" s="8"/>
      <c r="O54" s="18"/>
    </row>
    <row r="55" spans="1:15" s="10" customFormat="1" ht="15" x14ac:dyDescent="0.2">
      <c r="A55" s="74"/>
      <c r="B55" s="74"/>
      <c r="E55" s="7"/>
      <c r="F55" s="7"/>
      <c r="G55" s="7"/>
      <c r="H55" s="7"/>
      <c r="I55" s="7"/>
      <c r="J55" s="7"/>
      <c r="K55" s="7"/>
      <c r="L55" s="8"/>
      <c r="M55" s="8"/>
      <c r="N55" s="8"/>
      <c r="O55" s="18"/>
    </row>
    <row r="56" spans="1:15" s="10" customFormat="1" ht="15" x14ac:dyDescent="0.2">
      <c r="A56" s="74"/>
      <c r="B56" s="74"/>
      <c r="E56" s="7"/>
      <c r="F56" s="7"/>
      <c r="G56" s="7"/>
      <c r="H56" s="7"/>
      <c r="I56" s="7"/>
      <c r="J56" s="7"/>
      <c r="K56" s="7"/>
      <c r="L56" s="8"/>
      <c r="M56" s="8"/>
      <c r="N56" s="8"/>
      <c r="O56" s="18"/>
    </row>
    <row r="57" spans="1:15" s="10" customFormat="1" ht="15" x14ac:dyDescent="0.2">
      <c r="A57" s="74"/>
      <c r="B57" s="74"/>
      <c r="E57" s="7"/>
      <c r="F57" s="7"/>
      <c r="G57" s="7"/>
      <c r="H57" s="7"/>
      <c r="I57" s="7"/>
      <c r="J57" s="7"/>
      <c r="K57" s="7"/>
      <c r="L57" s="8"/>
      <c r="M57" s="8"/>
      <c r="N57" s="8"/>
      <c r="O57" s="18"/>
    </row>
    <row r="58" spans="1:15" s="10" customFormat="1" ht="15" x14ac:dyDescent="0.2">
      <c r="A58" s="74"/>
      <c r="B58" s="74"/>
      <c r="E58" s="7"/>
      <c r="F58" s="7"/>
      <c r="G58" s="7"/>
      <c r="H58" s="7"/>
      <c r="I58" s="7"/>
      <c r="J58" s="7"/>
      <c r="K58" s="7"/>
      <c r="L58" s="8"/>
      <c r="M58" s="8"/>
      <c r="N58" s="8"/>
      <c r="O58" s="18"/>
    </row>
    <row r="59" spans="1:15" s="10" customFormat="1" ht="15" x14ac:dyDescent="0.2">
      <c r="A59" s="74"/>
      <c r="B59" s="74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</row>
    <row r="60" spans="1:15" s="10" customFormat="1" ht="15" x14ac:dyDescent="0.2">
      <c r="A60" s="74"/>
      <c r="B60" s="74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</row>
    <row r="61" spans="1:15" s="10" customFormat="1" ht="15" x14ac:dyDescent="0.2">
      <c r="A61" s="74"/>
      <c r="B61" s="74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</row>
    <row r="62" spans="1:15" s="10" customFormat="1" ht="15" x14ac:dyDescent="0.2">
      <c r="A62" s="74"/>
      <c r="B62" s="74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</row>
    <row r="63" spans="1:15" s="10" customFormat="1" ht="15" x14ac:dyDescent="0.2">
      <c r="A63" s="74"/>
      <c r="B63" s="74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</row>
    <row r="64" spans="1:15" s="10" customFormat="1" ht="15" x14ac:dyDescent="0.2">
      <c r="A64" s="74"/>
      <c r="B64" s="74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</row>
    <row r="65" spans="1:15" s="10" customFormat="1" ht="15" x14ac:dyDescent="0.2">
      <c r="A65" s="74"/>
      <c r="B65" s="74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</row>
    <row r="66" spans="1:15" s="10" customFormat="1" ht="15" x14ac:dyDescent="0.2">
      <c r="A66" s="74"/>
      <c r="B66" s="74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</row>
    <row r="67" spans="1:15" s="10" customFormat="1" ht="15" x14ac:dyDescent="0.2">
      <c r="A67" s="74"/>
      <c r="B67" s="74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</row>
    <row r="68" spans="1:15" s="10" customFormat="1" ht="15" x14ac:dyDescent="0.2">
      <c r="A68" s="74"/>
      <c r="B68" s="74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</row>
    <row r="69" spans="1:15" s="10" customFormat="1" ht="15" x14ac:dyDescent="0.2">
      <c r="A69" s="74"/>
      <c r="B69" s="74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</row>
    <row r="70" spans="1:15" s="10" customFormat="1" ht="15" x14ac:dyDescent="0.2">
      <c r="A70" s="74"/>
      <c r="B70" s="74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</row>
    <row r="71" spans="1:15" s="10" customFormat="1" ht="15" x14ac:dyDescent="0.2">
      <c r="A71" s="74"/>
      <c r="B71" s="74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</row>
    <row r="72" spans="1:15" s="10" customFormat="1" ht="15" x14ac:dyDescent="0.2">
      <c r="A72" s="74"/>
      <c r="B72" s="74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</row>
    <row r="73" spans="1:15" s="10" customFormat="1" ht="15" x14ac:dyDescent="0.2">
      <c r="A73" s="74"/>
      <c r="B73" s="74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</row>
    <row r="74" spans="1:15" s="10" customFormat="1" ht="15" x14ac:dyDescent="0.2">
      <c r="A74" s="74"/>
      <c r="B74" s="74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</row>
    <row r="75" spans="1:15" s="10" customFormat="1" ht="15" x14ac:dyDescent="0.2">
      <c r="A75" s="74"/>
      <c r="B75" s="74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</row>
    <row r="76" spans="1:15" s="10" customFormat="1" ht="15" x14ac:dyDescent="0.2">
      <c r="A76" s="74"/>
      <c r="B76" s="74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</row>
    <row r="77" spans="1:15" s="10" customFormat="1" ht="15" x14ac:dyDescent="0.2">
      <c r="A77" s="74"/>
      <c r="B77" s="74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</row>
    <row r="78" spans="1:15" s="10" customFormat="1" ht="15" x14ac:dyDescent="0.2">
      <c r="A78" s="74"/>
      <c r="B78" s="74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</row>
    <row r="79" spans="1:15" s="10" customFormat="1" ht="15" x14ac:dyDescent="0.2">
      <c r="A79" s="74"/>
      <c r="B79" s="74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</row>
    <row r="80" spans="1:15" s="10" customFormat="1" ht="15" x14ac:dyDescent="0.2">
      <c r="A80" s="74"/>
      <c r="B80" s="74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</row>
    <row r="81" spans="1:15" s="10" customFormat="1" ht="15" x14ac:dyDescent="0.2">
      <c r="A81" s="74"/>
      <c r="B81" s="74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</row>
    <row r="82" spans="1:15" s="10" customFormat="1" ht="15" x14ac:dyDescent="0.2">
      <c r="A82" s="74"/>
      <c r="B82" s="74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</row>
    <row r="83" spans="1:15" s="10" customFormat="1" ht="15" x14ac:dyDescent="0.2">
      <c r="A83" s="74"/>
      <c r="B83" s="74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</row>
    <row r="84" spans="1:15" s="10" customFormat="1" ht="15" x14ac:dyDescent="0.2">
      <c r="A84" s="74"/>
      <c r="B84" s="74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</row>
    <row r="85" spans="1:15" s="10" customFormat="1" ht="15" x14ac:dyDescent="0.2">
      <c r="A85" s="74"/>
      <c r="B85" s="74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</row>
    <row r="86" spans="1:15" s="10" customFormat="1" ht="15" x14ac:dyDescent="0.2">
      <c r="A86" s="74"/>
      <c r="B86" s="74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</row>
    <row r="87" spans="1:15" s="10" customFormat="1" ht="15" x14ac:dyDescent="0.2">
      <c r="A87" s="74"/>
      <c r="B87" s="74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</row>
    <row r="88" spans="1:15" s="10" customFormat="1" ht="15" x14ac:dyDescent="0.2">
      <c r="A88" s="74"/>
      <c r="B88" s="74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</row>
    <row r="89" spans="1:15" s="10" customFormat="1" ht="15" x14ac:dyDescent="0.2">
      <c r="A89" s="74"/>
      <c r="B89" s="74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</row>
    <row r="90" spans="1:15" s="10" customFormat="1" ht="15" x14ac:dyDescent="0.2">
      <c r="A90" s="74"/>
      <c r="B90" s="74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</row>
    <row r="91" spans="1:15" s="10" customFormat="1" ht="15" x14ac:dyDescent="0.2">
      <c r="A91" s="74"/>
      <c r="B91" s="74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</row>
    <row r="92" spans="1:15" s="10" customFormat="1" ht="15" x14ac:dyDescent="0.2">
      <c r="A92" s="74"/>
      <c r="B92" s="74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</row>
    <row r="93" spans="1:15" s="10" customFormat="1" ht="15" x14ac:dyDescent="0.2">
      <c r="A93" s="74"/>
      <c r="B93" s="74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</row>
    <row r="94" spans="1:15" s="10" customFormat="1" ht="15" x14ac:dyDescent="0.2">
      <c r="A94" s="74"/>
      <c r="B94" s="74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</row>
    <row r="95" spans="1:15" s="10" customFormat="1" ht="15" x14ac:dyDescent="0.2">
      <c r="A95" s="74"/>
      <c r="B95" s="74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</row>
    <row r="96" spans="1:15" s="10" customFormat="1" ht="15" x14ac:dyDescent="0.2">
      <c r="A96" s="74"/>
      <c r="B96" s="74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</row>
    <row r="97" spans="1:15" s="10" customFormat="1" ht="15" x14ac:dyDescent="0.2">
      <c r="A97" s="74"/>
      <c r="B97" s="74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</row>
    <row r="98" spans="1:15" s="10" customFormat="1" ht="15" x14ac:dyDescent="0.2">
      <c r="A98" s="74"/>
      <c r="B98" s="74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</row>
    <row r="99" spans="1:15" s="10" customFormat="1" ht="15" x14ac:dyDescent="0.2">
      <c r="A99" s="74"/>
      <c r="B99" s="74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</row>
    <row r="100" spans="1:15" s="10" customFormat="1" ht="15" x14ac:dyDescent="0.2">
      <c r="A100" s="74"/>
      <c r="B100" s="74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</row>
    <row r="101" spans="1:15" s="10" customFormat="1" ht="15" x14ac:dyDescent="0.2">
      <c r="A101" s="74"/>
      <c r="B101" s="74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</row>
    <row r="102" spans="1:15" s="10" customFormat="1" ht="15" x14ac:dyDescent="0.2">
      <c r="A102" s="74"/>
      <c r="B102" s="74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</row>
    <row r="103" spans="1:15" s="10" customFormat="1" ht="15" x14ac:dyDescent="0.2">
      <c r="A103" s="74"/>
      <c r="B103" s="74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</row>
    <row r="104" spans="1:15" s="10" customFormat="1" ht="15" x14ac:dyDescent="0.2">
      <c r="A104" s="74"/>
      <c r="B104" s="74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</row>
    <row r="105" spans="1:15" s="10" customFormat="1" ht="15" x14ac:dyDescent="0.2">
      <c r="A105" s="74"/>
      <c r="B105" s="74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</row>
    <row r="106" spans="1:15" s="10" customFormat="1" ht="15" x14ac:dyDescent="0.2">
      <c r="A106" s="74"/>
      <c r="B106" s="74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</row>
    <row r="107" spans="1:15" s="10" customFormat="1" ht="15" x14ac:dyDescent="0.2">
      <c r="A107" s="74"/>
      <c r="B107" s="74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</row>
    <row r="108" spans="1:15" s="10" customFormat="1" ht="15" x14ac:dyDescent="0.2">
      <c r="A108" s="74"/>
      <c r="B108" s="74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</row>
    <row r="109" spans="1:15" s="10" customFormat="1" ht="15" x14ac:dyDescent="0.2">
      <c r="A109" s="74"/>
      <c r="B109" s="74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</row>
    <row r="110" spans="1:15" s="10" customFormat="1" ht="15" x14ac:dyDescent="0.2">
      <c r="A110" s="74"/>
      <c r="B110" s="74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</row>
    <row r="111" spans="1:15" s="10" customFormat="1" ht="15" x14ac:dyDescent="0.2">
      <c r="A111" s="74"/>
      <c r="B111" s="74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</row>
    <row r="112" spans="1:15" s="10" customFormat="1" ht="15" x14ac:dyDescent="0.2">
      <c r="A112" s="74"/>
      <c r="B112" s="74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</row>
    <row r="113" spans="1:15" s="10" customFormat="1" ht="15" x14ac:dyDescent="0.2">
      <c r="A113" s="74"/>
      <c r="B113" s="74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</row>
    <row r="114" spans="1:15" s="10" customFormat="1" ht="15" x14ac:dyDescent="0.2">
      <c r="A114" s="74"/>
      <c r="B114" s="74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</row>
    <row r="115" spans="1:15" s="10" customFormat="1" ht="15" x14ac:dyDescent="0.2">
      <c r="A115" s="74"/>
      <c r="B115" s="74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</row>
    <row r="116" spans="1:15" s="10" customFormat="1" ht="15" x14ac:dyDescent="0.2">
      <c r="A116" s="74"/>
      <c r="B116" s="74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</row>
    <row r="117" spans="1:15" s="10" customFormat="1" ht="15" x14ac:dyDescent="0.2">
      <c r="A117" s="74"/>
      <c r="B117" s="74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</row>
    <row r="118" spans="1:15" s="10" customFormat="1" ht="15" x14ac:dyDescent="0.2">
      <c r="A118" s="74"/>
      <c r="B118" s="74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</row>
    <row r="119" spans="1:15" s="10" customFormat="1" ht="15" x14ac:dyDescent="0.2">
      <c r="A119" s="74"/>
      <c r="B119" s="74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</row>
    <row r="120" spans="1:15" s="10" customFormat="1" ht="15" x14ac:dyDescent="0.2">
      <c r="A120" s="74"/>
      <c r="B120" s="74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</row>
    <row r="121" spans="1:15" s="10" customFormat="1" ht="15" x14ac:dyDescent="0.2">
      <c r="A121" s="74"/>
      <c r="B121" s="74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</row>
    <row r="122" spans="1:15" s="10" customFormat="1" ht="15" x14ac:dyDescent="0.2">
      <c r="A122" s="74"/>
      <c r="B122" s="74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</row>
    <row r="123" spans="1:15" s="10" customFormat="1" ht="15" x14ac:dyDescent="0.2">
      <c r="A123" s="74"/>
      <c r="B123" s="74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</row>
    <row r="124" spans="1:15" s="10" customFormat="1" ht="15" x14ac:dyDescent="0.2">
      <c r="A124" s="74"/>
      <c r="B124" s="74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</row>
    <row r="125" spans="1:15" s="10" customFormat="1" ht="15" x14ac:dyDescent="0.2">
      <c r="A125" s="74"/>
      <c r="B125" s="74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</row>
    <row r="126" spans="1:15" s="10" customFormat="1" ht="15" x14ac:dyDescent="0.2">
      <c r="A126" s="74"/>
      <c r="B126" s="74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</row>
    <row r="127" spans="1:15" s="10" customFormat="1" ht="15" x14ac:dyDescent="0.2">
      <c r="A127" s="74"/>
      <c r="B127" s="74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</row>
    <row r="128" spans="1:15" s="10" customFormat="1" ht="15" x14ac:dyDescent="0.2">
      <c r="A128" s="74"/>
      <c r="B128" s="74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</row>
    <row r="129" spans="1:15" s="10" customFormat="1" ht="15" x14ac:dyDescent="0.2">
      <c r="A129" s="74"/>
      <c r="B129" s="74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</row>
    <row r="130" spans="1:15" s="10" customFormat="1" ht="15" x14ac:dyDescent="0.2">
      <c r="A130" s="74"/>
      <c r="B130" s="74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</row>
    <row r="131" spans="1:15" s="10" customFormat="1" ht="15" x14ac:dyDescent="0.2">
      <c r="A131" s="74"/>
      <c r="B131" s="74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</row>
    <row r="132" spans="1:15" s="10" customFormat="1" ht="15" x14ac:dyDescent="0.2">
      <c r="A132" s="74"/>
      <c r="B132" s="74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</row>
    <row r="133" spans="1:15" s="10" customFormat="1" ht="15" x14ac:dyDescent="0.2">
      <c r="A133" s="74"/>
      <c r="B133" s="74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</row>
    <row r="134" spans="1:15" s="10" customFormat="1" ht="15" x14ac:dyDescent="0.2">
      <c r="A134" s="74"/>
      <c r="B134" s="74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</row>
    <row r="135" spans="1:15" s="10" customFormat="1" ht="15" x14ac:dyDescent="0.2">
      <c r="A135" s="74"/>
      <c r="B135" s="74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</row>
    <row r="136" spans="1:15" s="10" customFormat="1" ht="15" x14ac:dyDescent="0.2">
      <c r="A136" s="74"/>
      <c r="B136" s="74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</row>
    <row r="137" spans="1:15" s="10" customFormat="1" ht="15" x14ac:dyDescent="0.2">
      <c r="A137" s="74"/>
      <c r="B137" s="74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</row>
    <row r="138" spans="1:15" s="10" customFormat="1" ht="15" x14ac:dyDescent="0.2">
      <c r="A138" s="74"/>
      <c r="B138" s="74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</row>
    <row r="139" spans="1:15" s="10" customFormat="1" ht="15" x14ac:dyDescent="0.2">
      <c r="A139" s="74"/>
      <c r="B139" s="74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</row>
    <row r="140" spans="1:15" s="10" customFormat="1" ht="15" x14ac:dyDescent="0.2">
      <c r="A140" s="74"/>
      <c r="B140" s="74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</row>
    <row r="141" spans="1:15" s="10" customFormat="1" ht="15" x14ac:dyDescent="0.2">
      <c r="A141" s="74"/>
      <c r="B141" s="74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</row>
    <row r="142" spans="1:15" s="10" customFormat="1" ht="15" x14ac:dyDescent="0.2">
      <c r="A142" s="74"/>
      <c r="B142" s="74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</row>
    <row r="143" spans="1:15" s="10" customFormat="1" ht="15" x14ac:dyDescent="0.2">
      <c r="A143" s="74"/>
      <c r="B143" s="74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</row>
    <row r="144" spans="1:15" s="10" customFormat="1" ht="15" x14ac:dyDescent="0.2">
      <c r="A144" s="74"/>
      <c r="B144" s="74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</row>
    <row r="145" spans="1:15" s="10" customFormat="1" ht="15" x14ac:dyDescent="0.2">
      <c r="A145" s="74"/>
      <c r="B145" s="74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</row>
    <row r="146" spans="1:15" s="10" customFormat="1" ht="15" x14ac:dyDescent="0.2">
      <c r="A146" s="74"/>
      <c r="B146" s="74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</row>
    <row r="147" spans="1:15" s="10" customFormat="1" ht="15" x14ac:dyDescent="0.2">
      <c r="A147" s="74"/>
      <c r="B147" s="74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</row>
    <row r="148" spans="1:15" s="10" customFormat="1" ht="15" x14ac:dyDescent="0.2">
      <c r="A148" s="74"/>
      <c r="B148" s="74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</row>
    <row r="149" spans="1:15" s="10" customFormat="1" ht="15" x14ac:dyDescent="0.2">
      <c r="A149" s="74"/>
      <c r="B149" s="74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</row>
    <row r="150" spans="1:15" s="10" customFormat="1" ht="15" x14ac:dyDescent="0.2">
      <c r="A150" s="74"/>
      <c r="B150" s="74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</row>
    <row r="151" spans="1:15" s="10" customFormat="1" ht="15" x14ac:dyDescent="0.2">
      <c r="A151" s="74"/>
      <c r="B151" s="74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</row>
    <row r="152" spans="1:15" s="10" customFormat="1" ht="15" x14ac:dyDescent="0.2">
      <c r="A152" s="74"/>
      <c r="B152" s="74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</row>
    <row r="153" spans="1:15" s="10" customFormat="1" ht="15" x14ac:dyDescent="0.2">
      <c r="A153" s="74"/>
      <c r="B153" s="74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</row>
    <row r="154" spans="1:15" s="10" customFormat="1" ht="15" x14ac:dyDescent="0.2">
      <c r="A154" s="74"/>
      <c r="B154" s="74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</row>
    <row r="155" spans="1:15" s="10" customFormat="1" ht="15" x14ac:dyDescent="0.2">
      <c r="A155" s="74"/>
      <c r="B155" s="74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</row>
    <row r="156" spans="1:15" s="10" customFormat="1" ht="15" x14ac:dyDescent="0.2">
      <c r="A156" s="74"/>
      <c r="B156" s="74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</row>
    <row r="157" spans="1:15" s="10" customFormat="1" ht="15" x14ac:dyDescent="0.2">
      <c r="A157" s="74"/>
      <c r="B157" s="74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</row>
    <row r="158" spans="1:15" s="10" customFormat="1" ht="15" x14ac:dyDescent="0.2">
      <c r="A158" s="74"/>
      <c r="B158" s="74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</row>
    <row r="159" spans="1:15" s="10" customFormat="1" ht="15" x14ac:dyDescent="0.2">
      <c r="A159" s="74"/>
      <c r="B159" s="74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</row>
    <row r="160" spans="1:15" s="10" customFormat="1" ht="15" x14ac:dyDescent="0.2">
      <c r="A160" s="74"/>
      <c r="B160" s="74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</row>
    <row r="161" spans="1:15" s="10" customFormat="1" ht="15" x14ac:dyDescent="0.2">
      <c r="A161" s="74"/>
      <c r="B161" s="74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</row>
    <row r="162" spans="1:15" s="10" customFormat="1" ht="15" x14ac:dyDescent="0.2">
      <c r="A162" s="74"/>
      <c r="B162" s="74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</row>
    <row r="163" spans="1:15" s="10" customFormat="1" ht="15" x14ac:dyDescent="0.2">
      <c r="A163" s="74"/>
      <c r="B163" s="74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</row>
    <row r="164" spans="1:15" s="10" customFormat="1" ht="15" x14ac:dyDescent="0.2">
      <c r="A164" s="74"/>
      <c r="B164" s="74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</row>
    <row r="165" spans="1:15" s="10" customFormat="1" ht="15" x14ac:dyDescent="0.2">
      <c r="A165" s="74"/>
      <c r="B165" s="74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</row>
    <row r="166" spans="1:15" s="10" customFormat="1" ht="15" x14ac:dyDescent="0.2">
      <c r="A166" s="74"/>
      <c r="B166" s="74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</row>
    <row r="167" spans="1:15" s="10" customFormat="1" ht="15" x14ac:dyDescent="0.2">
      <c r="A167" s="74"/>
      <c r="B167" s="74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</row>
    <row r="168" spans="1:15" s="10" customFormat="1" ht="15" x14ac:dyDescent="0.2">
      <c r="A168" s="74"/>
      <c r="B168" s="74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</row>
    <row r="169" spans="1:15" s="10" customFormat="1" ht="15" x14ac:dyDescent="0.2">
      <c r="A169" s="74"/>
      <c r="B169" s="74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</row>
    <row r="170" spans="1:15" s="10" customFormat="1" ht="15" x14ac:dyDescent="0.2">
      <c r="A170" s="74"/>
      <c r="B170" s="74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</row>
    <row r="171" spans="1:15" s="10" customFormat="1" ht="15" x14ac:dyDescent="0.2">
      <c r="A171" s="74"/>
      <c r="B171" s="74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</row>
    <row r="172" spans="1:15" s="10" customFormat="1" ht="15" x14ac:dyDescent="0.2">
      <c r="A172" s="74"/>
      <c r="B172" s="74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</row>
    <row r="173" spans="1:15" s="10" customFormat="1" ht="15" x14ac:dyDescent="0.2">
      <c r="A173" s="74"/>
      <c r="B173" s="74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</row>
    <row r="174" spans="1:15" s="10" customFormat="1" ht="15" x14ac:dyDescent="0.2">
      <c r="A174" s="74"/>
      <c r="B174" s="74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</row>
    <row r="175" spans="1:15" s="10" customFormat="1" ht="15" x14ac:dyDescent="0.2">
      <c r="A175" s="74"/>
      <c r="B175" s="74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</row>
    <row r="176" spans="1:15" s="10" customFormat="1" ht="15" x14ac:dyDescent="0.2">
      <c r="A176" s="74"/>
      <c r="B176" s="74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</row>
    <row r="177" spans="1:15" s="10" customFormat="1" ht="15" x14ac:dyDescent="0.2">
      <c r="A177" s="74"/>
      <c r="B177" s="74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</row>
    <row r="178" spans="1:15" s="10" customFormat="1" ht="15" x14ac:dyDescent="0.2">
      <c r="A178" s="74"/>
      <c r="B178" s="74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</row>
    <row r="179" spans="1:15" s="10" customFormat="1" ht="15" x14ac:dyDescent="0.2">
      <c r="A179" s="74"/>
      <c r="B179" s="74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</row>
    <row r="180" spans="1:15" s="10" customFormat="1" ht="15" x14ac:dyDescent="0.2">
      <c r="A180" s="74"/>
      <c r="B180" s="74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</row>
    <row r="181" spans="1:15" s="10" customFormat="1" ht="15" x14ac:dyDescent="0.2">
      <c r="A181" s="74"/>
      <c r="B181" s="74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</row>
    <row r="182" spans="1:15" s="10" customFormat="1" ht="15" x14ac:dyDescent="0.2">
      <c r="A182" s="74"/>
      <c r="B182" s="74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</row>
    <row r="183" spans="1:15" s="10" customFormat="1" ht="15" x14ac:dyDescent="0.2">
      <c r="A183" s="74"/>
      <c r="B183" s="74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</row>
    <row r="184" spans="1:15" s="10" customFormat="1" ht="15" x14ac:dyDescent="0.2">
      <c r="A184" s="74"/>
      <c r="B184" s="74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</row>
    <row r="185" spans="1:15" s="10" customFormat="1" ht="15" x14ac:dyDescent="0.2">
      <c r="A185" s="74"/>
      <c r="B185" s="74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</row>
    <row r="186" spans="1:15" s="10" customFormat="1" ht="15" x14ac:dyDescent="0.2">
      <c r="A186" s="74"/>
      <c r="B186" s="74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</row>
    <row r="187" spans="1:15" s="10" customFormat="1" ht="15" x14ac:dyDescent="0.2">
      <c r="A187" s="74"/>
      <c r="B187" s="74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</row>
    <row r="188" spans="1:15" s="10" customFormat="1" ht="15" x14ac:dyDescent="0.2">
      <c r="A188" s="74"/>
      <c r="B188" s="74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</row>
    <row r="189" spans="1:15" s="10" customFormat="1" ht="15" x14ac:dyDescent="0.2">
      <c r="A189" s="74"/>
      <c r="B189" s="74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</row>
    <row r="190" spans="1:15" s="10" customFormat="1" ht="15" x14ac:dyDescent="0.2">
      <c r="A190" s="74"/>
      <c r="B190" s="74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</row>
    <row r="191" spans="1:15" s="10" customFormat="1" ht="15" x14ac:dyDescent="0.2">
      <c r="A191" s="74"/>
      <c r="B191" s="74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</row>
    <row r="192" spans="1:15" s="10" customFormat="1" ht="15" x14ac:dyDescent="0.2">
      <c r="A192" s="74"/>
      <c r="B192" s="74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</row>
    <row r="193" spans="1:15" s="10" customFormat="1" ht="15" x14ac:dyDescent="0.2">
      <c r="A193" s="74"/>
      <c r="B193" s="74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</row>
    <row r="194" spans="1:15" s="10" customFormat="1" ht="15" x14ac:dyDescent="0.2">
      <c r="A194" s="74"/>
      <c r="B194" s="74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</row>
    <row r="195" spans="1:15" s="10" customFormat="1" ht="15" x14ac:dyDescent="0.2">
      <c r="A195" s="74"/>
      <c r="B195" s="74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</row>
    <row r="196" spans="1:15" s="10" customFormat="1" ht="15" x14ac:dyDescent="0.2">
      <c r="A196" s="74"/>
      <c r="B196" s="74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</row>
    <row r="197" spans="1:15" s="10" customFormat="1" ht="15" x14ac:dyDescent="0.2">
      <c r="A197" s="74"/>
      <c r="B197" s="74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</row>
    <row r="198" spans="1:15" s="10" customFormat="1" ht="15" x14ac:dyDescent="0.2">
      <c r="A198" s="74"/>
      <c r="B198" s="74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</row>
    <row r="199" spans="1:15" s="10" customFormat="1" ht="15" x14ac:dyDescent="0.2">
      <c r="A199" s="74"/>
      <c r="B199" s="74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</row>
    <row r="200" spans="1:15" s="10" customFormat="1" ht="15" x14ac:dyDescent="0.2">
      <c r="A200" s="74"/>
      <c r="B200" s="74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</row>
    <row r="201" spans="1:15" s="10" customFormat="1" ht="15" x14ac:dyDescent="0.2">
      <c r="A201" s="74"/>
      <c r="B201" s="74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</row>
    <row r="202" spans="1:15" s="10" customFormat="1" ht="15" x14ac:dyDescent="0.2">
      <c r="A202" s="74"/>
      <c r="B202" s="74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</row>
    <row r="203" spans="1:15" s="10" customFormat="1" ht="15" x14ac:dyDescent="0.2">
      <c r="A203" s="74"/>
      <c r="B203" s="74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</row>
    <row r="204" spans="1:15" s="10" customFormat="1" ht="15" x14ac:dyDescent="0.2">
      <c r="A204" s="74"/>
      <c r="B204" s="74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</row>
    <row r="205" spans="1:15" s="10" customFormat="1" ht="15" x14ac:dyDescent="0.2">
      <c r="A205" s="74"/>
      <c r="B205" s="74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</row>
    <row r="206" spans="1:15" s="10" customFormat="1" ht="15" x14ac:dyDescent="0.2">
      <c r="A206" s="74"/>
      <c r="B206" s="74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</row>
    <row r="207" spans="1:15" s="10" customFormat="1" ht="15" x14ac:dyDescent="0.2">
      <c r="A207" s="74"/>
      <c r="B207" s="74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</row>
    <row r="208" spans="1:15" s="10" customFormat="1" ht="15" x14ac:dyDescent="0.2">
      <c r="A208" s="74"/>
      <c r="B208" s="74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</row>
    <row r="209" spans="1:15" s="10" customFormat="1" ht="15" x14ac:dyDescent="0.2">
      <c r="A209" s="74"/>
      <c r="B209" s="74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</row>
    <row r="210" spans="1:15" s="10" customFormat="1" ht="15" x14ac:dyDescent="0.2">
      <c r="A210" s="74"/>
      <c r="B210" s="74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</row>
    <row r="211" spans="1:15" s="10" customFormat="1" ht="15" x14ac:dyDescent="0.2">
      <c r="A211" s="74"/>
      <c r="B211" s="74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</row>
    <row r="212" spans="1:15" s="10" customFormat="1" ht="15" x14ac:dyDescent="0.2">
      <c r="A212" s="74"/>
      <c r="B212" s="74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</row>
    <row r="213" spans="1:15" s="10" customFormat="1" ht="15" x14ac:dyDescent="0.2">
      <c r="A213" s="74"/>
      <c r="B213" s="74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</row>
    <row r="214" spans="1:15" s="10" customFormat="1" ht="15" x14ac:dyDescent="0.2">
      <c r="A214" s="74"/>
      <c r="B214" s="74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</row>
    <row r="215" spans="1:15" s="10" customFormat="1" ht="15" x14ac:dyDescent="0.2">
      <c r="A215" s="74"/>
      <c r="B215" s="74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</row>
    <row r="216" spans="1:15" s="10" customFormat="1" ht="15" x14ac:dyDescent="0.2">
      <c r="A216" s="74"/>
      <c r="B216" s="74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</row>
    <row r="217" spans="1:15" s="10" customFormat="1" ht="15" x14ac:dyDescent="0.2">
      <c r="A217" s="74"/>
      <c r="B217" s="74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</row>
    <row r="218" spans="1:15" s="10" customFormat="1" ht="15" x14ac:dyDescent="0.2">
      <c r="A218" s="74"/>
      <c r="B218" s="74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</row>
    <row r="219" spans="1:15" s="10" customFormat="1" ht="15" x14ac:dyDescent="0.2">
      <c r="A219" s="74"/>
      <c r="B219" s="74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</row>
    <row r="220" spans="1:15" s="10" customFormat="1" ht="15" x14ac:dyDescent="0.2">
      <c r="A220" s="74"/>
      <c r="B220" s="74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</row>
    <row r="221" spans="1:15" s="10" customFormat="1" ht="15" x14ac:dyDescent="0.2">
      <c r="A221" s="74"/>
      <c r="B221" s="74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</row>
    <row r="222" spans="1:15" s="10" customFormat="1" ht="15" x14ac:dyDescent="0.2">
      <c r="A222" s="74"/>
      <c r="B222" s="74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</row>
    <row r="223" spans="1:15" s="10" customFormat="1" ht="15" x14ac:dyDescent="0.2">
      <c r="A223" s="74"/>
      <c r="B223" s="74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</row>
    <row r="224" spans="1:15" s="10" customFormat="1" ht="15" x14ac:dyDescent="0.2">
      <c r="A224" s="74"/>
      <c r="B224" s="74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</row>
    <row r="225" spans="1:15" s="10" customFormat="1" ht="15" x14ac:dyDescent="0.2">
      <c r="A225" s="74"/>
      <c r="B225" s="74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</row>
    <row r="226" spans="1:15" s="10" customFormat="1" ht="15" x14ac:dyDescent="0.2">
      <c r="A226" s="74"/>
      <c r="B226" s="74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</row>
    <row r="227" spans="1:15" s="10" customFormat="1" ht="15" x14ac:dyDescent="0.2">
      <c r="A227" s="74"/>
      <c r="B227" s="74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</row>
    <row r="228" spans="1:15" s="10" customFormat="1" ht="15" x14ac:dyDescent="0.2">
      <c r="A228" s="74"/>
      <c r="B228" s="74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</row>
    <row r="229" spans="1:15" s="10" customFormat="1" ht="15" x14ac:dyDescent="0.2">
      <c r="A229" s="74"/>
      <c r="B229" s="74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</row>
    <row r="230" spans="1:15" s="10" customFormat="1" ht="15" x14ac:dyDescent="0.2">
      <c r="A230" s="74"/>
      <c r="B230" s="74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</row>
    <row r="231" spans="1:15" s="10" customFormat="1" ht="15" x14ac:dyDescent="0.2">
      <c r="A231" s="74"/>
      <c r="B231" s="74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</row>
    <row r="232" spans="1:15" s="10" customFormat="1" ht="15" x14ac:dyDescent="0.2">
      <c r="A232" s="74"/>
      <c r="B232" s="74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</row>
    <row r="233" spans="1:15" s="10" customFormat="1" ht="15" x14ac:dyDescent="0.2">
      <c r="A233" s="74"/>
      <c r="B233" s="74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</row>
    <row r="234" spans="1:15" s="10" customFormat="1" ht="15" x14ac:dyDescent="0.2">
      <c r="A234" s="74"/>
      <c r="B234" s="74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</row>
    <row r="235" spans="1:15" s="10" customFormat="1" ht="15" x14ac:dyDescent="0.2">
      <c r="A235" s="74"/>
      <c r="B235" s="74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</row>
    <row r="236" spans="1:15" s="10" customFormat="1" ht="15" x14ac:dyDescent="0.2">
      <c r="A236" s="74"/>
      <c r="B236" s="74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</row>
    <row r="237" spans="1:15" s="10" customFormat="1" ht="15" x14ac:dyDescent="0.2">
      <c r="A237" s="74"/>
      <c r="B237" s="74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</row>
    <row r="238" spans="1:15" s="10" customFormat="1" ht="15" x14ac:dyDescent="0.2">
      <c r="A238" s="74"/>
      <c r="B238" s="74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</row>
    <row r="239" spans="1:15" s="10" customFormat="1" ht="15" x14ac:dyDescent="0.2">
      <c r="A239" s="74"/>
      <c r="B239" s="74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</row>
    <row r="240" spans="1:15" s="10" customFormat="1" ht="15" x14ac:dyDescent="0.2">
      <c r="A240" s="74"/>
      <c r="B240" s="74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</row>
    <row r="241" spans="1:15" s="10" customFormat="1" ht="15" x14ac:dyDescent="0.2">
      <c r="A241" s="74"/>
      <c r="B241" s="74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</row>
    <row r="242" spans="1:15" s="10" customFormat="1" ht="15" x14ac:dyDescent="0.2">
      <c r="A242" s="74"/>
      <c r="B242" s="74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</row>
    <row r="243" spans="1:15" s="10" customFormat="1" ht="15" x14ac:dyDescent="0.2">
      <c r="A243" s="74"/>
      <c r="B243" s="74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</row>
    <row r="244" spans="1:15" s="10" customFormat="1" ht="15" x14ac:dyDescent="0.2">
      <c r="A244" s="74"/>
      <c r="B244" s="74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</row>
    <row r="245" spans="1:15" s="10" customFormat="1" ht="15" x14ac:dyDescent="0.2">
      <c r="A245" s="74"/>
      <c r="B245" s="74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</row>
    <row r="246" spans="1:15" s="10" customFormat="1" ht="15" x14ac:dyDescent="0.2">
      <c r="A246" s="74"/>
      <c r="B246" s="74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</row>
    <row r="247" spans="1:15" s="10" customFormat="1" ht="15" x14ac:dyDescent="0.2">
      <c r="A247" s="74"/>
      <c r="B247" s="74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</row>
    <row r="248" spans="1:15" s="10" customFormat="1" ht="15" x14ac:dyDescent="0.2">
      <c r="A248" s="74"/>
      <c r="B248" s="74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</row>
    <row r="249" spans="1:15" s="10" customFormat="1" ht="15" x14ac:dyDescent="0.2">
      <c r="A249" s="74"/>
      <c r="B249" s="74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</row>
    <row r="250" spans="1:15" s="10" customFormat="1" ht="15" x14ac:dyDescent="0.2">
      <c r="A250" s="74"/>
      <c r="B250" s="74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</row>
    <row r="251" spans="1:15" s="10" customFormat="1" ht="15" x14ac:dyDescent="0.2">
      <c r="A251" s="74"/>
      <c r="B251" s="74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</row>
    <row r="252" spans="1:15" s="10" customFormat="1" ht="15" x14ac:dyDescent="0.2">
      <c r="A252" s="74"/>
      <c r="B252" s="74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</row>
    <row r="253" spans="1:15" s="10" customFormat="1" ht="15" x14ac:dyDescent="0.2">
      <c r="A253" s="74"/>
      <c r="B253" s="74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</row>
    <row r="254" spans="1:15" s="10" customFormat="1" ht="15" x14ac:dyDescent="0.2">
      <c r="A254" s="74"/>
      <c r="B254" s="74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</row>
    <row r="255" spans="1:15" s="10" customFormat="1" ht="15" x14ac:dyDescent="0.2">
      <c r="A255" s="74"/>
      <c r="B255" s="74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</row>
    <row r="256" spans="1:15" s="10" customFormat="1" ht="15" x14ac:dyDescent="0.2">
      <c r="A256" s="74"/>
      <c r="B256" s="74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</row>
    <row r="257" spans="1:15" s="10" customFormat="1" ht="15" x14ac:dyDescent="0.2">
      <c r="A257" s="74"/>
      <c r="B257" s="74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</row>
    <row r="258" spans="1:15" s="10" customFormat="1" ht="15" x14ac:dyDescent="0.2">
      <c r="A258" s="74"/>
      <c r="B258" s="74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</row>
    <row r="259" spans="1:15" s="10" customFormat="1" ht="15" x14ac:dyDescent="0.2">
      <c r="A259" s="74"/>
      <c r="B259" s="74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</row>
    <row r="260" spans="1:15" s="10" customFormat="1" ht="15" x14ac:dyDescent="0.2">
      <c r="A260" s="74"/>
      <c r="B260" s="74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</row>
    <row r="261" spans="1:15" s="10" customFormat="1" ht="15" x14ac:dyDescent="0.2">
      <c r="A261" s="74"/>
      <c r="B261" s="74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</row>
    <row r="262" spans="1:15" s="10" customFormat="1" ht="15" x14ac:dyDescent="0.2">
      <c r="A262" s="74"/>
      <c r="B262" s="74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</row>
    <row r="263" spans="1:15" s="10" customFormat="1" ht="15" x14ac:dyDescent="0.2">
      <c r="A263" s="74"/>
      <c r="B263" s="74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</row>
    <row r="264" spans="1:15" s="10" customFormat="1" ht="15" x14ac:dyDescent="0.2">
      <c r="A264" s="74"/>
      <c r="B264" s="74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</row>
    <row r="265" spans="1:15" s="10" customFormat="1" ht="15" x14ac:dyDescent="0.2">
      <c r="A265" s="74"/>
      <c r="B265" s="74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</row>
    <row r="266" spans="1:15" s="10" customFormat="1" ht="15" x14ac:dyDescent="0.2">
      <c r="A266" s="74"/>
      <c r="B266" s="74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</row>
    <row r="267" spans="1:15" s="10" customFormat="1" ht="15" x14ac:dyDescent="0.2">
      <c r="A267" s="74"/>
      <c r="B267" s="74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</row>
    <row r="268" spans="1:15" s="10" customFormat="1" ht="15" x14ac:dyDescent="0.2">
      <c r="A268" s="74"/>
      <c r="B268" s="74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</row>
    <row r="269" spans="1:15" s="10" customFormat="1" ht="15" x14ac:dyDescent="0.2">
      <c r="A269" s="74"/>
      <c r="B269" s="74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</row>
    <row r="270" spans="1:15" s="10" customFormat="1" ht="15" x14ac:dyDescent="0.2">
      <c r="A270" s="74"/>
      <c r="B270" s="74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</row>
    <row r="271" spans="1:15" s="10" customFormat="1" ht="15" x14ac:dyDescent="0.2">
      <c r="A271" s="74"/>
      <c r="B271" s="74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</row>
    <row r="272" spans="1:15" s="10" customFormat="1" ht="15" x14ac:dyDescent="0.2">
      <c r="A272" s="74"/>
      <c r="B272" s="74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</row>
    <row r="273" spans="1:15" s="10" customFormat="1" ht="15" x14ac:dyDescent="0.2">
      <c r="A273" s="74"/>
      <c r="B273" s="74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</row>
    <row r="274" spans="1:15" s="10" customFormat="1" ht="15" x14ac:dyDescent="0.2">
      <c r="A274" s="74"/>
      <c r="B274" s="74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</row>
    <row r="275" spans="1:15" s="10" customFormat="1" ht="15" x14ac:dyDescent="0.2">
      <c r="A275" s="74"/>
      <c r="B275" s="74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</row>
    <row r="276" spans="1:15" s="10" customFormat="1" ht="15" x14ac:dyDescent="0.2">
      <c r="A276" s="74"/>
      <c r="B276" s="74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</row>
    <row r="277" spans="1:15" s="10" customFormat="1" ht="15" x14ac:dyDescent="0.2">
      <c r="A277" s="74"/>
      <c r="B277" s="74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</row>
    <row r="278" spans="1:15" s="10" customFormat="1" ht="15" x14ac:dyDescent="0.2">
      <c r="A278" s="74"/>
      <c r="B278" s="74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</row>
    <row r="279" spans="1:15" s="10" customFormat="1" ht="15" x14ac:dyDescent="0.2">
      <c r="A279" s="74"/>
      <c r="B279" s="74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</row>
    <row r="280" spans="1:15" s="10" customFormat="1" ht="15" x14ac:dyDescent="0.2">
      <c r="A280" s="74"/>
      <c r="B280" s="74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</row>
    <row r="281" spans="1:15" s="10" customFormat="1" ht="15" x14ac:dyDescent="0.2">
      <c r="A281" s="74"/>
      <c r="B281" s="74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</row>
    <row r="282" spans="1:15" s="10" customFormat="1" ht="15" x14ac:dyDescent="0.2">
      <c r="A282" s="74"/>
      <c r="B282" s="74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</row>
    <row r="283" spans="1:15" s="10" customFormat="1" ht="15" x14ac:dyDescent="0.2">
      <c r="A283" s="74"/>
      <c r="B283" s="74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</row>
    <row r="284" spans="1:15" s="10" customFormat="1" ht="15" x14ac:dyDescent="0.2">
      <c r="A284" s="74"/>
      <c r="B284" s="74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</row>
    <row r="285" spans="1:15" s="10" customFormat="1" ht="15" x14ac:dyDescent="0.2">
      <c r="A285" s="74"/>
      <c r="B285" s="74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</row>
    <row r="286" spans="1:15" s="10" customFormat="1" ht="15" x14ac:dyDescent="0.2">
      <c r="A286" s="74"/>
      <c r="B286" s="74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</row>
    <row r="287" spans="1:15" s="10" customFormat="1" ht="15" x14ac:dyDescent="0.2">
      <c r="A287" s="74"/>
      <c r="B287" s="74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</row>
    <row r="288" spans="1:15" s="10" customFormat="1" ht="15" x14ac:dyDescent="0.2">
      <c r="A288" s="74"/>
      <c r="B288" s="74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</row>
    <row r="289" spans="1:15" s="10" customFormat="1" ht="15" x14ac:dyDescent="0.2">
      <c r="A289" s="74"/>
      <c r="B289" s="74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</row>
    <row r="290" spans="1:15" s="10" customFormat="1" ht="15" x14ac:dyDescent="0.2">
      <c r="A290" s="74"/>
      <c r="B290" s="74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</row>
    <row r="291" spans="1:15" s="10" customFormat="1" ht="15" x14ac:dyDescent="0.2">
      <c r="A291" s="74"/>
      <c r="B291" s="74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</row>
    <row r="292" spans="1:15" s="10" customFormat="1" ht="15" x14ac:dyDescent="0.2">
      <c r="A292" s="74"/>
      <c r="B292" s="74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</row>
    <row r="293" spans="1:15" s="10" customFormat="1" ht="15" x14ac:dyDescent="0.2">
      <c r="A293" s="74"/>
      <c r="B293" s="74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</row>
    <row r="294" spans="1:15" s="10" customFormat="1" ht="15" x14ac:dyDescent="0.2">
      <c r="A294" s="74"/>
      <c r="B294" s="74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</row>
    <row r="295" spans="1:15" s="10" customFormat="1" ht="15" x14ac:dyDescent="0.2">
      <c r="A295" s="74"/>
      <c r="B295" s="74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</row>
    <row r="296" spans="1:15" s="10" customFormat="1" ht="15" x14ac:dyDescent="0.2">
      <c r="A296" s="74"/>
      <c r="B296" s="74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</row>
    <row r="297" spans="1:15" s="10" customFormat="1" ht="15" x14ac:dyDescent="0.2">
      <c r="A297" s="74"/>
      <c r="B297" s="74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</row>
    <row r="298" spans="1:15" s="10" customFormat="1" ht="15" x14ac:dyDescent="0.2">
      <c r="A298" s="74"/>
      <c r="B298" s="74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</row>
    <row r="299" spans="1:15" s="10" customFormat="1" ht="15" x14ac:dyDescent="0.2">
      <c r="A299" s="74"/>
      <c r="B299" s="74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</row>
    <row r="300" spans="1:15" s="10" customFormat="1" ht="15" x14ac:dyDescent="0.2">
      <c r="A300" s="74"/>
      <c r="B300" s="74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</row>
    <row r="301" spans="1:15" s="10" customFormat="1" ht="15" x14ac:dyDescent="0.2">
      <c r="A301" s="74"/>
      <c r="B301" s="74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</row>
    <row r="302" spans="1:15" s="10" customFormat="1" ht="15" x14ac:dyDescent="0.2">
      <c r="A302" s="74"/>
      <c r="B302" s="74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</row>
    <row r="303" spans="1:15" s="10" customFormat="1" ht="15" x14ac:dyDescent="0.2">
      <c r="A303" s="74"/>
      <c r="B303" s="74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</row>
    <row r="304" spans="1:15" s="10" customFormat="1" ht="15" x14ac:dyDescent="0.2">
      <c r="A304" s="74"/>
      <c r="B304" s="74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</row>
    <row r="305" spans="1:15" s="10" customFormat="1" ht="15" x14ac:dyDescent="0.2">
      <c r="A305" s="74"/>
      <c r="B305" s="74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</row>
    <row r="306" spans="1:15" s="10" customFormat="1" ht="15" x14ac:dyDescent="0.2">
      <c r="A306" s="74"/>
      <c r="B306" s="74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</row>
    <row r="307" spans="1:15" s="10" customFormat="1" ht="15" x14ac:dyDescent="0.2">
      <c r="A307" s="74"/>
      <c r="B307" s="74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</row>
    <row r="308" spans="1:15" s="10" customFormat="1" ht="15" x14ac:dyDescent="0.2">
      <c r="A308" s="74"/>
      <c r="B308" s="74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</row>
    <row r="309" spans="1:15" s="10" customFormat="1" ht="15" x14ac:dyDescent="0.2">
      <c r="A309" s="74"/>
      <c r="B309" s="74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</row>
    <row r="310" spans="1:15" s="10" customFormat="1" ht="15" x14ac:dyDescent="0.2">
      <c r="A310" s="74"/>
      <c r="B310" s="74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</row>
    <row r="311" spans="1:15" s="10" customFormat="1" ht="15" x14ac:dyDescent="0.2">
      <c r="A311" s="74"/>
      <c r="B311" s="74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</row>
    <row r="312" spans="1:15" s="10" customFormat="1" ht="15" x14ac:dyDescent="0.2">
      <c r="A312" s="74"/>
      <c r="B312" s="74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</row>
    <row r="313" spans="1:15" s="10" customFormat="1" ht="15" x14ac:dyDescent="0.2">
      <c r="A313" s="74"/>
      <c r="B313" s="74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</row>
    <row r="314" spans="1:15" s="10" customFormat="1" ht="15" x14ac:dyDescent="0.2">
      <c r="A314" s="74"/>
      <c r="B314" s="74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</row>
    <row r="315" spans="1:15" s="10" customFormat="1" ht="15" x14ac:dyDescent="0.2">
      <c r="A315" s="74"/>
      <c r="B315" s="74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</row>
    <row r="316" spans="1:15" s="10" customFormat="1" ht="15" x14ac:dyDescent="0.2">
      <c r="A316" s="74"/>
      <c r="B316" s="74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</row>
    <row r="317" spans="1:15" s="10" customFormat="1" ht="15" x14ac:dyDescent="0.2">
      <c r="A317" s="74"/>
      <c r="B317" s="74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</row>
    <row r="318" spans="1:15" s="10" customFormat="1" ht="15" x14ac:dyDescent="0.2">
      <c r="A318" s="74"/>
      <c r="B318" s="74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</row>
    <row r="319" spans="1:15" s="10" customFormat="1" ht="15" x14ac:dyDescent="0.2">
      <c r="A319" s="74"/>
      <c r="B319" s="74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</row>
    <row r="320" spans="1:15" s="10" customFormat="1" ht="15" x14ac:dyDescent="0.2">
      <c r="A320" s="74"/>
      <c r="B320" s="74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</row>
    <row r="321" spans="1:15" s="10" customFormat="1" ht="15" x14ac:dyDescent="0.2">
      <c r="A321" s="74"/>
      <c r="B321" s="74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</row>
    <row r="322" spans="1:15" s="10" customFormat="1" ht="15" x14ac:dyDescent="0.2">
      <c r="A322" s="74"/>
      <c r="B322" s="74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</row>
    <row r="323" spans="1:15" s="10" customFormat="1" ht="15" x14ac:dyDescent="0.2">
      <c r="A323" s="74"/>
      <c r="B323" s="74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</row>
    <row r="324" spans="1:15" s="10" customFormat="1" ht="15" x14ac:dyDescent="0.2">
      <c r="A324" s="74"/>
      <c r="B324" s="74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</row>
    <row r="325" spans="1:15" s="10" customFormat="1" ht="15" x14ac:dyDescent="0.2">
      <c r="A325" s="74"/>
      <c r="B325" s="74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</row>
    <row r="326" spans="1:15" s="10" customFormat="1" ht="15" x14ac:dyDescent="0.2">
      <c r="A326" s="74"/>
      <c r="B326" s="74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</row>
    <row r="327" spans="1:15" s="10" customFormat="1" ht="15" x14ac:dyDescent="0.2">
      <c r="A327" s="74"/>
      <c r="B327" s="74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</row>
    <row r="328" spans="1:15" s="10" customFormat="1" ht="15" x14ac:dyDescent="0.2">
      <c r="A328" s="74"/>
      <c r="B328" s="74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</row>
    <row r="329" spans="1:15" s="10" customFormat="1" ht="15" x14ac:dyDescent="0.2">
      <c r="A329" s="74"/>
      <c r="B329" s="74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</row>
    <row r="330" spans="1:15" s="10" customFormat="1" ht="15" x14ac:dyDescent="0.2">
      <c r="A330" s="74"/>
      <c r="B330" s="74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</row>
    <row r="331" spans="1:15" s="10" customFormat="1" ht="15" x14ac:dyDescent="0.2">
      <c r="A331" s="74"/>
      <c r="B331" s="74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</row>
    <row r="332" spans="1:15" s="10" customFormat="1" ht="15" x14ac:dyDescent="0.2">
      <c r="A332" s="74"/>
      <c r="B332" s="74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</row>
    <row r="333" spans="1:15" s="10" customFormat="1" ht="15" x14ac:dyDescent="0.2">
      <c r="A333" s="74"/>
      <c r="B333" s="74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</row>
    <row r="334" spans="1:15" s="10" customFormat="1" ht="15" x14ac:dyDescent="0.2">
      <c r="A334" s="74"/>
      <c r="B334" s="74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</row>
    <row r="335" spans="1:15" s="10" customFormat="1" ht="15" x14ac:dyDescent="0.2">
      <c r="A335" s="74"/>
      <c r="B335" s="74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</row>
    <row r="336" spans="1:15" s="10" customFormat="1" ht="15" x14ac:dyDescent="0.2">
      <c r="A336" s="74"/>
      <c r="B336" s="74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</row>
    <row r="337" spans="1:15" s="10" customFormat="1" ht="15" x14ac:dyDescent="0.2">
      <c r="A337" s="74"/>
      <c r="B337" s="74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</row>
    <row r="338" spans="1:15" s="10" customFormat="1" ht="15" x14ac:dyDescent="0.2">
      <c r="A338" s="74"/>
      <c r="B338" s="74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</row>
    <row r="339" spans="1:15" s="10" customFormat="1" ht="15" x14ac:dyDescent="0.2">
      <c r="A339" s="74"/>
      <c r="B339" s="74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</row>
    <row r="340" spans="1:15" s="10" customFormat="1" ht="15" x14ac:dyDescent="0.2">
      <c r="A340" s="74"/>
      <c r="B340" s="74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</row>
    <row r="341" spans="1:15" s="10" customFormat="1" ht="15" x14ac:dyDescent="0.2">
      <c r="A341" s="74"/>
      <c r="B341" s="74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</row>
    <row r="342" spans="1:15" s="10" customFormat="1" ht="15" x14ac:dyDescent="0.2">
      <c r="A342" s="74"/>
      <c r="B342" s="74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</row>
    <row r="343" spans="1:15" s="10" customFormat="1" ht="15" x14ac:dyDescent="0.2">
      <c r="A343" s="74"/>
      <c r="B343" s="74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</row>
    <row r="344" spans="1:15" s="10" customFormat="1" ht="15" x14ac:dyDescent="0.2">
      <c r="A344" s="74"/>
      <c r="B344" s="74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</row>
    <row r="345" spans="1:15" s="10" customFormat="1" ht="15" x14ac:dyDescent="0.2">
      <c r="A345" s="74"/>
      <c r="B345" s="74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</row>
    <row r="346" spans="1:15" s="10" customFormat="1" ht="15" x14ac:dyDescent="0.2">
      <c r="A346" s="74"/>
      <c r="B346" s="74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</row>
    <row r="347" spans="1:15" s="10" customFormat="1" ht="15" x14ac:dyDescent="0.2">
      <c r="A347" s="74"/>
      <c r="B347" s="74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</row>
    <row r="348" spans="1:15" s="10" customFormat="1" ht="15" x14ac:dyDescent="0.2">
      <c r="A348" s="74"/>
      <c r="B348" s="74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</row>
    <row r="349" spans="1:15" s="10" customFormat="1" ht="15" x14ac:dyDescent="0.2">
      <c r="A349" s="74"/>
      <c r="B349" s="74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</row>
    <row r="350" spans="1:15" s="10" customFormat="1" ht="15" x14ac:dyDescent="0.2">
      <c r="A350" s="74"/>
      <c r="B350" s="74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</row>
    <row r="351" spans="1:15" s="10" customFormat="1" ht="15" x14ac:dyDescent="0.2">
      <c r="A351" s="74"/>
      <c r="B351" s="74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</row>
    <row r="352" spans="1:15" s="10" customFormat="1" ht="15" x14ac:dyDescent="0.2">
      <c r="A352" s="74"/>
      <c r="B352" s="74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</row>
    <row r="353" spans="1:15" s="10" customFormat="1" ht="15" x14ac:dyDescent="0.2">
      <c r="A353" s="74"/>
      <c r="B353" s="74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</row>
    <row r="354" spans="1:15" s="10" customFormat="1" ht="15" x14ac:dyDescent="0.2">
      <c r="A354" s="74"/>
      <c r="B354" s="74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</row>
    <row r="355" spans="1:15" s="10" customFormat="1" ht="15" x14ac:dyDescent="0.2">
      <c r="A355" s="74"/>
      <c r="B355" s="74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</row>
    <row r="356" spans="1:15" s="10" customFormat="1" ht="15" x14ac:dyDescent="0.2">
      <c r="A356" s="74"/>
      <c r="B356" s="74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</row>
    <row r="357" spans="1:15" s="10" customFormat="1" ht="15" x14ac:dyDescent="0.2">
      <c r="A357" s="74"/>
      <c r="B357" s="74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</row>
    <row r="358" spans="1:15" s="10" customFormat="1" ht="15" x14ac:dyDescent="0.2">
      <c r="A358" s="74"/>
      <c r="B358" s="74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</row>
    <row r="359" spans="1:15" s="10" customFormat="1" ht="15" x14ac:dyDescent="0.2">
      <c r="A359" s="74"/>
      <c r="B359" s="74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</row>
    <row r="360" spans="1:15" s="10" customFormat="1" ht="15" x14ac:dyDescent="0.2">
      <c r="A360" s="74"/>
      <c r="B360" s="74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</row>
    <row r="361" spans="1:15" s="10" customFormat="1" ht="15" x14ac:dyDescent="0.2">
      <c r="A361" s="74"/>
      <c r="B361" s="74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</row>
    <row r="362" spans="1:15" s="10" customFormat="1" ht="15" x14ac:dyDescent="0.2">
      <c r="A362" s="74"/>
      <c r="B362" s="74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</row>
    <row r="363" spans="1:15" s="10" customFormat="1" ht="15" x14ac:dyDescent="0.2">
      <c r="A363" s="74"/>
      <c r="B363" s="74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</row>
    <row r="364" spans="1:15" s="10" customFormat="1" ht="15" x14ac:dyDescent="0.2">
      <c r="A364" s="74"/>
      <c r="B364" s="74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</row>
    <row r="365" spans="1:15" s="10" customFormat="1" ht="15" x14ac:dyDescent="0.2">
      <c r="A365" s="74"/>
      <c r="B365" s="74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</row>
    <row r="366" spans="1:15" s="10" customFormat="1" ht="15" x14ac:dyDescent="0.2">
      <c r="A366" s="74"/>
      <c r="B366" s="74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</row>
    <row r="367" spans="1:15" s="10" customFormat="1" ht="15" x14ac:dyDescent="0.2">
      <c r="A367" s="74"/>
      <c r="B367" s="74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</row>
    <row r="368" spans="1:15" s="10" customFormat="1" ht="15" x14ac:dyDescent="0.2">
      <c r="A368" s="74"/>
      <c r="B368" s="74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</row>
    <row r="369" spans="1:15" s="10" customFormat="1" ht="15" x14ac:dyDescent="0.2">
      <c r="A369" s="74"/>
      <c r="B369" s="74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</row>
    <row r="370" spans="1:15" s="10" customFormat="1" ht="15" x14ac:dyDescent="0.2">
      <c r="A370" s="74"/>
      <c r="B370" s="74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</row>
    <row r="371" spans="1:15" s="10" customFormat="1" ht="15" x14ac:dyDescent="0.2">
      <c r="A371" s="74"/>
      <c r="B371" s="74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</row>
    <row r="372" spans="1:15" s="10" customFormat="1" ht="15" x14ac:dyDescent="0.2">
      <c r="A372" s="74"/>
      <c r="B372" s="74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</row>
    <row r="373" spans="1:15" s="10" customFormat="1" ht="15" x14ac:dyDescent="0.2">
      <c r="A373" s="74"/>
      <c r="B373" s="74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</row>
    <row r="374" spans="1:15" s="10" customFormat="1" ht="15" x14ac:dyDescent="0.2">
      <c r="A374" s="74"/>
      <c r="B374" s="74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</row>
    <row r="375" spans="1:15" s="10" customFormat="1" ht="15" x14ac:dyDescent="0.2">
      <c r="A375" s="74"/>
      <c r="B375" s="74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</row>
    <row r="376" spans="1:15" s="10" customFormat="1" ht="15" x14ac:dyDescent="0.2">
      <c r="A376" s="74"/>
      <c r="B376" s="74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</row>
    <row r="377" spans="1:15" s="10" customFormat="1" ht="15" x14ac:dyDescent="0.2">
      <c r="A377" s="74"/>
      <c r="B377" s="74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</row>
    <row r="378" spans="1:15" s="10" customFormat="1" ht="15" x14ac:dyDescent="0.2">
      <c r="A378" s="74"/>
      <c r="B378" s="74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</row>
    <row r="379" spans="1:15" s="10" customFormat="1" ht="15" x14ac:dyDescent="0.2">
      <c r="A379" s="74"/>
      <c r="B379" s="74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</row>
    <row r="380" spans="1:15" s="10" customFormat="1" ht="15" x14ac:dyDescent="0.2">
      <c r="A380" s="74"/>
      <c r="B380" s="74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</row>
    <row r="381" spans="1:15" s="10" customFormat="1" ht="15" x14ac:dyDescent="0.2">
      <c r="A381" s="74"/>
      <c r="B381" s="74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</row>
    <row r="382" spans="1:15" s="10" customFormat="1" ht="15" x14ac:dyDescent="0.2">
      <c r="A382" s="74"/>
      <c r="B382" s="74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</row>
    <row r="383" spans="1:15" s="10" customFormat="1" ht="15" x14ac:dyDescent="0.2">
      <c r="A383" s="74"/>
      <c r="B383" s="74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</row>
    <row r="384" spans="1:15" s="10" customFormat="1" ht="15" x14ac:dyDescent="0.2">
      <c r="A384" s="74"/>
      <c r="B384" s="74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</row>
    <row r="385" spans="1:15" s="10" customFormat="1" ht="15" x14ac:dyDescent="0.2">
      <c r="A385" s="74"/>
      <c r="B385" s="74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</row>
    <row r="386" spans="1:15" s="10" customFormat="1" ht="15" x14ac:dyDescent="0.2">
      <c r="A386" s="74"/>
      <c r="B386" s="74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</row>
    <row r="387" spans="1:15" s="10" customFormat="1" ht="15" x14ac:dyDescent="0.2">
      <c r="A387" s="74"/>
      <c r="B387" s="74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</row>
    <row r="388" spans="1:15" s="10" customFormat="1" ht="15" x14ac:dyDescent="0.2">
      <c r="A388" s="74"/>
      <c r="B388" s="74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</row>
    <row r="389" spans="1:15" s="10" customFormat="1" ht="15" x14ac:dyDescent="0.2">
      <c r="A389" s="74"/>
      <c r="B389" s="74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</row>
    <row r="390" spans="1:15" s="10" customFormat="1" ht="15" x14ac:dyDescent="0.2">
      <c r="A390" s="74"/>
      <c r="B390" s="74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</row>
    <row r="391" spans="1:15" s="10" customFormat="1" ht="15" x14ac:dyDescent="0.2">
      <c r="A391" s="74"/>
      <c r="B391" s="74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</row>
    <row r="392" spans="1:15" s="10" customFormat="1" ht="15" x14ac:dyDescent="0.2">
      <c r="A392" s="74"/>
      <c r="B392" s="74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</row>
    <row r="393" spans="1:15" s="10" customFormat="1" ht="15" x14ac:dyDescent="0.2">
      <c r="A393" s="74"/>
      <c r="B393" s="74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</row>
    <row r="394" spans="1:15" s="10" customFormat="1" ht="15" x14ac:dyDescent="0.2">
      <c r="A394" s="74"/>
      <c r="B394" s="74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</row>
    <row r="395" spans="1:15" s="10" customFormat="1" ht="15" x14ac:dyDescent="0.2">
      <c r="A395" s="74"/>
      <c r="B395" s="74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</row>
    <row r="396" spans="1:15" s="10" customFormat="1" ht="15" x14ac:dyDescent="0.2">
      <c r="A396" s="74"/>
      <c r="B396" s="74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</row>
    <row r="397" spans="1:15" s="10" customFormat="1" ht="15" x14ac:dyDescent="0.2">
      <c r="A397" s="74"/>
      <c r="B397" s="74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</row>
    <row r="398" spans="1:15" s="10" customFormat="1" ht="15" x14ac:dyDescent="0.2">
      <c r="A398" s="74"/>
      <c r="B398" s="74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</row>
    <row r="399" spans="1:15" s="10" customFormat="1" ht="15" x14ac:dyDescent="0.2">
      <c r="A399" s="74"/>
      <c r="B399" s="74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</row>
    <row r="400" spans="1:15" s="10" customFormat="1" ht="15" x14ac:dyDescent="0.2">
      <c r="A400" s="74"/>
      <c r="B400" s="74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</row>
    <row r="401" spans="1:15" s="10" customFormat="1" ht="15" x14ac:dyDescent="0.2">
      <c r="A401" s="74"/>
      <c r="B401" s="74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</row>
    <row r="402" spans="1:15" s="10" customFormat="1" ht="15" x14ac:dyDescent="0.2">
      <c r="A402" s="74"/>
      <c r="B402" s="74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</row>
    <row r="403" spans="1:15" s="10" customFormat="1" ht="15" x14ac:dyDescent="0.2">
      <c r="A403" s="74"/>
      <c r="B403" s="74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</row>
    <row r="404" spans="1:15" s="10" customFormat="1" ht="15" x14ac:dyDescent="0.2">
      <c r="A404" s="74"/>
      <c r="B404" s="74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</row>
    <row r="405" spans="1:15" s="10" customFormat="1" ht="15" x14ac:dyDescent="0.2">
      <c r="A405" s="74"/>
      <c r="B405" s="74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</row>
    <row r="406" spans="1:15" s="10" customFormat="1" ht="15" x14ac:dyDescent="0.2">
      <c r="A406" s="74"/>
      <c r="B406" s="74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</row>
    <row r="407" spans="1:15" s="10" customFormat="1" ht="15" x14ac:dyDescent="0.2">
      <c r="A407" s="74"/>
      <c r="B407" s="74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</row>
    <row r="408" spans="1:15" s="10" customFormat="1" ht="15" x14ac:dyDescent="0.2">
      <c r="A408" s="74"/>
      <c r="B408" s="74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</row>
    <row r="409" spans="1:15" s="10" customFormat="1" ht="15" x14ac:dyDescent="0.2">
      <c r="A409" s="74"/>
      <c r="B409" s="74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</row>
    <row r="410" spans="1:15" s="10" customFormat="1" ht="15" x14ac:dyDescent="0.2">
      <c r="A410" s="74"/>
      <c r="B410" s="74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</row>
    <row r="411" spans="1:15" s="10" customFormat="1" ht="15" x14ac:dyDescent="0.2">
      <c r="A411" s="74"/>
      <c r="B411" s="74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</row>
    <row r="412" spans="1:15" s="10" customFormat="1" ht="15" x14ac:dyDescent="0.2">
      <c r="A412" s="74"/>
      <c r="B412" s="74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</row>
    <row r="413" spans="1:15" s="10" customFormat="1" ht="15" x14ac:dyDescent="0.2">
      <c r="A413" s="74"/>
      <c r="B413" s="74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</row>
    <row r="414" spans="1:15" s="10" customFormat="1" ht="15" x14ac:dyDescent="0.2">
      <c r="A414" s="74"/>
      <c r="B414" s="74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</row>
    <row r="415" spans="1:15" s="10" customFormat="1" ht="15" x14ac:dyDescent="0.2">
      <c r="A415" s="74"/>
      <c r="B415" s="74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</row>
    <row r="416" spans="1:15" s="10" customFormat="1" ht="15" x14ac:dyDescent="0.2">
      <c r="A416" s="74"/>
      <c r="B416" s="74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</row>
    <row r="417" spans="1:15" s="10" customFormat="1" ht="15" x14ac:dyDescent="0.2">
      <c r="A417" s="74"/>
      <c r="B417" s="74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</row>
    <row r="418" spans="1:15" s="10" customFormat="1" ht="15" x14ac:dyDescent="0.2">
      <c r="A418" s="74"/>
      <c r="B418" s="74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</row>
    <row r="419" spans="1:15" s="10" customFormat="1" ht="15" x14ac:dyDescent="0.2">
      <c r="A419" s="74"/>
      <c r="B419" s="74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</row>
    <row r="420" spans="1:15" s="10" customFormat="1" ht="15" x14ac:dyDescent="0.2">
      <c r="A420" s="74"/>
      <c r="B420" s="74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</row>
    <row r="421" spans="1:15" s="10" customFormat="1" ht="15" x14ac:dyDescent="0.2">
      <c r="A421" s="74"/>
      <c r="B421" s="74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</row>
    <row r="422" spans="1:15" s="10" customFormat="1" ht="15" x14ac:dyDescent="0.2">
      <c r="A422" s="74"/>
      <c r="B422" s="74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</row>
    <row r="423" spans="1:15" s="10" customFormat="1" ht="15" x14ac:dyDescent="0.2">
      <c r="A423" s="74"/>
      <c r="B423" s="74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</row>
    <row r="424" spans="1:15" s="10" customFormat="1" ht="15" x14ac:dyDescent="0.2">
      <c r="A424" s="74"/>
      <c r="B424" s="74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</row>
    <row r="425" spans="1:15" s="10" customFormat="1" ht="15" x14ac:dyDescent="0.2">
      <c r="A425" s="74"/>
      <c r="B425" s="74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</row>
    <row r="426" spans="1:15" s="10" customFormat="1" ht="15" x14ac:dyDescent="0.2">
      <c r="A426" s="74"/>
      <c r="B426" s="74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</row>
    <row r="427" spans="1:15" s="10" customFormat="1" ht="15" x14ac:dyDescent="0.2">
      <c r="A427" s="74"/>
      <c r="B427" s="74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</row>
    <row r="428" spans="1:15" s="10" customFormat="1" ht="15" x14ac:dyDescent="0.2">
      <c r="A428" s="74"/>
      <c r="B428" s="74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</row>
    <row r="429" spans="1:15" s="10" customFormat="1" ht="15" x14ac:dyDescent="0.2">
      <c r="A429" s="74"/>
      <c r="B429" s="74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</row>
    <row r="430" spans="1:15" s="10" customFormat="1" ht="15" x14ac:dyDescent="0.2">
      <c r="A430" s="74"/>
      <c r="B430" s="74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</row>
    <row r="431" spans="1:15" s="10" customFormat="1" ht="15" x14ac:dyDescent="0.2">
      <c r="A431" s="74"/>
      <c r="B431" s="74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</row>
    <row r="432" spans="1:15" s="10" customFormat="1" ht="15" x14ac:dyDescent="0.2">
      <c r="A432" s="74"/>
      <c r="B432" s="74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</row>
    <row r="433" spans="1:15" s="10" customFormat="1" ht="15" x14ac:dyDescent="0.2">
      <c r="A433" s="74"/>
      <c r="B433" s="74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</row>
    <row r="434" spans="1:15" s="10" customFormat="1" ht="15" x14ac:dyDescent="0.2">
      <c r="A434" s="74"/>
      <c r="B434" s="74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</row>
    <row r="435" spans="1:15" s="10" customFormat="1" ht="15" x14ac:dyDescent="0.2">
      <c r="A435" s="74"/>
      <c r="B435" s="74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</row>
    <row r="436" spans="1:15" s="10" customFormat="1" ht="15" x14ac:dyDescent="0.2">
      <c r="A436" s="74"/>
      <c r="B436" s="74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</row>
    <row r="437" spans="1:15" s="10" customFormat="1" ht="15" x14ac:dyDescent="0.2">
      <c r="A437" s="74"/>
      <c r="B437" s="74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</row>
    <row r="438" spans="1:15" s="10" customFormat="1" ht="15" x14ac:dyDescent="0.2">
      <c r="A438" s="74"/>
      <c r="B438" s="74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</row>
    <row r="439" spans="1:15" s="10" customFormat="1" ht="15" x14ac:dyDescent="0.2">
      <c r="A439" s="74"/>
      <c r="B439" s="74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</row>
    <row r="440" spans="1:15" s="10" customFormat="1" ht="15" x14ac:dyDescent="0.2">
      <c r="A440" s="74"/>
      <c r="B440" s="74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</row>
    <row r="441" spans="1:15" s="10" customFormat="1" ht="15" x14ac:dyDescent="0.2">
      <c r="A441" s="74"/>
      <c r="B441" s="74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</row>
    <row r="442" spans="1:15" s="10" customFormat="1" ht="15" x14ac:dyDescent="0.2">
      <c r="A442" s="74"/>
      <c r="B442" s="74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</row>
    <row r="443" spans="1:15" s="10" customFormat="1" ht="15" x14ac:dyDescent="0.2">
      <c r="A443" s="74"/>
      <c r="B443" s="74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</row>
    <row r="444" spans="1:15" s="10" customFormat="1" ht="15" x14ac:dyDescent="0.2">
      <c r="A444" s="74"/>
      <c r="B444" s="74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</row>
    <row r="445" spans="1:15" s="10" customFormat="1" ht="15" x14ac:dyDescent="0.2">
      <c r="A445" s="74"/>
      <c r="B445" s="74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</row>
    <row r="446" spans="1:15" s="10" customFormat="1" ht="15" x14ac:dyDescent="0.2">
      <c r="A446" s="74"/>
      <c r="B446" s="74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</row>
    <row r="447" spans="1:15" s="10" customFormat="1" ht="15" x14ac:dyDescent="0.2">
      <c r="A447" s="74"/>
      <c r="B447" s="74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</row>
    <row r="448" spans="1:15" s="10" customFormat="1" ht="15" x14ac:dyDescent="0.2">
      <c r="A448" s="74"/>
      <c r="B448" s="74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</row>
    <row r="449" spans="1:15" s="10" customFormat="1" ht="15" x14ac:dyDescent="0.2">
      <c r="A449" s="74"/>
      <c r="B449" s="74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</row>
    <row r="450" spans="1:15" s="10" customFormat="1" ht="15" x14ac:dyDescent="0.2">
      <c r="A450" s="74"/>
      <c r="B450" s="74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</row>
    <row r="451" spans="1:15" s="10" customFormat="1" ht="15" x14ac:dyDescent="0.2">
      <c r="A451" s="74"/>
      <c r="B451" s="74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</row>
    <row r="452" spans="1:15" s="10" customFormat="1" ht="15" x14ac:dyDescent="0.2">
      <c r="A452" s="74"/>
      <c r="B452" s="74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</row>
    <row r="453" spans="1:15" s="10" customFormat="1" ht="15" x14ac:dyDescent="0.2">
      <c r="A453" s="74"/>
      <c r="B453" s="74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</row>
    <row r="454" spans="1:15" s="10" customFormat="1" ht="15" x14ac:dyDescent="0.2">
      <c r="A454" s="74"/>
      <c r="B454" s="74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</row>
    <row r="455" spans="1:15" s="10" customFormat="1" ht="15" x14ac:dyDescent="0.2">
      <c r="A455" s="74"/>
      <c r="B455" s="74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</row>
    <row r="456" spans="1:15" s="10" customFormat="1" ht="15" x14ac:dyDescent="0.2">
      <c r="A456" s="74"/>
      <c r="B456" s="74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</row>
    <row r="457" spans="1:15" s="10" customFormat="1" ht="15" x14ac:dyDescent="0.2">
      <c r="A457" s="74"/>
      <c r="B457" s="74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</row>
    <row r="458" spans="1:15" s="10" customFormat="1" ht="15" x14ac:dyDescent="0.2">
      <c r="A458" s="74"/>
      <c r="B458" s="74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</row>
    <row r="459" spans="1:15" s="10" customFormat="1" ht="15" x14ac:dyDescent="0.2">
      <c r="A459" s="74"/>
      <c r="B459" s="74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</row>
    <row r="460" spans="1:15" s="10" customFormat="1" ht="15" x14ac:dyDescent="0.2">
      <c r="A460" s="74"/>
      <c r="B460" s="74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</row>
    <row r="461" spans="1:15" s="10" customFormat="1" ht="15" x14ac:dyDescent="0.2">
      <c r="A461" s="74"/>
      <c r="B461" s="74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</row>
    <row r="462" spans="1:15" s="10" customFormat="1" ht="15" x14ac:dyDescent="0.2">
      <c r="A462" s="74"/>
      <c r="B462" s="74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</row>
    <row r="463" spans="1:15" s="10" customFormat="1" ht="15" x14ac:dyDescent="0.2">
      <c r="A463" s="74"/>
      <c r="B463" s="74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</row>
    <row r="464" spans="1:15" s="10" customFormat="1" ht="15" x14ac:dyDescent="0.2">
      <c r="A464" s="74"/>
      <c r="B464" s="74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</row>
    <row r="465" spans="1:15" s="10" customFormat="1" ht="15" x14ac:dyDescent="0.2">
      <c r="A465" s="74"/>
      <c r="B465" s="74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</row>
    <row r="466" spans="1:15" s="10" customFormat="1" ht="15" x14ac:dyDescent="0.2">
      <c r="A466" s="74"/>
      <c r="B466" s="74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</row>
    <row r="467" spans="1:15" s="10" customFormat="1" ht="15" x14ac:dyDescent="0.2">
      <c r="A467" s="74"/>
      <c r="B467" s="74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</row>
    <row r="468" spans="1:15" s="10" customFormat="1" ht="15" x14ac:dyDescent="0.2">
      <c r="A468" s="74"/>
      <c r="B468" s="74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</row>
    <row r="469" spans="1:15" s="10" customFormat="1" ht="15" x14ac:dyDescent="0.2">
      <c r="A469" s="74"/>
      <c r="B469" s="74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</row>
    <row r="470" spans="1:15" s="10" customFormat="1" ht="15" x14ac:dyDescent="0.2">
      <c r="A470" s="74"/>
      <c r="B470" s="74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</row>
    <row r="471" spans="1:15" s="10" customFormat="1" ht="15" x14ac:dyDescent="0.2">
      <c r="A471" s="74"/>
      <c r="B471" s="74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</row>
    <row r="472" spans="1:15" s="10" customFormat="1" ht="15" x14ac:dyDescent="0.2">
      <c r="A472" s="74"/>
      <c r="B472" s="74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</row>
    <row r="473" spans="1:15" s="10" customFormat="1" ht="15" x14ac:dyDescent="0.2">
      <c r="A473" s="74"/>
      <c r="B473" s="74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</row>
    <row r="474" spans="1:15" s="10" customFormat="1" ht="15" x14ac:dyDescent="0.2">
      <c r="A474" s="74"/>
      <c r="B474" s="74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</row>
    <row r="475" spans="1:15" s="10" customFormat="1" ht="15" x14ac:dyDescent="0.2">
      <c r="A475" s="74"/>
      <c r="B475" s="74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</row>
    <row r="476" spans="1:15" s="10" customFormat="1" ht="15" x14ac:dyDescent="0.2">
      <c r="A476" s="74"/>
      <c r="B476" s="74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</row>
    <row r="477" spans="1:15" s="10" customFormat="1" ht="15" x14ac:dyDescent="0.2">
      <c r="A477" s="74"/>
      <c r="B477" s="74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</row>
    <row r="478" spans="1:15" s="10" customFormat="1" ht="15" x14ac:dyDescent="0.2">
      <c r="A478" s="74"/>
      <c r="B478" s="74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</row>
    <row r="479" spans="1:15" s="10" customFormat="1" ht="15" x14ac:dyDescent="0.2">
      <c r="A479" s="74"/>
      <c r="B479" s="74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</row>
    <row r="480" spans="1:15" s="10" customFormat="1" ht="15" x14ac:dyDescent="0.2">
      <c r="A480" s="74"/>
      <c r="B480" s="74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</row>
    <row r="481" spans="1:15" s="10" customFormat="1" ht="15" x14ac:dyDescent="0.2">
      <c r="A481" s="74"/>
      <c r="B481" s="74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</row>
    <row r="482" spans="1:15" s="10" customFormat="1" ht="15" x14ac:dyDescent="0.2">
      <c r="A482" s="74"/>
      <c r="B482" s="74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</row>
    <row r="483" spans="1:15" s="10" customFormat="1" ht="15" x14ac:dyDescent="0.2">
      <c r="A483" s="74"/>
      <c r="B483" s="74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</row>
    <row r="484" spans="1:15" s="10" customFormat="1" ht="15" x14ac:dyDescent="0.2">
      <c r="A484" s="74"/>
      <c r="B484" s="74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</row>
    <row r="485" spans="1:15" s="10" customFormat="1" ht="15" x14ac:dyDescent="0.2">
      <c r="A485" s="74"/>
      <c r="B485" s="74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</row>
    <row r="486" spans="1:15" s="10" customFormat="1" ht="15" x14ac:dyDescent="0.2">
      <c r="A486" s="74"/>
      <c r="B486" s="74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</row>
    <row r="487" spans="1:15" s="10" customFormat="1" ht="15" x14ac:dyDescent="0.2">
      <c r="A487" s="74"/>
      <c r="B487" s="74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</row>
    <row r="488" spans="1:15" s="10" customFormat="1" ht="15" x14ac:dyDescent="0.2">
      <c r="A488" s="74"/>
      <c r="B488" s="74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</row>
    <row r="489" spans="1:15" s="10" customFormat="1" ht="15" x14ac:dyDescent="0.2">
      <c r="A489" s="74"/>
      <c r="B489" s="74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</row>
    <row r="490" spans="1:15" s="10" customFormat="1" ht="15" x14ac:dyDescent="0.2">
      <c r="A490" s="74"/>
      <c r="B490" s="74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</row>
    <row r="491" spans="1:15" s="10" customFormat="1" ht="15" x14ac:dyDescent="0.2">
      <c r="A491" s="74"/>
      <c r="B491" s="74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</row>
    <row r="492" spans="1:15" s="10" customFormat="1" ht="15" x14ac:dyDescent="0.2">
      <c r="A492" s="74"/>
      <c r="B492" s="74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</row>
    <row r="493" spans="1:15" s="10" customFormat="1" ht="15" x14ac:dyDescent="0.2">
      <c r="A493" s="74"/>
      <c r="B493" s="74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</row>
    <row r="494" spans="1:15" s="10" customFormat="1" ht="15" x14ac:dyDescent="0.2">
      <c r="A494" s="74"/>
      <c r="B494" s="74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</row>
    <row r="495" spans="1:15" s="10" customFormat="1" ht="15" x14ac:dyDescent="0.2">
      <c r="A495" s="74"/>
      <c r="B495" s="74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</row>
    <row r="496" spans="1:15" s="10" customFormat="1" ht="15" x14ac:dyDescent="0.2">
      <c r="A496" s="74"/>
      <c r="B496" s="74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</row>
    <row r="497" spans="1:15" s="10" customFormat="1" ht="15" x14ac:dyDescent="0.2">
      <c r="A497" s="74"/>
      <c r="B497" s="74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</row>
    <row r="498" spans="1:15" s="10" customFormat="1" ht="15" x14ac:dyDescent="0.2">
      <c r="A498" s="74"/>
      <c r="B498" s="74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</row>
    <row r="499" spans="1:15" s="10" customFormat="1" ht="15" x14ac:dyDescent="0.2">
      <c r="A499" s="74"/>
      <c r="B499" s="74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</row>
    <row r="500" spans="1:15" s="10" customFormat="1" ht="15" x14ac:dyDescent="0.2">
      <c r="A500" s="74"/>
      <c r="B500" s="74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</row>
    <row r="501" spans="1:15" s="10" customFormat="1" ht="15" x14ac:dyDescent="0.2">
      <c r="A501" s="74"/>
      <c r="B501" s="74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</row>
    <row r="502" spans="1:15" s="10" customFormat="1" ht="15" x14ac:dyDescent="0.2">
      <c r="A502" s="74"/>
      <c r="B502" s="74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</row>
    <row r="503" spans="1:15" s="10" customFormat="1" ht="15" x14ac:dyDescent="0.2">
      <c r="A503" s="74"/>
      <c r="B503" s="74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</row>
    <row r="504" spans="1:15" s="10" customFormat="1" ht="15" x14ac:dyDescent="0.2">
      <c r="A504" s="74"/>
      <c r="B504" s="74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</row>
    <row r="505" spans="1:15" s="10" customFormat="1" ht="15" x14ac:dyDescent="0.2">
      <c r="A505" s="74"/>
      <c r="B505" s="74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</row>
    <row r="506" spans="1:15" s="10" customFormat="1" ht="15" x14ac:dyDescent="0.2">
      <c r="A506" s="74"/>
      <c r="B506" s="74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</row>
    <row r="507" spans="1:15" s="10" customFormat="1" ht="15" x14ac:dyDescent="0.2">
      <c r="A507" s="74"/>
      <c r="B507" s="74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</row>
    <row r="508" spans="1:15" s="10" customFormat="1" ht="15" x14ac:dyDescent="0.2">
      <c r="A508" s="74"/>
      <c r="B508" s="74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</row>
    <row r="509" spans="1:15" s="10" customFormat="1" ht="15" x14ac:dyDescent="0.2">
      <c r="A509" s="74"/>
      <c r="B509" s="74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</row>
    <row r="510" spans="1:15" s="10" customFormat="1" ht="15" x14ac:dyDescent="0.2">
      <c r="A510" s="74"/>
      <c r="B510" s="74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</row>
    <row r="511" spans="1:15" s="10" customFormat="1" ht="15" x14ac:dyDescent="0.2">
      <c r="A511" s="74"/>
      <c r="B511" s="74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</row>
    <row r="512" spans="1:15" s="10" customFormat="1" ht="15" x14ac:dyDescent="0.2">
      <c r="A512" s="74"/>
      <c r="B512" s="74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</row>
    <row r="513" spans="1:15" s="10" customFormat="1" ht="15" x14ac:dyDescent="0.2">
      <c r="A513" s="74"/>
      <c r="B513" s="74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</row>
    <row r="514" spans="1:15" s="10" customFormat="1" ht="15" x14ac:dyDescent="0.2">
      <c r="A514" s="74"/>
      <c r="B514" s="74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</row>
    <row r="515" spans="1:15" s="10" customFormat="1" ht="15" x14ac:dyDescent="0.2">
      <c r="A515" s="74"/>
      <c r="B515" s="74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</row>
    <row r="516" spans="1:15" s="10" customFormat="1" ht="15" x14ac:dyDescent="0.2">
      <c r="A516" s="74"/>
      <c r="B516" s="74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</row>
    <row r="517" spans="1:15" s="10" customFormat="1" ht="15" x14ac:dyDescent="0.2">
      <c r="A517" s="74"/>
      <c r="B517" s="74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</row>
    <row r="518" spans="1:15" s="10" customFormat="1" ht="15" x14ac:dyDescent="0.2">
      <c r="A518" s="74"/>
      <c r="B518" s="74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</row>
    <row r="519" spans="1:15" s="10" customFormat="1" ht="15" x14ac:dyDescent="0.2">
      <c r="A519" s="74"/>
      <c r="B519" s="74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</row>
    <row r="520" spans="1:15" s="10" customFormat="1" ht="15" x14ac:dyDescent="0.2">
      <c r="A520" s="74"/>
      <c r="B520" s="74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</row>
    <row r="521" spans="1:15" s="10" customFormat="1" ht="15" x14ac:dyDescent="0.2">
      <c r="A521" s="74"/>
      <c r="B521" s="74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</row>
    <row r="522" spans="1:15" s="10" customFormat="1" ht="15" x14ac:dyDescent="0.2">
      <c r="A522" s="74"/>
      <c r="B522" s="74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</row>
    <row r="523" spans="1:15" s="10" customFormat="1" ht="15" x14ac:dyDescent="0.2">
      <c r="A523" s="74"/>
      <c r="B523" s="74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</row>
    <row r="524" spans="1:15" s="10" customFormat="1" ht="15" x14ac:dyDescent="0.2">
      <c r="A524" s="74"/>
      <c r="B524" s="74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</row>
    <row r="525" spans="1:15" s="10" customFormat="1" ht="15" x14ac:dyDescent="0.2">
      <c r="A525" s="74"/>
      <c r="B525" s="74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</row>
    <row r="526" spans="1:15" s="10" customFormat="1" ht="15" x14ac:dyDescent="0.2">
      <c r="A526" s="74"/>
      <c r="B526" s="74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</row>
    <row r="527" spans="1:15" s="10" customFormat="1" ht="15" x14ac:dyDescent="0.2">
      <c r="A527" s="74"/>
      <c r="B527" s="74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</row>
    <row r="528" spans="1:15" s="10" customFormat="1" ht="15" x14ac:dyDescent="0.2">
      <c r="A528" s="74"/>
      <c r="B528" s="74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</row>
    <row r="529" spans="1:15" s="10" customFormat="1" ht="15" x14ac:dyDescent="0.2">
      <c r="A529" s="74"/>
      <c r="B529" s="74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</row>
    <row r="530" spans="1:15" s="10" customFormat="1" ht="15" x14ac:dyDescent="0.2">
      <c r="A530" s="74"/>
      <c r="B530" s="74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</row>
    <row r="531" spans="1:15" s="10" customFormat="1" ht="15" x14ac:dyDescent="0.2">
      <c r="A531" s="74"/>
      <c r="B531" s="74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</row>
    <row r="532" spans="1:15" s="10" customFormat="1" ht="15" x14ac:dyDescent="0.2">
      <c r="A532" s="74"/>
      <c r="B532" s="74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</row>
    <row r="533" spans="1:15" s="10" customFormat="1" ht="15" x14ac:dyDescent="0.2">
      <c r="A533" s="74"/>
      <c r="B533" s="74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</row>
    <row r="534" spans="1:15" s="10" customFormat="1" ht="15" x14ac:dyDescent="0.2">
      <c r="A534" s="74"/>
      <c r="B534" s="74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</row>
    <row r="535" spans="1:15" s="10" customFormat="1" ht="15" x14ac:dyDescent="0.2">
      <c r="A535" s="74"/>
      <c r="B535" s="74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</row>
    <row r="536" spans="1:15" s="10" customFormat="1" ht="15" x14ac:dyDescent="0.2">
      <c r="A536" s="74"/>
      <c r="B536" s="74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</row>
    <row r="537" spans="1:15" s="10" customFormat="1" ht="15" x14ac:dyDescent="0.2">
      <c r="A537" s="74"/>
      <c r="B537" s="74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</row>
    <row r="538" spans="1:15" s="10" customFormat="1" ht="15" x14ac:dyDescent="0.2">
      <c r="A538" s="74"/>
      <c r="B538" s="74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</row>
    <row r="539" spans="1:15" s="10" customFormat="1" ht="15" x14ac:dyDescent="0.2">
      <c r="A539" s="74"/>
      <c r="B539" s="74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</row>
    <row r="540" spans="1:15" s="10" customFormat="1" ht="15" x14ac:dyDescent="0.2">
      <c r="A540" s="74"/>
      <c r="B540" s="74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</row>
    <row r="541" spans="1:15" s="10" customFormat="1" ht="15" x14ac:dyDescent="0.2">
      <c r="A541" s="74"/>
      <c r="B541" s="74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</row>
    <row r="542" spans="1:15" s="10" customFormat="1" ht="15" x14ac:dyDescent="0.2">
      <c r="A542" s="74"/>
      <c r="B542" s="74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</row>
    <row r="543" spans="1:15" s="10" customFormat="1" ht="15" x14ac:dyDescent="0.2">
      <c r="A543" s="74"/>
      <c r="B543" s="74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</row>
    <row r="544" spans="1:15" s="10" customFormat="1" ht="15" x14ac:dyDescent="0.2">
      <c r="A544" s="74"/>
      <c r="B544" s="74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</row>
    <row r="545" spans="1:15" s="10" customFormat="1" ht="15" x14ac:dyDescent="0.2">
      <c r="A545" s="74"/>
      <c r="B545" s="74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</row>
    <row r="546" spans="1:15" s="10" customFormat="1" ht="15" x14ac:dyDescent="0.2">
      <c r="A546" s="74"/>
      <c r="B546" s="74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</row>
    <row r="547" spans="1:15" s="10" customFormat="1" ht="15" x14ac:dyDescent="0.2">
      <c r="A547" s="74"/>
      <c r="B547" s="74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</row>
    <row r="548" spans="1:15" s="10" customFormat="1" ht="15" x14ac:dyDescent="0.2">
      <c r="A548" s="74"/>
      <c r="B548" s="74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</row>
    <row r="549" spans="1:15" s="10" customFormat="1" ht="15" x14ac:dyDescent="0.2">
      <c r="A549" s="74"/>
      <c r="B549" s="74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</row>
    <row r="550" spans="1:15" s="10" customFormat="1" ht="15" x14ac:dyDescent="0.2">
      <c r="A550" s="74"/>
      <c r="B550" s="74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</row>
    <row r="551" spans="1:15" s="10" customFormat="1" ht="15" x14ac:dyDescent="0.2">
      <c r="A551" s="74"/>
      <c r="B551" s="74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</row>
    <row r="552" spans="1:15" s="10" customFormat="1" ht="15" x14ac:dyDescent="0.2">
      <c r="A552" s="74"/>
      <c r="B552" s="74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</row>
    <row r="553" spans="1:15" s="10" customFormat="1" ht="15" x14ac:dyDescent="0.2">
      <c r="A553" s="74"/>
      <c r="B553" s="74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</row>
    <row r="554" spans="1:15" s="10" customFormat="1" ht="15" x14ac:dyDescent="0.2">
      <c r="A554" s="74"/>
      <c r="B554" s="74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</row>
    <row r="555" spans="1:15" s="10" customFormat="1" ht="15" x14ac:dyDescent="0.2">
      <c r="A555" s="74"/>
      <c r="B555" s="74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</row>
    <row r="556" spans="1:15" s="10" customFormat="1" ht="15" x14ac:dyDescent="0.2">
      <c r="A556" s="74"/>
      <c r="B556" s="74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</row>
    <row r="557" spans="1:15" s="10" customFormat="1" ht="15" x14ac:dyDescent="0.2">
      <c r="A557" s="74"/>
      <c r="B557" s="74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</row>
    <row r="558" spans="1:15" s="10" customFormat="1" ht="15" x14ac:dyDescent="0.2">
      <c r="A558" s="74"/>
      <c r="B558" s="74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</row>
    <row r="559" spans="1:15" s="10" customFormat="1" ht="15" x14ac:dyDescent="0.2">
      <c r="A559" s="74"/>
      <c r="B559" s="74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</row>
    <row r="560" spans="1:15" s="10" customFormat="1" ht="15" x14ac:dyDescent="0.2">
      <c r="A560" s="74"/>
      <c r="B560" s="74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</row>
    <row r="561" spans="1:15" s="10" customFormat="1" ht="15" x14ac:dyDescent="0.2">
      <c r="A561" s="74"/>
      <c r="B561" s="74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</row>
    <row r="562" spans="1:15" s="10" customFormat="1" ht="15" x14ac:dyDescent="0.2">
      <c r="A562" s="74"/>
      <c r="B562" s="74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</row>
    <row r="563" spans="1:15" s="10" customFormat="1" ht="15" x14ac:dyDescent="0.2">
      <c r="A563" s="74"/>
      <c r="B563" s="74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</row>
    <row r="564" spans="1:15" s="10" customFormat="1" ht="15" x14ac:dyDescent="0.2">
      <c r="A564" s="74"/>
      <c r="B564" s="74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</row>
    <row r="565" spans="1:15" s="10" customFormat="1" ht="15" x14ac:dyDescent="0.2">
      <c r="A565" s="74"/>
      <c r="B565" s="74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</row>
    <row r="566" spans="1:15" s="10" customFormat="1" ht="15" x14ac:dyDescent="0.2">
      <c r="A566" s="74"/>
      <c r="B566" s="74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</row>
    <row r="567" spans="1:15" s="10" customFormat="1" ht="15" x14ac:dyDescent="0.2">
      <c r="A567" s="74"/>
      <c r="B567" s="74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</row>
    <row r="568" spans="1:15" s="10" customFormat="1" ht="15" x14ac:dyDescent="0.2">
      <c r="A568" s="74"/>
      <c r="B568" s="74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</row>
    <row r="569" spans="1:15" s="10" customFormat="1" ht="15" x14ac:dyDescent="0.2">
      <c r="A569" s="74"/>
      <c r="B569" s="74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</row>
    <row r="570" spans="1:15" s="10" customFormat="1" ht="15" x14ac:dyDescent="0.2">
      <c r="A570" s="74"/>
      <c r="B570" s="74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</row>
    <row r="571" spans="1:15" s="10" customFormat="1" ht="15" x14ac:dyDescent="0.2">
      <c r="A571" s="74"/>
      <c r="B571" s="74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</row>
    <row r="572" spans="1:15" s="10" customFormat="1" ht="15" x14ac:dyDescent="0.2">
      <c r="A572" s="74"/>
      <c r="B572" s="74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</row>
    <row r="573" spans="1:15" s="10" customFormat="1" ht="15" x14ac:dyDescent="0.2">
      <c r="A573" s="74"/>
      <c r="B573" s="74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</row>
    <row r="574" spans="1:15" s="10" customFormat="1" ht="15" x14ac:dyDescent="0.2">
      <c r="A574" s="74"/>
      <c r="B574" s="74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</row>
    <row r="575" spans="1:15" s="10" customFormat="1" ht="15" x14ac:dyDescent="0.2">
      <c r="A575" s="74"/>
      <c r="B575" s="74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</row>
    <row r="576" spans="1:15" s="10" customFormat="1" ht="15" x14ac:dyDescent="0.2">
      <c r="A576" s="74"/>
      <c r="B576" s="74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</row>
    <row r="577" spans="1:15" s="10" customFormat="1" ht="15" x14ac:dyDescent="0.2">
      <c r="A577" s="74"/>
      <c r="B577" s="74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</row>
    <row r="578" spans="1:15" s="10" customFormat="1" ht="15" x14ac:dyDescent="0.2">
      <c r="A578" s="74"/>
      <c r="B578" s="74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</row>
    <row r="579" spans="1:15" s="10" customFormat="1" ht="15" x14ac:dyDescent="0.2">
      <c r="A579" s="74"/>
      <c r="B579" s="74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</row>
    <row r="580" spans="1:15" s="10" customFormat="1" ht="15" x14ac:dyDescent="0.2">
      <c r="A580" s="74"/>
      <c r="B580" s="74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</row>
    <row r="581" spans="1:15" s="10" customFormat="1" ht="15" x14ac:dyDescent="0.2">
      <c r="A581" s="74"/>
      <c r="B581" s="74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</row>
    <row r="582" spans="1:15" s="10" customFormat="1" ht="15" x14ac:dyDescent="0.2">
      <c r="A582" s="74"/>
      <c r="B582" s="74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</row>
    <row r="583" spans="1:15" s="10" customFormat="1" ht="15" x14ac:dyDescent="0.2">
      <c r="A583" s="74"/>
      <c r="B583" s="74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</row>
    <row r="584" spans="1:15" s="10" customFormat="1" ht="15" x14ac:dyDescent="0.2">
      <c r="A584" s="74"/>
      <c r="B584" s="74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</row>
    <row r="585" spans="1:15" s="10" customFormat="1" ht="15" x14ac:dyDescent="0.2">
      <c r="A585" s="74"/>
      <c r="B585" s="74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</row>
    <row r="586" spans="1:15" s="10" customFormat="1" ht="15" x14ac:dyDescent="0.2">
      <c r="A586" s="74"/>
      <c r="B586" s="74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</row>
    <row r="587" spans="1:15" s="10" customFormat="1" ht="15" x14ac:dyDescent="0.2">
      <c r="A587" s="74"/>
      <c r="B587" s="74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</row>
    <row r="588" spans="1:15" s="10" customFormat="1" ht="15" x14ac:dyDescent="0.2">
      <c r="A588" s="74"/>
      <c r="B588" s="74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</row>
    <row r="589" spans="1:15" s="10" customFormat="1" ht="15" x14ac:dyDescent="0.2">
      <c r="A589" s="74"/>
      <c r="B589" s="74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</row>
    <row r="590" spans="1:15" s="10" customFormat="1" ht="15" x14ac:dyDescent="0.2">
      <c r="A590" s="74"/>
      <c r="B590" s="74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</row>
    <row r="591" spans="1:15" s="10" customFormat="1" ht="15" x14ac:dyDescent="0.2">
      <c r="A591" s="74"/>
      <c r="B591" s="74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</row>
    <row r="592" spans="1:15" s="10" customFormat="1" ht="15" x14ac:dyDescent="0.2">
      <c r="A592" s="74"/>
      <c r="B592" s="74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</row>
    <row r="593" spans="1:15" s="10" customFormat="1" ht="15" x14ac:dyDescent="0.2">
      <c r="A593" s="74"/>
      <c r="B593" s="74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</row>
    <row r="594" spans="1:15" s="10" customFormat="1" ht="15" x14ac:dyDescent="0.2">
      <c r="A594" s="74"/>
      <c r="B594" s="74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</row>
    <row r="595" spans="1:15" s="10" customFormat="1" ht="15" x14ac:dyDescent="0.2">
      <c r="A595" s="74"/>
      <c r="B595" s="74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</row>
    <row r="596" spans="1:15" s="10" customFormat="1" ht="15" x14ac:dyDescent="0.2">
      <c r="A596" s="74"/>
      <c r="B596" s="74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</row>
    <row r="597" spans="1:15" s="10" customFormat="1" ht="15" x14ac:dyDescent="0.2">
      <c r="A597" s="74"/>
      <c r="B597" s="74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</row>
    <row r="598" spans="1:15" s="10" customFormat="1" ht="15" x14ac:dyDescent="0.2">
      <c r="A598" s="74"/>
      <c r="B598" s="74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</row>
    <row r="599" spans="1:15" s="10" customFormat="1" ht="15" x14ac:dyDescent="0.2">
      <c r="A599" s="74"/>
      <c r="B599" s="74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</row>
    <row r="600" spans="1:15" s="10" customFormat="1" ht="15" x14ac:dyDescent="0.2">
      <c r="A600" s="74"/>
      <c r="B600" s="74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</row>
    <row r="601" spans="1:15" s="10" customFormat="1" ht="15" x14ac:dyDescent="0.2">
      <c r="A601" s="74"/>
      <c r="B601" s="74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</row>
    <row r="602" spans="1:15" s="10" customFormat="1" ht="15" x14ac:dyDescent="0.2">
      <c r="A602" s="74"/>
      <c r="B602" s="74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</row>
    <row r="603" spans="1:15" s="10" customFormat="1" ht="15" x14ac:dyDescent="0.2">
      <c r="A603" s="74"/>
      <c r="B603" s="74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</row>
    <row r="604" spans="1:15" s="10" customFormat="1" ht="15" x14ac:dyDescent="0.2">
      <c r="A604" s="74"/>
      <c r="B604" s="74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</row>
    <row r="605" spans="1:15" s="10" customFormat="1" ht="15" x14ac:dyDescent="0.2">
      <c r="A605" s="74"/>
      <c r="B605" s="74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</row>
    <row r="606" spans="1:15" s="10" customFormat="1" ht="15" x14ac:dyDescent="0.2">
      <c r="A606" s="74"/>
      <c r="B606" s="74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</row>
    <row r="607" spans="1:15" s="10" customFormat="1" ht="15" x14ac:dyDescent="0.2">
      <c r="A607" s="74"/>
      <c r="B607" s="74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</row>
    <row r="608" spans="1:15" s="10" customFormat="1" ht="15" x14ac:dyDescent="0.2">
      <c r="A608" s="74"/>
      <c r="B608" s="74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</row>
    <row r="609" spans="1:15" s="10" customFormat="1" ht="15" x14ac:dyDescent="0.2">
      <c r="A609" s="74"/>
      <c r="B609" s="74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</row>
    <row r="610" spans="1:15" s="10" customFormat="1" ht="15" x14ac:dyDescent="0.2">
      <c r="A610" s="74"/>
      <c r="B610" s="74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</row>
    <row r="611" spans="1:15" s="10" customFormat="1" ht="15" x14ac:dyDescent="0.2">
      <c r="A611" s="74"/>
      <c r="B611" s="74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</row>
    <row r="612" spans="1:15" s="10" customFormat="1" ht="15" x14ac:dyDescent="0.2">
      <c r="A612" s="74"/>
      <c r="B612" s="74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</row>
    <row r="613" spans="1:15" s="10" customFormat="1" ht="15" x14ac:dyDescent="0.2">
      <c r="A613" s="74"/>
      <c r="B613" s="74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</row>
    <row r="614" spans="1:15" s="10" customFormat="1" ht="15" x14ac:dyDescent="0.2">
      <c r="A614" s="74"/>
      <c r="B614" s="74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</row>
    <row r="615" spans="1:15" s="10" customFormat="1" ht="15" x14ac:dyDescent="0.2">
      <c r="A615" s="74"/>
      <c r="B615" s="74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</row>
    <row r="616" spans="1:15" s="10" customFormat="1" ht="15" x14ac:dyDescent="0.2">
      <c r="A616" s="74"/>
      <c r="B616" s="74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</row>
    <row r="617" spans="1:15" s="10" customFormat="1" ht="15" x14ac:dyDescent="0.2">
      <c r="A617" s="74"/>
      <c r="B617" s="74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</row>
    <row r="618" spans="1:15" s="10" customFormat="1" ht="15" x14ac:dyDescent="0.2">
      <c r="A618" s="74"/>
      <c r="B618" s="74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</row>
    <row r="619" spans="1:15" s="10" customFormat="1" ht="15" x14ac:dyDescent="0.2">
      <c r="A619" s="74"/>
      <c r="B619" s="74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</row>
    <row r="620" spans="1:15" s="10" customFormat="1" ht="15" x14ac:dyDescent="0.2">
      <c r="A620" s="74"/>
      <c r="B620" s="74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</row>
    <row r="621" spans="1:15" s="10" customFormat="1" ht="15" x14ac:dyDescent="0.2">
      <c r="A621" s="74"/>
      <c r="B621" s="74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</row>
    <row r="622" spans="1:15" s="10" customFormat="1" ht="15" x14ac:dyDescent="0.2">
      <c r="A622" s="74"/>
      <c r="B622" s="74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</row>
    <row r="623" spans="1:15" s="10" customFormat="1" ht="15" x14ac:dyDescent="0.2">
      <c r="A623" s="74"/>
      <c r="B623" s="74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</row>
    <row r="624" spans="1:15" s="10" customFormat="1" ht="15" x14ac:dyDescent="0.2">
      <c r="A624" s="74"/>
      <c r="B624" s="74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</row>
    <row r="625" spans="1:18" s="10" customFormat="1" ht="15" x14ac:dyDescent="0.2">
      <c r="A625" s="74"/>
      <c r="B625" s="74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</row>
    <row r="626" spans="1:18" s="10" customFormat="1" ht="15" x14ac:dyDescent="0.2">
      <c r="A626" s="74"/>
      <c r="B626" s="74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</row>
    <row r="627" spans="1:18" s="10" customFormat="1" ht="15" x14ac:dyDescent="0.2">
      <c r="A627" s="74"/>
      <c r="B627" s="74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</row>
    <row r="628" spans="1:18" s="10" customFormat="1" ht="15" x14ac:dyDescent="0.2">
      <c r="A628" s="74"/>
      <c r="B628" s="74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</row>
    <row r="629" spans="1:18" s="10" customFormat="1" ht="15" x14ac:dyDescent="0.2">
      <c r="A629" s="74"/>
      <c r="B629" s="74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</row>
    <row r="630" spans="1:18" s="10" customFormat="1" ht="15" x14ac:dyDescent="0.2">
      <c r="A630" s="74"/>
      <c r="B630" s="74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</row>
    <row r="631" spans="1:18" s="10" customFormat="1" ht="15" x14ac:dyDescent="0.2">
      <c r="A631" s="74"/>
      <c r="B631" s="74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</row>
    <row r="632" spans="1:18" s="10" customFormat="1" ht="15" x14ac:dyDescent="0.2">
      <c r="A632" s="74"/>
      <c r="B632" s="74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</row>
    <row r="633" spans="1:18" x14ac:dyDescent="0.2">
      <c r="P633" s="10"/>
      <c r="Q633" s="10"/>
      <c r="R633" s="10"/>
    </row>
    <row r="634" spans="1:18" x14ac:dyDescent="0.2">
      <c r="P634" s="10"/>
      <c r="Q634" s="10"/>
      <c r="R634" s="10"/>
    </row>
    <row r="635" spans="1:18" x14ac:dyDescent="0.2">
      <c r="P635" s="10"/>
      <c r="Q635" s="10"/>
      <c r="R635" s="10"/>
    </row>
    <row r="636" spans="1:18" x14ac:dyDescent="0.2">
      <c r="P636" s="10"/>
      <c r="Q636" s="10"/>
      <c r="R636" s="10"/>
    </row>
    <row r="637" spans="1:18" x14ac:dyDescent="0.2">
      <c r="P637" s="10"/>
      <c r="Q637" s="10"/>
      <c r="R637" s="10"/>
    </row>
    <row r="638" spans="1:18" x14ac:dyDescent="0.2">
      <c r="P638" s="10"/>
      <c r="Q638" s="10"/>
      <c r="R638" s="10"/>
    </row>
    <row r="639" spans="1:18" x14ac:dyDescent="0.2">
      <c r="P639" s="10"/>
      <c r="Q639" s="10"/>
      <c r="R639" s="10"/>
    </row>
  </sheetData>
  <mergeCells count="14">
    <mergeCell ref="A1:H1"/>
    <mergeCell ref="O11:O12"/>
    <mergeCell ref="P11:P12"/>
    <mergeCell ref="A38:B38"/>
    <mergeCell ref="A39:N40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4" priority="8" operator="greaterThan">
      <formula>80</formula>
    </cfRule>
  </conditionalFormatting>
  <conditionalFormatting sqref="P24">
    <cfRule type="cellIs" dxfId="3" priority="5" operator="greaterThan">
      <formula>80</formula>
    </cfRule>
  </conditionalFormatting>
  <conditionalFormatting sqref="P25:P35">
    <cfRule type="cellIs" dxfId="2" priority="3" operator="greaterThan">
      <formula>80</formula>
    </cfRule>
  </conditionalFormatting>
  <conditionalFormatting sqref="P13">
    <cfRule type="cellIs" dxfId="1" priority="2" operator="greaterThan">
      <formula>80</formula>
    </cfRule>
  </conditionalFormatting>
  <conditionalFormatting sqref="P14:P23">
    <cfRule type="cellIs" dxfId="0" priority="1" operator="greaterThan">
      <formula>80</formula>
    </cfRule>
  </conditionalFormatting>
  <pageMargins left="0.39370078740157483" right="0" top="0.39370078740157483" bottom="0" header="0.51181102362204722" footer="0"/>
  <pageSetup paperSize="9" scale="75" firstPageNumber="103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7" customWidth="1"/>
    <col min="11" max="11" width="14.42578125" style="4" customWidth="1"/>
    <col min="12" max="16384" width="9.140625" style="4"/>
  </cols>
  <sheetData>
    <row r="1" spans="1:10" ht="19.5" x14ac:dyDescent="0.4">
      <c r="A1" s="45" t="s">
        <v>0</v>
      </c>
      <c r="B1" s="21"/>
      <c r="C1" s="21"/>
      <c r="D1" s="21"/>
      <c r="I1" s="251"/>
    </row>
    <row r="2" spans="1:10" ht="19.5" x14ac:dyDescent="0.4">
      <c r="A2" s="318" t="s">
        <v>1</v>
      </c>
      <c r="B2" s="318"/>
      <c r="C2" s="318"/>
      <c r="D2" s="318"/>
      <c r="E2" s="319" t="s">
        <v>91</v>
      </c>
      <c r="F2" s="319"/>
      <c r="G2" s="319"/>
      <c r="H2" s="319"/>
      <c r="I2" s="319"/>
      <c r="J2" s="22"/>
    </row>
    <row r="3" spans="1:10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  <c r="J3" s="22"/>
    </row>
    <row r="4" spans="1:10" ht="15.75" x14ac:dyDescent="0.25">
      <c r="A4" s="23" t="s">
        <v>2</v>
      </c>
      <c r="E4" s="320" t="s">
        <v>108</v>
      </c>
      <c r="F4" s="320"/>
      <c r="G4" s="320"/>
      <c r="H4" s="320"/>
      <c r="I4" s="320"/>
    </row>
    <row r="5" spans="1:10" ht="7.5" customHeight="1" x14ac:dyDescent="0.3">
      <c r="A5" s="256"/>
      <c r="E5" s="317" t="s">
        <v>23</v>
      </c>
      <c r="F5" s="317"/>
      <c r="G5" s="317"/>
      <c r="H5" s="317"/>
      <c r="I5" s="317"/>
    </row>
    <row r="6" spans="1:10" ht="19.5" x14ac:dyDescent="0.4">
      <c r="A6" s="22" t="s">
        <v>34</v>
      </c>
      <c r="C6" s="128"/>
      <c r="D6" s="128"/>
      <c r="E6" s="322">
        <v>544612</v>
      </c>
      <c r="F6" s="346"/>
      <c r="G6" s="129" t="s">
        <v>3</v>
      </c>
      <c r="H6" s="321">
        <v>1212</v>
      </c>
      <c r="I6" s="321"/>
    </row>
    <row r="7" spans="1:10" ht="8.25" customHeight="1" x14ac:dyDescent="0.4">
      <c r="A7" s="22"/>
      <c r="E7" s="317" t="s">
        <v>24</v>
      </c>
      <c r="F7" s="317"/>
      <c r="G7" s="317"/>
      <c r="H7" s="317"/>
      <c r="I7" s="317"/>
    </row>
    <row r="8" spans="1:10" ht="19.5" hidden="1" x14ac:dyDescent="0.4">
      <c r="A8" s="22"/>
      <c r="E8" s="130"/>
      <c r="F8" s="130"/>
      <c r="G8" s="130"/>
      <c r="H8" s="25"/>
      <c r="I8" s="130"/>
    </row>
    <row r="9" spans="1:10" ht="30.75" customHeight="1" x14ac:dyDescent="0.4">
      <c r="A9" s="22"/>
      <c r="E9" s="130"/>
      <c r="F9" s="130"/>
      <c r="G9" s="130"/>
      <c r="H9" s="25"/>
      <c r="I9" s="130"/>
    </row>
    <row r="11" spans="1:10" ht="15" customHeight="1" x14ac:dyDescent="0.4">
      <c r="A11" s="26"/>
      <c r="E11" s="332" t="s">
        <v>4</v>
      </c>
      <c r="F11" s="342"/>
      <c r="G11" s="40" t="s">
        <v>5</v>
      </c>
      <c r="H11" s="33" t="s">
        <v>6</v>
      </c>
      <c r="I11" s="33"/>
    </row>
    <row r="12" spans="1:10" ht="15" customHeight="1" x14ac:dyDescent="0.4">
      <c r="A12" s="29"/>
      <c r="B12" s="29"/>
      <c r="C12" s="29"/>
      <c r="D12" s="29"/>
      <c r="E12" s="332" t="s">
        <v>7</v>
      </c>
      <c r="F12" s="342"/>
      <c r="G12" s="40" t="s">
        <v>8</v>
      </c>
      <c r="H12" s="39" t="s">
        <v>9</v>
      </c>
      <c r="I12" s="46" t="s">
        <v>10</v>
      </c>
    </row>
    <row r="13" spans="1:10" ht="12.75" customHeight="1" x14ac:dyDescent="0.2">
      <c r="A13" s="29"/>
      <c r="B13" s="29"/>
      <c r="C13" s="29"/>
      <c r="D13" s="29"/>
      <c r="E13" s="332" t="s">
        <v>11</v>
      </c>
      <c r="F13" s="342"/>
      <c r="G13" s="47"/>
      <c r="H13" s="338" t="s">
        <v>35</v>
      </c>
      <c r="I13" s="338"/>
    </row>
    <row r="14" spans="1:10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10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10" ht="19.5" x14ac:dyDescent="0.4">
      <c r="A16" s="32" t="s">
        <v>67</v>
      </c>
      <c r="B16" s="30"/>
      <c r="C16" s="31"/>
      <c r="D16" s="30"/>
      <c r="E16" s="334">
        <v>33076000</v>
      </c>
      <c r="F16" s="343"/>
      <c r="G16" s="6">
        <f>H16+I16</f>
        <v>36073706.950000003</v>
      </c>
      <c r="H16" s="41">
        <v>36048675.630000003</v>
      </c>
      <c r="I16" s="41">
        <v>25031.32</v>
      </c>
    </row>
    <row r="17" spans="1:11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  <c r="J17" s="189"/>
      <c r="K17" s="188"/>
    </row>
    <row r="18" spans="1:11" ht="19.5" x14ac:dyDescent="0.4">
      <c r="A18" s="32" t="s">
        <v>68</v>
      </c>
      <c r="B18" s="3"/>
      <c r="C18" s="3"/>
      <c r="D18" s="3"/>
      <c r="E18" s="334">
        <v>33160000</v>
      </c>
      <c r="F18" s="343"/>
      <c r="G18" s="6">
        <f>H18+I18</f>
        <v>36244027.259999998</v>
      </c>
      <c r="H18" s="41">
        <v>36177463.259999998</v>
      </c>
      <c r="I18" s="41">
        <v>66564</v>
      </c>
    </row>
    <row r="19" spans="1:11" ht="19.5" x14ac:dyDescent="0.4">
      <c r="A19" s="32"/>
      <c r="B19" s="3"/>
      <c r="C19" s="3"/>
      <c r="D19" s="3"/>
      <c r="E19" s="250"/>
      <c r="F19" s="258"/>
      <c r="G19" s="5"/>
      <c r="H19" s="41"/>
      <c r="I19" s="41"/>
      <c r="J19" s="253"/>
    </row>
    <row r="20" spans="1:11" s="134" customFormat="1" ht="19.5" x14ac:dyDescent="0.4">
      <c r="A20" s="131" t="s">
        <v>69</v>
      </c>
      <c r="B20" s="131"/>
      <c r="C20" s="132"/>
      <c r="D20" s="131"/>
      <c r="E20" s="131"/>
      <c r="F20" s="131"/>
      <c r="G20" s="133">
        <f>G18-G16+G17</f>
        <v>170320.30999999493</v>
      </c>
      <c r="H20" s="133">
        <f>H18-H16+H17</f>
        <v>128787.62999999523</v>
      </c>
      <c r="I20" s="133">
        <f>I18-I16+I17</f>
        <v>41532.68</v>
      </c>
      <c r="J20" s="183"/>
      <c r="K20" s="182"/>
    </row>
    <row r="21" spans="1:11" s="134" customFormat="1" ht="19.5" x14ac:dyDescent="0.4">
      <c r="A21" s="131" t="s">
        <v>70</v>
      </c>
      <c r="B21" s="131"/>
      <c r="C21" s="132"/>
      <c r="D21" s="131"/>
      <c r="E21" s="131"/>
      <c r="F21" s="131"/>
      <c r="G21" s="133">
        <f>G20-G17</f>
        <v>170320.30999999493</v>
      </c>
      <c r="H21" s="133">
        <f>H20-H17</f>
        <v>128787.62999999523</v>
      </c>
      <c r="I21" s="133">
        <f>I20-I17</f>
        <v>41532.68</v>
      </c>
      <c r="J21" s="183"/>
      <c r="K21" s="18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3"/>
      <c r="K22" s="182"/>
    </row>
    <row r="23" spans="1:11" ht="19.5" x14ac:dyDescent="0.4">
      <c r="J23" s="183"/>
      <c r="K23" s="182"/>
    </row>
    <row r="24" spans="1:11" ht="19.5" x14ac:dyDescent="0.4">
      <c r="A24" s="30" t="s">
        <v>71</v>
      </c>
      <c r="B24" s="34"/>
      <c r="C24" s="31"/>
      <c r="D24" s="34"/>
      <c r="E24" s="34"/>
      <c r="J24" s="183"/>
      <c r="K24" s="182"/>
    </row>
    <row r="25" spans="1:11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85247.989999994927</v>
      </c>
      <c r="H25" s="137">
        <f>H21-H26</f>
        <v>43715.309999995225</v>
      </c>
      <c r="I25" s="137">
        <f>I21-I26</f>
        <v>41532.68</v>
      </c>
    </row>
    <row r="26" spans="1:11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85072.320000000007</v>
      </c>
      <c r="H26" s="137">
        <v>85072.320000000007</v>
      </c>
      <c r="I26" s="137">
        <v>0</v>
      </c>
      <c r="J26" s="259"/>
      <c r="K26" s="182"/>
    </row>
    <row r="27" spans="1:11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84"/>
      <c r="K27" s="185"/>
    </row>
    <row r="28" spans="1:11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  <c r="J28" s="186"/>
      <c r="K28" s="182"/>
    </row>
    <row r="29" spans="1:11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85247.99</v>
      </c>
      <c r="H29" s="141"/>
      <c r="I29" s="140"/>
      <c r="J29" s="186"/>
      <c r="K29" s="182"/>
    </row>
    <row r="30" spans="1:11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  <c r="J30" s="182"/>
      <c r="K30" s="182"/>
    </row>
    <row r="31" spans="1:11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85247.99</v>
      </c>
      <c r="H31" s="141"/>
      <c r="I31" s="140"/>
      <c r="J31" s="187"/>
      <c r="K31" s="187"/>
    </row>
    <row r="32" spans="1:11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85072.320000000007</v>
      </c>
      <c r="H32" s="141"/>
      <c r="I32" s="140"/>
      <c r="J32" s="188"/>
      <c r="K32" s="182"/>
    </row>
    <row r="33" spans="1:11" ht="20.25" customHeight="1" x14ac:dyDescent="0.3">
      <c r="A33" s="260"/>
      <c r="B33" s="348" t="str">
        <f>CONCATENATE("b) Výsledek hospod. předcház. účet. období k 31. 12. ",'Rekapitulace dle oblasti'!E7)</f>
        <v>b) Výsledek hospod. předcház. účet. období k 31. 12. 2021</v>
      </c>
      <c r="C33" s="348"/>
      <c r="D33" s="348"/>
      <c r="E33" s="348"/>
      <c r="F33" s="348"/>
      <c r="G33" s="261">
        <v>732400.12</v>
      </c>
      <c r="H33" s="260"/>
      <c r="I33" s="260"/>
      <c r="J33" s="259"/>
      <c r="K33" s="181"/>
    </row>
    <row r="34" spans="1:11" ht="38.25" customHeight="1" x14ac:dyDescent="0.2">
      <c r="A34" s="315" t="s">
        <v>122</v>
      </c>
      <c r="B34" s="315"/>
      <c r="C34" s="315"/>
      <c r="D34" s="315"/>
      <c r="E34" s="315"/>
      <c r="F34" s="315"/>
      <c r="G34" s="315"/>
      <c r="H34" s="315"/>
      <c r="I34" s="315"/>
      <c r="J34" s="259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  <c r="J35" s="184"/>
      <c r="K35" s="185"/>
    </row>
    <row r="36" spans="1:11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  <c r="J36" s="18"/>
    </row>
    <row r="37" spans="1:11" ht="16.5" x14ac:dyDescent="0.35">
      <c r="A37" s="208" t="s">
        <v>22</v>
      </c>
      <c r="B37" s="36"/>
      <c r="C37" s="2"/>
      <c r="D37" s="36"/>
      <c r="E37" s="49"/>
      <c r="F37" s="50">
        <v>285000</v>
      </c>
      <c r="G37" s="50">
        <v>38182</v>
      </c>
      <c r="H37" s="262"/>
      <c r="I37" s="210">
        <f>IF(F37=0,"nerozp.",G37/F37)</f>
        <v>0.13397192982456141</v>
      </c>
      <c r="J37" s="18"/>
    </row>
    <row r="38" spans="1:11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262"/>
      <c r="I38" s="209" t="e">
        <f t="shared" ref="I38:I39" si="0">G38/F38</f>
        <v>#DIV/0!</v>
      </c>
      <c r="J38" s="18"/>
    </row>
    <row r="39" spans="1:11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262"/>
      <c r="I39" s="209" t="e">
        <f t="shared" si="0"/>
        <v>#DIV/0!</v>
      </c>
      <c r="J39" s="18"/>
    </row>
    <row r="40" spans="1:11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262"/>
      <c r="I40" s="209" t="str">
        <f t="shared" ref="I40:I42" si="1">IF(F40=0,"nerozp.",G40/F40)</f>
        <v>nerozp.</v>
      </c>
      <c r="J40" s="18"/>
    </row>
    <row r="41" spans="1:11" ht="16.5" x14ac:dyDescent="0.35">
      <c r="A41" s="208" t="s">
        <v>57</v>
      </c>
      <c r="B41" s="36"/>
      <c r="C41" s="2"/>
      <c r="D41" s="49"/>
      <c r="E41" s="49"/>
      <c r="F41" s="50">
        <v>232790</v>
      </c>
      <c r="G41" s="50">
        <v>232790</v>
      </c>
      <c r="H41" s="262"/>
      <c r="I41" s="210">
        <f>IF(F41=0,"nerozp.",G41/F41)</f>
        <v>1</v>
      </c>
      <c r="J41" s="18"/>
    </row>
    <row r="42" spans="1:11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262"/>
      <c r="I42" s="209" t="str">
        <f t="shared" si="1"/>
        <v>nerozp.</v>
      </c>
      <c r="J42" s="18"/>
    </row>
    <row r="43" spans="1:11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  <c r="J43" s="18"/>
    </row>
    <row r="44" spans="1:11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  <c r="J44" s="18"/>
    </row>
    <row r="45" spans="1:11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  <c r="J45" s="18"/>
    </row>
    <row r="46" spans="1:11" ht="18.75" thickTop="1" x14ac:dyDescent="0.35">
      <c r="A46" s="263"/>
      <c r="B46" s="264"/>
      <c r="C46" s="265"/>
      <c r="D46" s="264"/>
      <c r="E46" s="266" t="str">
        <f>CONCATENATE("Stav k 1.1.",'Rekapitulace dle oblasti'!E7)</f>
        <v>Stav k 1.1.2021</v>
      </c>
      <c r="F46" s="267" t="s">
        <v>17</v>
      </c>
      <c r="G46" s="267" t="s">
        <v>18</v>
      </c>
      <c r="H46" s="268" t="s">
        <v>19</v>
      </c>
      <c r="I46" s="269" t="s">
        <v>28</v>
      </c>
      <c r="J46" s="18"/>
    </row>
    <row r="47" spans="1:11" x14ac:dyDescent="0.2">
      <c r="A47" s="270"/>
      <c r="E47" s="271"/>
      <c r="F47" s="345"/>
      <c r="G47" s="272"/>
      <c r="H47" s="273" t="str">
        <f>CONCATENATE("31.12.",'Rekapitulace dle oblasti'!E7)</f>
        <v>31.12.2021</v>
      </c>
      <c r="I47" s="274" t="str">
        <f>CONCATENATE("31.12.",'Rekapitulace dle oblasti'!E7)</f>
        <v>31.12.2021</v>
      </c>
      <c r="J47" s="18"/>
    </row>
    <row r="48" spans="1:11" x14ac:dyDescent="0.2">
      <c r="A48" s="270"/>
      <c r="E48" s="271"/>
      <c r="F48" s="345"/>
      <c r="G48" s="275"/>
      <c r="H48" s="275"/>
      <c r="I48" s="276"/>
      <c r="J48" s="313"/>
      <c r="K48" s="314"/>
    </row>
    <row r="49" spans="1:11" ht="13.5" thickBot="1" x14ac:dyDescent="0.25">
      <c r="A49" s="277"/>
      <c r="B49" s="278"/>
      <c r="C49" s="278"/>
      <c r="D49" s="278"/>
      <c r="E49" s="271"/>
      <c r="F49" s="279"/>
      <c r="G49" s="279"/>
      <c r="H49" s="279"/>
      <c r="I49" s="280"/>
    </row>
    <row r="50" spans="1:11" ht="13.5" thickTop="1" x14ac:dyDescent="0.2">
      <c r="A50" s="229"/>
      <c r="B50" s="230"/>
      <c r="C50" s="230" t="s">
        <v>15</v>
      </c>
      <c r="D50" s="230"/>
      <c r="E50" s="231">
        <v>69184</v>
      </c>
      <c r="F50" s="232">
        <v>0</v>
      </c>
      <c r="G50" s="233">
        <v>0</v>
      </c>
      <c r="H50" s="233">
        <f t="shared" ref="H50:H53" si="2">E50+F50-G50</f>
        <v>69184</v>
      </c>
      <c r="I50" s="234">
        <v>69184</v>
      </c>
      <c r="J50" s="259"/>
      <c r="K50" s="259"/>
    </row>
    <row r="51" spans="1:11" x14ac:dyDescent="0.2">
      <c r="A51" s="235"/>
      <c r="B51" s="236"/>
      <c r="C51" s="236" t="s">
        <v>20</v>
      </c>
      <c r="D51" s="236"/>
      <c r="E51" s="237">
        <v>412613.1</v>
      </c>
      <c r="F51" s="238">
        <v>470076.5</v>
      </c>
      <c r="G51" s="239">
        <v>456299</v>
      </c>
      <c r="H51" s="239">
        <f t="shared" si="2"/>
        <v>426390.6</v>
      </c>
      <c r="I51" s="240">
        <v>429063.1</v>
      </c>
      <c r="J51" s="259"/>
      <c r="K51" s="191"/>
    </row>
    <row r="52" spans="1:11" x14ac:dyDescent="0.2">
      <c r="A52" s="235"/>
      <c r="B52" s="236"/>
      <c r="C52" s="236" t="s">
        <v>61</v>
      </c>
      <c r="D52" s="236"/>
      <c r="E52" s="237">
        <v>1487978.2</v>
      </c>
      <c r="F52" s="238">
        <v>156546.20000000001</v>
      </c>
      <c r="G52" s="239">
        <v>421416.64</v>
      </c>
      <c r="H52" s="239">
        <f t="shared" si="2"/>
        <v>1223107.7599999998</v>
      </c>
      <c r="I52" s="240">
        <v>1223107.76</v>
      </c>
      <c r="J52" s="191"/>
      <c r="K52" s="191"/>
    </row>
    <row r="53" spans="1:11" x14ac:dyDescent="0.2">
      <c r="A53" s="235"/>
      <c r="B53" s="236"/>
      <c r="C53" s="236" t="s">
        <v>59</v>
      </c>
      <c r="D53" s="236"/>
      <c r="E53" s="237">
        <v>460632.83</v>
      </c>
      <c r="F53" s="238">
        <v>247960</v>
      </c>
      <c r="G53" s="239">
        <v>232790</v>
      </c>
      <c r="H53" s="239">
        <f t="shared" si="2"/>
        <v>475802.83000000007</v>
      </c>
      <c r="I53" s="240">
        <v>475802.83</v>
      </c>
      <c r="J53" s="192"/>
      <c r="K53" s="192"/>
    </row>
    <row r="54" spans="1:11" ht="18.75" thickBot="1" x14ac:dyDescent="0.4">
      <c r="A54" s="241" t="s">
        <v>11</v>
      </c>
      <c r="B54" s="242"/>
      <c r="C54" s="242"/>
      <c r="D54" s="242"/>
      <c r="E54" s="243">
        <f>E50+E51+E52+E53</f>
        <v>2430408.13</v>
      </c>
      <c r="F54" s="244">
        <f>F50+F51+F52+F53</f>
        <v>874582.7</v>
      </c>
      <c r="G54" s="245">
        <f>G50+G51+G52+G53</f>
        <v>1110505.6400000001</v>
      </c>
      <c r="H54" s="245">
        <f>H50+H51+H52+H53</f>
        <v>2194485.19</v>
      </c>
      <c r="I54" s="246">
        <f>SUM(I50:I53)</f>
        <v>2197157.69</v>
      </c>
      <c r="J54" s="193"/>
      <c r="K54" s="193"/>
    </row>
    <row r="55" spans="1:11" ht="18.75" thickTop="1" x14ac:dyDescent="0.35">
      <c r="A55" s="38"/>
      <c r="B55" s="3"/>
      <c r="C55" s="3"/>
      <c r="D55" s="49"/>
      <c r="E55" s="49"/>
      <c r="F55" s="29"/>
      <c r="G55" s="328" t="str">
        <f>IF(ROUND(I50,2)=ROUND(H50,2),"","Zdůvodnit rozdíl mezi fin. krytím a stavem fondu odměn, popř. vyplnit tab. č. 2.3.Fondu odměn")</f>
        <v/>
      </c>
      <c r="H55" s="347"/>
      <c r="I55" s="347"/>
      <c r="J55" s="4"/>
    </row>
    <row r="56" spans="1:11" ht="18" x14ac:dyDescent="0.35">
      <c r="A56" s="38"/>
      <c r="B56" s="3"/>
      <c r="C56" s="3"/>
      <c r="D56" s="49"/>
      <c r="E56" s="49"/>
      <c r="F56" s="29"/>
      <c r="G56" s="330"/>
      <c r="H56" s="344"/>
      <c r="I56" s="344"/>
      <c r="J56" s="4"/>
    </row>
    <row r="57" spans="1:11" x14ac:dyDescent="0.2">
      <c r="A57" s="155"/>
      <c r="B57" s="155"/>
      <c r="C57" s="155"/>
      <c r="D57" s="155"/>
      <c r="E57" s="155"/>
      <c r="F57" s="155"/>
      <c r="G57" s="330"/>
      <c r="H57" s="344"/>
      <c r="I57" s="344"/>
      <c r="J57" s="4"/>
    </row>
    <row r="58" spans="1:11" x14ac:dyDescent="0.2">
      <c r="G58" s="330" t="str">
        <f>IF(ROUND(I53,2)=ROUND(H53,2),"","Zdůvodnit rozdíl mezi fin. krytím a stavem fondu investic, popř. vyplnit tab. č. 2.1. Fond investic")</f>
        <v/>
      </c>
      <c r="H58" s="344"/>
      <c r="I58" s="344"/>
      <c r="J58" s="4"/>
    </row>
    <row r="59" spans="1:11" x14ac:dyDescent="0.2">
      <c r="G59" s="156"/>
    </row>
    <row r="60" spans="1:11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39370078740157483" bottom="0" header="0.51181102362204722" footer="0"/>
  <pageSetup paperSize="9" scale="75" firstPageNumber="11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19.5" x14ac:dyDescent="0.4">
      <c r="A2" s="318" t="s">
        <v>1</v>
      </c>
      <c r="B2" s="318"/>
      <c r="C2" s="318"/>
      <c r="D2" s="318"/>
      <c r="E2" s="319" t="s">
        <v>109</v>
      </c>
      <c r="F2" s="319"/>
      <c r="G2" s="319"/>
      <c r="H2" s="319"/>
      <c r="I2" s="319"/>
    </row>
    <row r="3" spans="1:9" ht="9.75" customHeight="1" x14ac:dyDescent="0.4">
      <c r="A3" s="115"/>
      <c r="B3" s="115"/>
      <c r="C3" s="115"/>
      <c r="D3" s="115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110</v>
      </c>
      <c r="F4" s="320"/>
      <c r="G4" s="320"/>
      <c r="H4" s="320"/>
      <c r="I4" s="320"/>
    </row>
    <row r="5" spans="1:9" ht="7.5" customHeight="1" x14ac:dyDescent="0.3">
      <c r="A5" s="24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402320</v>
      </c>
      <c r="F6" s="351"/>
      <c r="G6" s="129" t="s">
        <v>3</v>
      </c>
      <c r="H6" s="321">
        <v>1305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116"/>
      <c r="I14" s="116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14010000</v>
      </c>
      <c r="F16" s="350"/>
      <c r="G16" s="6">
        <f>H16+I16</f>
        <v>14243915.789999999</v>
      </c>
      <c r="H16" s="41">
        <v>14234815.789999999</v>
      </c>
      <c r="I16" s="41">
        <v>9100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14010000</v>
      </c>
      <c r="F18" s="350"/>
      <c r="G18" s="6">
        <f>H18+I18</f>
        <v>14309607.970000001</v>
      </c>
      <c r="H18" s="41">
        <v>14300507.970000001</v>
      </c>
      <c r="I18" s="41">
        <v>9100</v>
      </c>
    </row>
    <row r="19" spans="1:9" ht="19.5" x14ac:dyDescent="0.4">
      <c r="A19" s="32"/>
      <c r="B19" s="3"/>
      <c r="C19" s="3"/>
      <c r="D19" s="3"/>
      <c r="E19" s="113"/>
      <c r="F19" s="114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65692.180000001565</v>
      </c>
      <c r="H20" s="133">
        <f>H18-H16+H17</f>
        <v>65692.180000001565</v>
      </c>
      <c r="I20" s="133">
        <f>I18-I16+I17</f>
        <v>0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65692.180000001565</v>
      </c>
      <c r="H21" s="133">
        <f>H20-H17</f>
        <v>65692.180000001565</v>
      </c>
      <c r="I21" s="13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65692.180000001565</v>
      </c>
      <c r="H25" s="137">
        <f>H21-H26</f>
        <v>65692.180000001565</v>
      </c>
      <c r="I25" s="137">
        <f>I21-I26</f>
        <v>0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0</v>
      </c>
      <c r="H26" s="137">
        <v>0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65692.179999999993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65692.179999999993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0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0</v>
      </c>
      <c r="H33" s="152"/>
      <c r="I33" s="152"/>
    </row>
    <row r="34" spans="1:9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0</v>
      </c>
      <c r="G41" s="50">
        <v>0</v>
      </c>
      <c r="H41" s="51"/>
      <c r="I41" s="210" t="str">
        <f>IF(F41=0,"nerozp.",G41/F41)</f>
        <v>nerozp.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62484</v>
      </c>
      <c r="F50" s="232">
        <v>0</v>
      </c>
      <c r="G50" s="233">
        <v>0</v>
      </c>
      <c r="H50" s="233">
        <f t="shared" ref="H50:H53" si="2">E50+F50-G50</f>
        <v>62484</v>
      </c>
      <c r="I50" s="234">
        <v>62484</v>
      </c>
    </row>
    <row r="51" spans="1:9" x14ac:dyDescent="0.2">
      <c r="A51" s="235"/>
      <c r="B51" s="236"/>
      <c r="C51" s="236" t="s">
        <v>20</v>
      </c>
      <c r="D51" s="236"/>
      <c r="E51" s="237">
        <v>366604.79999999999</v>
      </c>
      <c r="F51" s="238">
        <v>192030.52</v>
      </c>
      <c r="G51" s="239">
        <v>118418.5</v>
      </c>
      <c r="H51" s="239">
        <f t="shared" si="2"/>
        <v>440216.81999999995</v>
      </c>
      <c r="I51" s="240">
        <v>429376.28</v>
      </c>
    </row>
    <row r="52" spans="1:9" x14ac:dyDescent="0.2">
      <c r="A52" s="235"/>
      <c r="B52" s="236"/>
      <c r="C52" s="236" t="s">
        <v>61</v>
      </c>
      <c r="D52" s="236"/>
      <c r="E52" s="237">
        <v>602527.81999999995</v>
      </c>
      <c r="F52" s="238">
        <v>46669.85</v>
      </c>
      <c r="G52" s="239">
        <v>133568.97</v>
      </c>
      <c r="H52" s="239">
        <f t="shared" si="2"/>
        <v>515628.69999999995</v>
      </c>
      <c r="I52" s="240">
        <v>538275.80000000005</v>
      </c>
    </row>
    <row r="53" spans="1:9" x14ac:dyDescent="0.2">
      <c r="A53" s="235"/>
      <c r="B53" s="236"/>
      <c r="C53" s="236" t="s">
        <v>59</v>
      </c>
      <c r="D53" s="236"/>
      <c r="E53" s="237">
        <v>177232.81</v>
      </c>
      <c r="F53" s="238">
        <v>0</v>
      </c>
      <c r="G53" s="239">
        <v>0</v>
      </c>
      <c r="H53" s="239">
        <f t="shared" si="2"/>
        <v>177232.81</v>
      </c>
      <c r="I53" s="240">
        <v>177232.81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1208849.43</v>
      </c>
      <c r="F54" s="244">
        <f>F50+F51+F52+F53</f>
        <v>238700.37</v>
      </c>
      <c r="G54" s="245">
        <f>G50+G51+G52+G53</f>
        <v>251987.47</v>
      </c>
      <c r="H54" s="245">
        <f>H50+H51+H52+H53</f>
        <v>1195562.3299999998</v>
      </c>
      <c r="I54" s="246">
        <f>SUM(I50:I53)</f>
        <v>1207368.8900000001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/>
      <c r="H55" s="352"/>
      <c r="I55" s="352"/>
    </row>
    <row r="56" spans="1:9" ht="18" x14ac:dyDescent="0.35">
      <c r="A56" s="38"/>
      <c r="B56" s="3"/>
      <c r="C56" s="3"/>
      <c r="D56" s="49"/>
      <c r="E56" s="49"/>
      <c r="F56" s="29"/>
      <c r="G56" s="330"/>
      <c r="H56" s="284"/>
      <c r="I56" s="284"/>
    </row>
    <row r="57" spans="1:9" x14ac:dyDescent="0.2">
      <c r="A57" s="155"/>
      <c r="B57" s="155"/>
      <c r="C57" s="155"/>
      <c r="D57" s="155"/>
      <c r="E57" s="155"/>
      <c r="F57" s="155"/>
      <c r="G57" s="330"/>
      <c r="H57" s="284"/>
      <c r="I57" s="284"/>
    </row>
    <row r="58" spans="1:9" x14ac:dyDescent="0.2">
      <c r="G58" s="330"/>
      <c r="H58" s="284"/>
      <c r="I58" s="284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1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tabSelected="1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51"/>
    </row>
    <row r="2" spans="1:9" ht="19.5" x14ac:dyDescent="0.4">
      <c r="A2" s="318" t="s">
        <v>1</v>
      </c>
      <c r="B2" s="318"/>
      <c r="C2" s="318"/>
      <c r="D2" s="318"/>
      <c r="E2" s="319" t="s">
        <v>111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112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47922320</v>
      </c>
      <c r="F6" s="346"/>
      <c r="G6" s="129" t="s">
        <v>3</v>
      </c>
      <c r="H6" s="321">
        <v>1402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42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42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42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21567000</v>
      </c>
      <c r="F16" s="343"/>
      <c r="G16" s="6">
        <f>H16+I16</f>
        <v>24406147.489999998</v>
      </c>
      <c r="H16" s="41">
        <v>24400925.489999998</v>
      </c>
      <c r="I16" s="41">
        <v>5222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21567000</v>
      </c>
      <c r="F18" s="343"/>
      <c r="G18" s="6">
        <f>H18+I18</f>
        <v>24660180.09</v>
      </c>
      <c r="H18" s="41">
        <v>24654458.09</v>
      </c>
      <c r="I18" s="41">
        <v>5722</v>
      </c>
    </row>
    <row r="19" spans="1:9" ht="19.5" x14ac:dyDescent="0.4">
      <c r="A19" s="32"/>
      <c r="B19" s="3"/>
      <c r="C19" s="3"/>
      <c r="D19" s="3"/>
      <c r="E19" s="250"/>
      <c r="F19" s="258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254032.60000000149</v>
      </c>
      <c r="H20" s="133">
        <f>H18-H16+H17</f>
        <v>253532.60000000149</v>
      </c>
      <c r="I20" s="133">
        <f>I18-I16+I17</f>
        <v>500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254032.60000000149</v>
      </c>
      <c r="H21" s="133">
        <f>H20-H17</f>
        <v>253532.60000000149</v>
      </c>
      <c r="I21" s="133">
        <f>I20-I17</f>
        <v>500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254032.60000000149</v>
      </c>
      <c r="H25" s="137">
        <f>H21-H26</f>
        <v>253532.60000000149</v>
      </c>
      <c r="I25" s="137">
        <f>I21-I26</f>
        <v>500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0</v>
      </c>
      <c r="H26" s="137">
        <v>0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254032.60000000149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f>G25</f>
        <v>254032.60000000149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0</v>
      </c>
      <c r="H32" s="141"/>
      <c r="I32" s="140"/>
    </row>
    <row r="33" spans="1:9" ht="20.25" customHeight="1" x14ac:dyDescent="0.3">
      <c r="A33" s="260"/>
      <c r="B33" s="348" t="str">
        <f>CONCATENATE("b) Výsledek hospod. předcház. účet. období k 31. 12. ",'Rekapitulace dle oblasti'!E7)</f>
        <v>b) Výsledek hospod. předcház. účet. období k 31. 12. 2021</v>
      </c>
      <c r="C33" s="348"/>
      <c r="D33" s="348"/>
      <c r="E33" s="348"/>
      <c r="F33" s="348"/>
      <c r="G33" s="261">
        <v>0</v>
      </c>
      <c r="H33" s="260"/>
      <c r="I33" s="260"/>
    </row>
    <row r="34" spans="1:9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262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262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262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262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476502</v>
      </c>
      <c r="G41" s="50">
        <v>476502</v>
      </c>
      <c r="H41" s="262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262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63"/>
      <c r="B46" s="264"/>
      <c r="C46" s="265"/>
      <c r="D46" s="264"/>
      <c r="E46" s="266" t="str">
        <f>CONCATENATE("Stav k 1.1.",'Rekapitulace dle oblasti'!E7)</f>
        <v>Stav k 1.1.2021</v>
      </c>
      <c r="F46" s="267" t="s">
        <v>17</v>
      </c>
      <c r="G46" s="267" t="s">
        <v>18</v>
      </c>
      <c r="H46" s="268" t="s">
        <v>19</v>
      </c>
      <c r="I46" s="269" t="s">
        <v>28</v>
      </c>
    </row>
    <row r="47" spans="1:9" x14ac:dyDescent="0.2">
      <c r="A47" s="270"/>
      <c r="E47" s="271"/>
      <c r="F47" s="345"/>
      <c r="G47" s="272"/>
      <c r="H47" s="273" t="str">
        <f>CONCATENATE("31.12.",'Rekapitulace dle oblasti'!E7)</f>
        <v>31.12.2021</v>
      </c>
      <c r="I47" s="274" t="str">
        <f>CONCATENATE("31.12.",'Rekapitulace dle oblasti'!E7)</f>
        <v>31.12.2021</v>
      </c>
    </row>
    <row r="48" spans="1:9" x14ac:dyDescent="0.2">
      <c r="A48" s="270"/>
      <c r="E48" s="271"/>
      <c r="F48" s="345"/>
      <c r="G48" s="275"/>
      <c r="H48" s="275"/>
      <c r="I48" s="276"/>
    </row>
    <row r="49" spans="1:9" ht="13.5" thickBot="1" x14ac:dyDescent="0.25">
      <c r="A49" s="277"/>
      <c r="B49" s="278"/>
      <c r="C49" s="278"/>
      <c r="D49" s="278"/>
      <c r="E49" s="271"/>
      <c r="F49" s="279"/>
      <c r="G49" s="279"/>
      <c r="H49" s="279"/>
      <c r="I49" s="280"/>
    </row>
    <row r="50" spans="1:9" ht="13.5" thickTop="1" x14ac:dyDescent="0.2">
      <c r="A50" s="229"/>
      <c r="B50" s="230"/>
      <c r="C50" s="230" t="s">
        <v>15</v>
      </c>
      <c r="D50" s="230"/>
      <c r="E50" s="231">
        <v>86170</v>
      </c>
      <c r="F50" s="232">
        <v>0</v>
      </c>
      <c r="G50" s="233">
        <v>0</v>
      </c>
      <c r="H50" s="233">
        <f t="shared" ref="H50:H53" si="2">E50+F50-G50</f>
        <v>86170</v>
      </c>
      <c r="I50" s="234">
        <v>86170</v>
      </c>
    </row>
    <row r="51" spans="1:9" x14ac:dyDescent="0.2">
      <c r="A51" s="235"/>
      <c r="B51" s="236"/>
      <c r="C51" s="236" t="s">
        <v>20</v>
      </c>
      <c r="D51" s="236"/>
      <c r="E51" s="237">
        <v>497682.67</v>
      </c>
      <c r="F51" s="238">
        <v>297510.65999999997</v>
      </c>
      <c r="G51" s="239">
        <v>157851</v>
      </c>
      <c r="H51" s="239">
        <f t="shared" si="2"/>
        <v>637342.32999999996</v>
      </c>
      <c r="I51" s="240">
        <v>606540.67000000004</v>
      </c>
    </row>
    <row r="52" spans="1:9" x14ac:dyDescent="0.2">
      <c r="A52" s="235"/>
      <c r="B52" s="236"/>
      <c r="C52" s="236" t="s">
        <v>61</v>
      </c>
      <c r="D52" s="236"/>
      <c r="E52" s="237">
        <v>2467017.5299999998</v>
      </c>
      <c r="F52" s="238">
        <v>457280.55</v>
      </c>
      <c r="G52" s="239">
        <v>228053.77</v>
      </c>
      <c r="H52" s="239">
        <f t="shared" si="2"/>
        <v>2696244.3099999996</v>
      </c>
      <c r="I52" s="240">
        <v>1592078.66</v>
      </c>
    </row>
    <row r="53" spans="1:9" x14ac:dyDescent="0.2">
      <c r="A53" s="235"/>
      <c r="B53" s="236"/>
      <c r="C53" s="236" t="s">
        <v>59</v>
      </c>
      <c r="D53" s="236"/>
      <c r="E53" s="237">
        <v>395825.54</v>
      </c>
      <c r="F53" s="238">
        <v>495031</v>
      </c>
      <c r="G53" s="239">
        <v>562698.6</v>
      </c>
      <c r="H53" s="239">
        <f t="shared" si="2"/>
        <v>328157.94000000006</v>
      </c>
      <c r="I53" s="240">
        <v>328157.94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3446695.7399999998</v>
      </c>
      <c r="F54" s="244">
        <f>F50+F51+F52+F53</f>
        <v>1249822.21</v>
      </c>
      <c r="G54" s="245">
        <f>G50+G51+G52+G53</f>
        <v>948603.37</v>
      </c>
      <c r="H54" s="245">
        <f>H50+H51+H52+H53</f>
        <v>3747914.5799999996</v>
      </c>
      <c r="I54" s="246">
        <f>SUM(I50:I53)</f>
        <v>2612947.27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 t="str">
        <f>IF(ROUND(I50,2)=ROUND(H50,2),"","Zdůvodnit rozdíl mezi fin. krytím a stavem fondu odměn, popř. vyplnit tab. č. 2.3.Fondu odměn")</f>
        <v/>
      </c>
      <c r="H55" s="347"/>
      <c r="I55" s="347"/>
    </row>
    <row r="56" spans="1:9" ht="18" x14ac:dyDescent="0.35">
      <c r="A56" s="38"/>
      <c r="B56" s="3"/>
      <c r="C56" s="3"/>
      <c r="D56" s="49"/>
      <c r="E56" s="49"/>
      <c r="F56" s="29"/>
      <c r="G56" s="330"/>
      <c r="H56" s="344"/>
      <c r="I56" s="344"/>
    </row>
    <row r="57" spans="1:9" x14ac:dyDescent="0.2">
      <c r="A57" s="155"/>
      <c r="B57" s="155"/>
      <c r="C57" s="155"/>
      <c r="D57" s="155"/>
      <c r="E57" s="155"/>
      <c r="F57" s="155"/>
      <c r="G57" s="330"/>
      <c r="H57" s="344"/>
      <c r="I57" s="344"/>
    </row>
    <row r="58" spans="1:9" x14ac:dyDescent="0.2">
      <c r="G58" s="330"/>
      <c r="H58" s="344"/>
      <c r="I58" s="344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1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249"/>
  <sheetViews>
    <sheetView showGridLines="0" topLeftCell="A25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7" customWidth="1"/>
    <col min="11" max="11" width="14.42578125" style="4" customWidth="1"/>
    <col min="12" max="16384" width="9.140625" style="4"/>
  </cols>
  <sheetData>
    <row r="1" spans="1:10" ht="19.5" x14ac:dyDescent="0.4">
      <c r="A1" s="45" t="s">
        <v>0</v>
      </c>
      <c r="B1" s="21"/>
      <c r="C1" s="21"/>
      <c r="D1" s="21"/>
      <c r="I1" s="127"/>
    </row>
    <row r="2" spans="1:10" ht="19.5" x14ac:dyDescent="0.4">
      <c r="A2" s="318" t="s">
        <v>1</v>
      </c>
      <c r="B2" s="318"/>
      <c r="C2" s="318"/>
      <c r="D2" s="318"/>
      <c r="E2" s="319" t="s">
        <v>99</v>
      </c>
      <c r="F2" s="319"/>
      <c r="G2" s="319"/>
      <c r="H2" s="319"/>
      <c r="I2" s="319"/>
      <c r="J2" s="22"/>
    </row>
    <row r="3" spans="1:10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  <c r="J3" s="22"/>
    </row>
    <row r="4" spans="1:10" ht="15.75" x14ac:dyDescent="0.25">
      <c r="A4" s="23" t="s">
        <v>2</v>
      </c>
      <c r="E4" s="320" t="s">
        <v>100</v>
      </c>
      <c r="F4" s="320"/>
      <c r="G4" s="320"/>
      <c r="H4" s="320"/>
      <c r="I4" s="320"/>
    </row>
    <row r="5" spans="1:10" ht="7.5" customHeight="1" x14ac:dyDescent="0.3">
      <c r="A5" s="256"/>
      <c r="E5" s="317" t="s">
        <v>23</v>
      </c>
      <c r="F5" s="317"/>
      <c r="G5" s="317"/>
      <c r="H5" s="317"/>
      <c r="I5" s="317"/>
    </row>
    <row r="6" spans="1:10" ht="19.5" x14ac:dyDescent="0.4">
      <c r="A6" s="22" t="s">
        <v>34</v>
      </c>
      <c r="C6" s="128"/>
      <c r="D6" s="128"/>
      <c r="E6" s="322">
        <v>47921374</v>
      </c>
      <c r="F6" s="323"/>
      <c r="G6" s="129" t="s">
        <v>3</v>
      </c>
      <c r="H6" s="321">
        <v>1016</v>
      </c>
      <c r="I6" s="321"/>
    </row>
    <row r="7" spans="1:10" ht="8.25" customHeight="1" x14ac:dyDescent="0.4">
      <c r="A7" s="22"/>
      <c r="E7" s="317" t="s">
        <v>24</v>
      </c>
      <c r="F7" s="317"/>
      <c r="G7" s="317"/>
      <c r="H7" s="317"/>
      <c r="I7" s="317"/>
    </row>
    <row r="8" spans="1:10" ht="19.5" hidden="1" x14ac:dyDescent="0.4">
      <c r="A8" s="22"/>
      <c r="E8" s="130"/>
      <c r="F8" s="130"/>
      <c r="G8" s="130"/>
      <c r="H8" s="25"/>
      <c r="I8" s="130"/>
    </row>
    <row r="9" spans="1:10" ht="30.75" customHeight="1" x14ac:dyDescent="0.4">
      <c r="A9" s="22"/>
      <c r="E9" s="130"/>
      <c r="F9" s="130"/>
      <c r="G9" s="130"/>
      <c r="H9" s="25"/>
      <c r="I9" s="130"/>
    </row>
    <row r="11" spans="1:10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10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10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10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10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10" ht="19.5" x14ac:dyDescent="0.4">
      <c r="A16" s="32" t="s">
        <v>67</v>
      </c>
      <c r="B16" s="30"/>
      <c r="C16" s="31"/>
      <c r="D16" s="30"/>
      <c r="E16" s="334">
        <v>60194000</v>
      </c>
      <c r="F16" s="335"/>
      <c r="G16" s="6">
        <f>H16+I16</f>
        <v>70428599.689999998</v>
      </c>
      <c r="H16" s="41">
        <v>70414095.689999998</v>
      </c>
      <c r="I16" s="41">
        <v>14504</v>
      </c>
    </row>
    <row r="17" spans="1:1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  <c r="J17" s="189"/>
      <c r="K17" s="188"/>
    </row>
    <row r="18" spans="1:19" ht="19.5" x14ac:dyDescent="0.4">
      <c r="A18" s="32" t="s">
        <v>68</v>
      </c>
      <c r="B18" s="3"/>
      <c r="C18" s="3"/>
      <c r="D18" s="3"/>
      <c r="E18" s="334">
        <v>60284000</v>
      </c>
      <c r="F18" s="335"/>
      <c r="G18" s="6">
        <f>H18+I18</f>
        <v>70652463.569999993</v>
      </c>
      <c r="H18" s="41">
        <v>70620053.569999993</v>
      </c>
      <c r="I18" s="41">
        <v>32410</v>
      </c>
    </row>
    <row r="19" spans="1:19" ht="19.5" x14ac:dyDescent="0.4">
      <c r="A19" s="32"/>
      <c r="B19" s="3"/>
      <c r="C19" s="3"/>
      <c r="D19" s="3"/>
      <c r="E19" s="250"/>
      <c r="F19" s="257"/>
      <c r="G19" s="5"/>
      <c r="H19" s="41"/>
      <c r="I19" s="41"/>
      <c r="J19" s="253"/>
    </row>
    <row r="20" spans="1:19" s="134" customFormat="1" ht="19.5" x14ac:dyDescent="0.4">
      <c r="A20" s="131" t="s">
        <v>69</v>
      </c>
      <c r="B20" s="131"/>
      <c r="C20" s="132"/>
      <c r="D20" s="131"/>
      <c r="E20" s="131"/>
      <c r="F20" s="131"/>
      <c r="G20" s="133">
        <f>G18-G16+G17</f>
        <v>223863.87999999523</v>
      </c>
      <c r="H20" s="133">
        <f>H18-H16+H17</f>
        <v>205957.87999999523</v>
      </c>
      <c r="I20" s="133">
        <f>I18-I16+I17</f>
        <v>17906</v>
      </c>
      <c r="J20" s="183"/>
      <c r="K20" s="182"/>
    </row>
    <row r="21" spans="1:19" s="134" customFormat="1" ht="19.5" x14ac:dyDescent="0.4">
      <c r="A21" s="131" t="s">
        <v>70</v>
      </c>
      <c r="B21" s="131"/>
      <c r="C21" s="132"/>
      <c r="D21" s="131"/>
      <c r="E21" s="131"/>
      <c r="F21" s="131"/>
      <c r="G21" s="133">
        <f>G20-G17</f>
        <v>223863.87999999523</v>
      </c>
      <c r="H21" s="133">
        <f>H20-H17</f>
        <v>205957.87999999523</v>
      </c>
      <c r="I21" s="133">
        <f>I20-I17</f>
        <v>17906</v>
      </c>
      <c r="J21" s="183"/>
      <c r="K21" s="182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3"/>
      <c r="K22" s="182"/>
    </row>
    <row r="23" spans="1:19" ht="19.5" x14ac:dyDescent="0.4">
      <c r="J23" s="183"/>
      <c r="K23" s="182"/>
    </row>
    <row r="24" spans="1:19" ht="19.5" x14ac:dyDescent="0.4">
      <c r="A24" s="30" t="s">
        <v>71</v>
      </c>
      <c r="B24" s="34"/>
      <c r="C24" s="31"/>
      <c r="D24" s="34"/>
      <c r="E24" s="34"/>
      <c r="J24" s="183"/>
      <c r="K24" s="182"/>
    </row>
    <row r="25" spans="1:1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24846.15999999523</v>
      </c>
      <c r="H25" s="137">
        <f>H21-H26</f>
        <v>6940.1599999952305</v>
      </c>
      <c r="I25" s="137">
        <f>I21-I26</f>
        <v>17906</v>
      </c>
      <c r="K25" s="324"/>
      <c r="L25" s="325"/>
      <c r="M25" s="325"/>
      <c r="N25" s="325"/>
      <c r="O25" s="325"/>
      <c r="P25" s="325"/>
      <c r="Q25" s="325"/>
      <c r="R25" s="325"/>
      <c r="S25" s="326"/>
    </row>
    <row r="26" spans="1:1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199017.72</v>
      </c>
      <c r="H26" s="137">
        <v>199017.72</v>
      </c>
      <c r="I26" s="137">
        <v>0</v>
      </c>
      <c r="J26" s="190"/>
      <c r="K26" s="327"/>
      <c r="L26" s="327"/>
      <c r="M26" s="327"/>
      <c r="N26" s="327"/>
      <c r="O26" s="327"/>
      <c r="P26" s="327"/>
      <c r="Q26" s="327"/>
      <c r="R26" s="327"/>
      <c r="S26" s="327"/>
    </row>
    <row r="27" spans="1:1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84"/>
      <c r="K27" s="327"/>
      <c r="L27" s="327"/>
      <c r="M27" s="327"/>
      <c r="N27" s="327"/>
      <c r="O27" s="327"/>
      <c r="P27" s="327"/>
      <c r="Q27" s="327"/>
      <c r="R27" s="327"/>
      <c r="S27" s="327"/>
    </row>
    <row r="28" spans="1:1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  <c r="J28" s="186"/>
      <c r="K28" s="182"/>
    </row>
    <row r="29" spans="1:1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24846.16</v>
      </c>
      <c r="H29" s="141"/>
      <c r="I29" s="140"/>
      <c r="J29" s="186"/>
      <c r="K29" s="182"/>
    </row>
    <row r="30" spans="1:1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  <c r="J30" s="182"/>
      <c r="K30" s="182"/>
    </row>
    <row r="31" spans="1:1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24846.16</v>
      </c>
      <c r="H31" s="141"/>
      <c r="I31" s="140"/>
      <c r="J31" s="187"/>
      <c r="K31" s="187"/>
    </row>
    <row r="32" spans="1:1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199017.72</v>
      </c>
      <c r="H32" s="141"/>
      <c r="I32" s="140"/>
      <c r="J32" s="188"/>
      <c r="K32" s="182"/>
    </row>
    <row r="33" spans="1:11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216080.84</v>
      </c>
      <c r="H33" s="152"/>
      <c r="I33" s="152"/>
      <c r="J33" s="190"/>
      <c r="K33" s="181"/>
    </row>
    <row r="34" spans="1:11" ht="38.25" customHeight="1" x14ac:dyDescent="0.2">
      <c r="A34" s="315" t="s">
        <v>117</v>
      </c>
      <c r="B34" s="315"/>
      <c r="C34" s="315"/>
      <c r="D34" s="315"/>
      <c r="E34" s="315"/>
      <c r="F34" s="315"/>
      <c r="G34" s="315"/>
      <c r="H34" s="315"/>
      <c r="I34" s="315"/>
      <c r="J34" s="190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  <c r="J35" s="184"/>
      <c r="K35" s="185"/>
    </row>
    <row r="36" spans="1:11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  <c r="J36" s="18"/>
    </row>
    <row r="37" spans="1:11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  <c r="J37" s="18"/>
    </row>
    <row r="38" spans="1:11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  <c r="J38" s="18"/>
    </row>
    <row r="39" spans="1:11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  <c r="J39" s="18"/>
    </row>
    <row r="40" spans="1:11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  <c r="J40" s="18"/>
    </row>
    <row r="41" spans="1:11" ht="16.5" x14ac:dyDescent="0.35">
      <c r="A41" s="208" t="s">
        <v>57</v>
      </c>
      <c r="B41" s="36"/>
      <c r="C41" s="2"/>
      <c r="D41" s="49"/>
      <c r="E41" s="49"/>
      <c r="F41" s="50">
        <v>1031177</v>
      </c>
      <c r="G41" s="50">
        <v>1031177</v>
      </c>
      <c r="H41" s="51"/>
      <c r="I41" s="210">
        <f>IF(F41=0,"nerozp.",G41/F41)</f>
        <v>1</v>
      </c>
      <c r="J41" s="18"/>
    </row>
    <row r="42" spans="1:11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  <c r="J42" s="18"/>
    </row>
    <row r="43" spans="1:11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  <c r="J43" s="18"/>
    </row>
    <row r="44" spans="1:11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  <c r="J44" s="18"/>
    </row>
    <row r="45" spans="1:11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  <c r="J45" s="18"/>
    </row>
    <row r="46" spans="1:11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  <c r="J46" s="18"/>
    </row>
    <row r="47" spans="1:11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  <c r="J47" s="18"/>
    </row>
    <row r="48" spans="1:11" x14ac:dyDescent="0.2">
      <c r="A48" s="218"/>
      <c r="B48" s="154"/>
      <c r="C48" s="154"/>
      <c r="D48" s="154"/>
      <c r="E48" s="219"/>
      <c r="F48" s="336"/>
      <c r="G48" s="223"/>
      <c r="H48" s="223"/>
      <c r="I48" s="224"/>
      <c r="J48" s="313"/>
      <c r="K48" s="314"/>
    </row>
    <row r="49" spans="1:11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11" ht="13.5" thickTop="1" x14ac:dyDescent="0.2">
      <c r="A50" s="229"/>
      <c r="B50" s="230"/>
      <c r="C50" s="230" t="s">
        <v>15</v>
      </c>
      <c r="D50" s="230"/>
      <c r="E50" s="231">
        <v>77483</v>
      </c>
      <c r="F50" s="232">
        <v>0</v>
      </c>
      <c r="G50" s="233">
        <v>0</v>
      </c>
      <c r="H50" s="233">
        <f t="shared" ref="H50:H53" si="2">E50+F50-G50</f>
        <v>77483</v>
      </c>
      <c r="I50" s="234">
        <v>77483</v>
      </c>
      <c r="J50" s="190"/>
      <c r="K50" s="190"/>
    </row>
    <row r="51" spans="1:11" ht="12.75" customHeight="1" x14ac:dyDescent="0.2">
      <c r="A51" s="235"/>
      <c r="B51" s="236"/>
      <c r="C51" s="236" t="s">
        <v>20</v>
      </c>
      <c r="D51" s="236"/>
      <c r="E51" s="237">
        <v>633591</v>
      </c>
      <c r="F51" s="238">
        <v>964798</v>
      </c>
      <c r="G51" s="239">
        <v>929339</v>
      </c>
      <c r="H51" s="239">
        <f t="shared" si="2"/>
        <v>669050</v>
      </c>
      <c r="I51" s="240">
        <v>594726</v>
      </c>
      <c r="J51" s="190"/>
      <c r="K51" s="191"/>
    </row>
    <row r="52" spans="1:11" ht="12.75" customHeight="1" x14ac:dyDescent="0.2">
      <c r="A52" s="235"/>
      <c r="B52" s="236"/>
      <c r="C52" s="236" t="s">
        <v>61</v>
      </c>
      <c r="D52" s="236"/>
      <c r="E52" s="237">
        <v>655665.14</v>
      </c>
      <c r="F52" s="238">
        <v>721574.68</v>
      </c>
      <c r="G52" s="239">
        <v>523170</v>
      </c>
      <c r="H52" s="239">
        <f t="shared" si="2"/>
        <v>854069.82000000007</v>
      </c>
      <c r="I52" s="240">
        <v>854069.82</v>
      </c>
      <c r="J52" s="191"/>
      <c r="K52" s="191"/>
    </row>
    <row r="53" spans="1:11" x14ac:dyDescent="0.2">
      <c r="A53" s="235"/>
      <c r="B53" s="236"/>
      <c r="C53" s="236" t="s">
        <v>59</v>
      </c>
      <c r="D53" s="236"/>
      <c r="E53" s="237">
        <v>40226</v>
      </c>
      <c r="F53" s="238">
        <v>1108716</v>
      </c>
      <c r="G53" s="239">
        <v>1125677</v>
      </c>
      <c r="H53" s="239">
        <f t="shared" si="2"/>
        <v>23265</v>
      </c>
      <c r="I53" s="240">
        <v>23265</v>
      </c>
      <c r="J53" s="192"/>
      <c r="K53" s="192"/>
    </row>
    <row r="54" spans="1:11" ht="18.75" thickBot="1" x14ac:dyDescent="0.4">
      <c r="A54" s="241" t="s">
        <v>11</v>
      </c>
      <c r="B54" s="242"/>
      <c r="C54" s="242"/>
      <c r="D54" s="242"/>
      <c r="E54" s="243">
        <f>E50+E51+E52+E53</f>
        <v>1406965.1400000001</v>
      </c>
      <c r="F54" s="244">
        <f>F50+F51+F52+F53</f>
        <v>2795088.68</v>
      </c>
      <c r="G54" s="245">
        <f>G50+G51+G52+G53</f>
        <v>2578186</v>
      </c>
      <c r="H54" s="245">
        <f>H50+H51+H52+H53</f>
        <v>1623867.82</v>
      </c>
      <c r="I54" s="246">
        <f>SUM(I50:I53)</f>
        <v>1549543.8199999998</v>
      </c>
      <c r="J54" s="193"/>
      <c r="K54" s="193"/>
    </row>
    <row r="55" spans="1:11" ht="18.75" thickTop="1" x14ac:dyDescent="0.35">
      <c r="A55" s="38"/>
      <c r="B55" s="3"/>
      <c r="C55" s="3"/>
      <c r="D55" s="49"/>
      <c r="E55" s="49"/>
      <c r="F55" s="29"/>
      <c r="G55" s="328" t="str">
        <f>IF(ROUND(I50,2)=ROUND(H50,2),"","Zdůvodnit rozdíl mezi fin. krytím a stavem fondu odměn, popř. vyplnit tab. č. 2.3.Fondu odměn")</f>
        <v/>
      </c>
      <c r="H55" s="329"/>
      <c r="I55" s="329"/>
      <c r="J55" s="4"/>
    </row>
    <row r="56" spans="1:11" ht="18" x14ac:dyDescent="0.35">
      <c r="A56" s="38"/>
      <c r="B56" s="3"/>
      <c r="C56" s="3"/>
      <c r="D56" s="49"/>
      <c r="E56" s="49"/>
      <c r="F56" s="29"/>
      <c r="G56" s="330"/>
      <c r="H56" s="331"/>
      <c r="I56" s="331"/>
      <c r="J56" s="4"/>
    </row>
    <row r="57" spans="1:11" x14ac:dyDescent="0.2">
      <c r="A57" s="155"/>
      <c r="B57" s="155"/>
      <c r="C57" s="155"/>
      <c r="D57" s="155"/>
      <c r="E57" s="155"/>
      <c r="F57" s="155"/>
      <c r="G57" s="330"/>
      <c r="H57" s="331"/>
      <c r="I57" s="331"/>
      <c r="J57" s="4"/>
    </row>
    <row r="58" spans="1:11" x14ac:dyDescent="0.2">
      <c r="G58" s="330"/>
      <c r="H58" s="331"/>
      <c r="I58" s="331"/>
      <c r="J58" s="4"/>
    </row>
    <row r="59" spans="1:11" x14ac:dyDescent="0.2">
      <c r="G59" s="156"/>
    </row>
    <row r="60" spans="1:11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K25:S27"/>
  </mergeCells>
  <pageMargins left="0.39370078740157483" right="0" top="0.39370078740157483" bottom="0" header="0.51181102362204722" footer="0"/>
  <pageSetup paperSize="9" scale="75" firstPageNumber="10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topLeftCell="A25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19.5" x14ac:dyDescent="0.4">
      <c r="A2" s="318" t="s">
        <v>1</v>
      </c>
      <c r="B2" s="318"/>
      <c r="C2" s="318"/>
      <c r="D2" s="318"/>
      <c r="E2" s="319" t="s">
        <v>76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101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47922265</v>
      </c>
      <c r="F6" s="323"/>
      <c r="G6" s="129" t="s">
        <v>3</v>
      </c>
      <c r="H6" s="321">
        <v>1017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31791000</v>
      </c>
      <c r="F16" s="335"/>
      <c r="G16" s="6">
        <f>H16+I16</f>
        <v>34067341.729999997</v>
      </c>
      <c r="H16" s="41">
        <v>33517889.84</v>
      </c>
      <c r="I16" s="41">
        <v>549451.89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31795000</v>
      </c>
      <c r="F18" s="335"/>
      <c r="G18" s="6">
        <f>H18+I18</f>
        <v>34092091.409999996</v>
      </c>
      <c r="H18" s="41">
        <v>33537636.289999999</v>
      </c>
      <c r="I18" s="41">
        <v>554455.12</v>
      </c>
    </row>
    <row r="19" spans="1:9" ht="19.5" x14ac:dyDescent="0.4">
      <c r="A19" s="32"/>
      <c r="B19" s="3"/>
      <c r="C19" s="3"/>
      <c r="D19" s="3"/>
      <c r="E19" s="250"/>
      <c r="F19" s="257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24749.679999999702</v>
      </c>
      <c r="H20" s="133">
        <f>H18-H16+H17</f>
        <v>19746.449999999255</v>
      </c>
      <c r="I20" s="133">
        <f>I18-I16+I17</f>
        <v>5003.2299999999814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24749.679999999702</v>
      </c>
      <c r="H21" s="133">
        <f>H20-H17</f>
        <v>19746.449999999255</v>
      </c>
      <c r="I21" s="133">
        <f>I20-I17</f>
        <v>5003.2299999999814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24749.679999999702</v>
      </c>
      <c r="H25" s="137">
        <f>H21-H26</f>
        <v>19746.449999999255</v>
      </c>
      <c r="I25" s="137">
        <f>I21-I26</f>
        <v>5003.2299999999814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0</v>
      </c>
      <c r="H26" s="137">
        <v>0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24749.68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14844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9905.68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0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0</v>
      </c>
      <c r="H33" s="152"/>
      <c r="I33" s="152"/>
    </row>
    <row r="34" spans="1:9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863788</v>
      </c>
      <c r="G41" s="50">
        <v>863788</v>
      </c>
      <c r="H41" s="51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10156</v>
      </c>
      <c r="F50" s="232">
        <v>0</v>
      </c>
      <c r="G50" s="233">
        <v>5000</v>
      </c>
      <c r="H50" s="233">
        <f t="shared" ref="H50:H53" si="2">E50+F50-G50</f>
        <v>5156</v>
      </c>
      <c r="I50" s="234">
        <v>5156</v>
      </c>
    </row>
    <row r="51" spans="1:9" x14ac:dyDescent="0.2">
      <c r="A51" s="235"/>
      <c r="B51" s="236"/>
      <c r="C51" s="236" t="s">
        <v>20</v>
      </c>
      <c r="D51" s="236"/>
      <c r="E51" s="237">
        <v>106704.62</v>
      </c>
      <c r="F51" s="238">
        <v>394358.9</v>
      </c>
      <c r="G51" s="239">
        <v>408076.42</v>
      </c>
      <c r="H51" s="239">
        <f t="shared" si="2"/>
        <v>92987.100000000035</v>
      </c>
      <c r="I51" s="240">
        <v>33004.76</v>
      </c>
    </row>
    <row r="52" spans="1:9" x14ac:dyDescent="0.2">
      <c r="A52" s="235"/>
      <c r="B52" s="236"/>
      <c r="C52" s="236" t="s">
        <v>61</v>
      </c>
      <c r="D52" s="236"/>
      <c r="E52" s="237">
        <v>1907278.02</v>
      </c>
      <c r="F52" s="238">
        <v>140644.35</v>
      </c>
      <c r="G52" s="239">
        <v>83500</v>
      </c>
      <c r="H52" s="239">
        <f t="shared" si="2"/>
        <v>1964422.37</v>
      </c>
      <c r="I52" s="240">
        <v>634147.53</v>
      </c>
    </row>
    <row r="53" spans="1:9" x14ac:dyDescent="0.2">
      <c r="A53" s="235"/>
      <c r="B53" s="236"/>
      <c r="C53" s="236" t="s">
        <v>59</v>
      </c>
      <c r="D53" s="236"/>
      <c r="E53" s="237">
        <v>231074.88</v>
      </c>
      <c r="F53" s="238">
        <v>927752</v>
      </c>
      <c r="G53" s="239">
        <v>863788</v>
      </c>
      <c r="H53" s="239">
        <f t="shared" si="2"/>
        <v>295038.87999999989</v>
      </c>
      <c r="I53" s="240">
        <v>295038.88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2255213.52</v>
      </c>
      <c r="F54" s="244">
        <f>F50+F51+F52+F53</f>
        <v>1462755.25</v>
      </c>
      <c r="G54" s="245">
        <f>G50+G51+G52+G53</f>
        <v>1360364.42</v>
      </c>
      <c r="H54" s="245">
        <f>H50+H51+H52+H53</f>
        <v>2357604.35</v>
      </c>
      <c r="I54" s="246">
        <f>SUM(I50:I53)</f>
        <v>967347.17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 t="str">
        <f>IF(ROUND(I50,2)=ROUND(H50,2),"","Zdůvodnit rozdíl mezi fin. krytím a stavem fondu odměn, popř. vyplnit tab. č. 2.3.Fondu odměn")</f>
        <v/>
      </c>
      <c r="H55" s="329"/>
      <c r="I55" s="329"/>
    </row>
    <row r="56" spans="1:9" ht="18" x14ac:dyDescent="0.35">
      <c r="A56" s="38"/>
      <c r="B56" s="3"/>
      <c r="C56" s="3"/>
      <c r="D56" s="49"/>
      <c r="E56" s="49"/>
      <c r="F56" s="29"/>
      <c r="G56" s="330"/>
      <c r="H56" s="331"/>
      <c r="I56" s="331"/>
    </row>
    <row r="57" spans="1:9" x14ac:dyDescent="0.2">
      <c r="A57" s="155"/>
      <c r="B57" s="155"/>
      <c r="C57" s="155"/>
      <c r="D57" s="155"/>
      <c r="E57" s="155"/>
      <c r="F57" s="155"/>
      <c r="G57" s="330"/>
      <c r="H57" s="331"/>
      <c r="I57" s="331"/>
    </row>
    <row r="58" spans="1:9" x14ac:dyDescent="0.2">
      <c r="G58" s="330"/>
      <c r="H58" s="331"/>
      <c r="I58" s="331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ageMargins left="0.39370078740157483" right="0" top="0.39370078740157483" bottom="0" header="0.51181102362204722" footer="0"/>
  <pageSetup paperSize="9" scale="75" firstPageNumber="10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251"/>
    </row>
    <row r="2" spans="1:9" ht="19.5" x14ac:dyDescent="0.4">
      <c r="A2" s="318" t="s">
        <v>1</v>
      </c>
      <c r="B2" s="318"/>
      <c r="C2" s="318"/>
      <c r="D2" s="318"/>
      <c r="E2" s="319" t="s">
        <v>78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102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47922206</v>
      </c>
      <c r="F6" s="346"/>
      <c r="G6" s="129" t="s">
        <v>3</v>
      </c>
      <c r="H6" s="321">
        <v>1106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42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42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42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58077000</v>
      </c>
      <c r="F16" s="343"/>
      <c r="G16" s="6">
        <f>H16+I16</f>
        <v>65340171.170000002</v>
      </c>
      <c r="H16" s="41">
        <v>65289024.530000001</v>
      </c>
      <c r="I16" s="41">
        <v>51146.64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58165000</v>
      </c>
      <c r="F18" s="343"/>
      <c r="G18" s="6">
        <f>H18+I18</f>
        <v>65450584.390000001</v>
      </c>
      <c r="H18" s="41">
        <v>65319715.75</v>
      </c>
      <c r="I18" s="41">
        <v>130868.64</v>
      </c>
    </row>
    <row r="19" spans="1:9" ht="19.5" x14ac:dyDescent="0.4">
      <c r="A19" s="32"/>
      <c r="B19" s="3"/>
      <c r="C19" s="3"/>
      <c r="D19" s="3"/>
      <c r="E19" s="250"/>
      <c r="F19" s="258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110413.21999999881</v>
      </c>
      <c r="H20" s="133">
        <f>H18-H16+H17</f>
        <v>30691.219999998808</v>
      </c>
      <c r="I20" s="133">
        <f>I18-I16+I17</f>
        <v>79722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110413.21999999881</v>
      </c>
      <c r="H21" s="133">
        <f>H20-H17</f>
        <v>30691.219999998808</v>
      </c>
      <c r="I21" s="133">
        <f>I20-I17</f>
        <v>79722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34184.65999999881</v>
      </c>
      <c r="H25" s="137">
        <f>H21-H26</f>
        <v>-45537.34000000119</v>
      </c>
      <c r="I25" s="137">
        <f>I21-I26</f>
        <v>79722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76228.56</v>
      </c>
      <c r="H26" s="137">
        <v>76228.56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34184.660000000003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34184.660000000003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76228.56</v>
      </c>
      <c r="H32" s="141"/>
      <c r="I32" s="140"/>
    </row>
    <row r="33" spans="1:9" ht="20.25" customHeight="1" x14ac:dyDescent="0.3">
      <c r="A33" s="260"/>
      <c r="B33" s="348" t="str">
        <f>CONCATENATE("b) Výsledek hospod. předcház. účet. období k 31. 12. ",'Rekapitulace dle oblasti'!E7)</f>
        <v>b) Výsledek hospod. předcház. účet. období k 31. 12. 2021</v>
      </c>
      <c r="C33" s="348"/>
      <c r="D33" s="348"/>
      <c r="E33" s="348"/>
      <c r="F33" s="348"/>
      <c r="G33" s="261">
        <v>152946.72</v>
      </c>
      <c r="H33" s="260"/>
      <c r="I33" s="260"/>
    </row>
    <row r="34" spans="1:9" ht="38.25" customHeight="1" x14ac:dyDescent="0.2">
      <c r="A34" s="315" t="s">
        <v>118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100000</v>
      </c>
      <c r="G37" s="50">
        <v>100000</v>
      </c>
      <c r="H37" s="262"/>
      <c r="I37" s="210">
        <f>IF(F37=0,"nerozp.",G37/F37)</f>
        <v>1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262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262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262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866918</v>
      </c>
      <c r="G41" s="50">
        <v>866918</v>
      </c>
      <c r="H41" s="262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262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63"/>
      <c r="B46" s="264"/>
      <c r="C46" s="265"/>
      <c r="D46" s="264"/>
      <c r="E46" s="266" t="str">
        <f>CONCATENATE("Stav k 1.1.",'Rekapitulace dle oblasti'!E7)</f>
        <v>Stav k 1.1.2021</v>
      </c>
      <c r="F46" s="267" t="s">
        <v>17</v>
      </c>
      <c r="G46" s="267" t="s">
        <v>18</v>
      </c>
      <c r="H46" s="268" t="s">
        <v>19</v>
      </c>
      <c r="I46" s="269" t="s">
        <v>28</v>
      </c>
    </row>
    <row r="47" spans="1:9" x14ac:dyDescent="0.2">
      <c r="A47" s="270"/>
      <c r="E47" s="271"/>
      <c r="F47" s="345"/>
      <c r="G47" s="272"/>
      <c r="H47" s="273" t="str">
        <f>CONCATENATE("31.12.",'Rekapitulace dle oblasti'!E7)</f>
        <v>31.12.2021</v>
      </c>
      <c r="I47" s="274" t="str">
        <f>CONCATENATE("31.12.",'Rekapitulace dle oblasti'!E7)</f>
        <v>31.12.2021</v>
      </c>
    </row>
    <row r="48" spans="1:9" x14ac:dyDescent="0.2">
      <c r="A48" s="270"/>
      <c r="E48" s="271"/>
      <c r="F48" s="345"/>
      <c r="G48" s="275"/>
      <c r="H48" s="275"/>
      <c r="I48" s="276"/>
    </row>
    <row r="49" spans="1:9" ht="13.5" thickBot="1" x14ac:dyDescent="0.25">
      <c r="A49" s="277"/>
      <c r="B49" s="278"/>
      <c r="C49" s="278"/>
      <c r="D49" s="278"/>
      <c r="E49" s="271"/>
      <c r="F49" s="279"/>
      <c r="G49" s="279"/>
      <c r="H49" s="279"/>
      <c r="I49" s="280"/>
    </row>
    <row r="50" spans="1:9" ht="13.5" thickTop="1" x14ac:dyDescent="0.2">
      <c r="A50" s="229"/>
      <c r="B50" s="230"/>
      <c r="C50" s="230" t="s">
        <v>15</v>
      </c>
      <c r="D50" s="230"/>
      <c r="E50" s="231">
        <v>23840</v>
      </c>
      <c r="F50" s="232">
        <v>0</v>
      </c>
      <c r="G50" s="233">
        <v>0</v>
      </c>
      <c r="H50" s="233">
        <f t="shared" ref="H50:H53" si="2">E50+F50-G50</f>
        <v>23840</v>
      </c>
      <c r="I50" s="234">
        <v>23840</v>
      </c>
    </row>
    <row r="51" spans="1:9" x14ac:dyDescent="0.2">
      <c r="A51" s="235"/>
      <c r="B51" s="236"/>
      <c r="C51" s="236" t="s">
        <v>20</v>
      </c>
      <c r="D51" s="236"/>
      <c r="E51" s="237">
        <v>473888.72</v>
      </c>
      <c r="F51" s="238">
        <v>848961.24</v>
      </c>
      <c r="G51" s="239">
        <v>818352</v>
      </c>
      <c r="H51" s="239">
        <f t="shared" si="2"/>
        <v>504497.95999999996</v>
      </c>
      <c r="I51" s="240">
        <v>416785.1</v>
      </c>
    </row>
    <row r="52" spans="1:9" x14ac:dyDescent="0.2">
      <c r="A52" s="235"/>
      <c r="B52" s="236"/>
      <c r="C52" s="236" t="s">
        <v>61</v>
      </c>
      <c r="D52" s="236"/>
      <c r="E52" s="237">
        <f>1525774.75+1119677.38</f>
        <v>2645452.13</v>
      </c>
      <c r="F52" s="238">
        <v>534800.13</v>
      </c>
      <c r="G52" s="239">
        <v>2590249.12</v>
      </c>
      <c r="H52" s="239">
        <f>E52+F52-G52</f>
        <v>590003.13999999966</v>
      </c>
      <c r="I52" s="240">
        <v>590003.14</v>
      </c>
    </row>
    <row r="53" spans="1:9" x14ac:dyDescent="0.2">
      <c r="A53" s="235"/>
      <c r="B53" s="236"/>
      <c r="C53" s="236" t="s">
        <v>59</v>
      </c>
      <c r="D53" s="236"/>
      <c r="E53" s="237">
        <v>182002.79</v>
      </c>
      <c r="F53" s="238">
        <v>1355669</v>
      </c>
      <c r="G53" s="239">
        <v>1398849.63</v>
      </c>
      <c r="H53" s="239">
        <f t="shared" si="2"/>
        <v>138822.16000000015</v>
      </c>
      <c r="I53" s="240">
        <v>138822.16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3325183.6399999997</v>
      </c>
      <c r="F54" s="244">
        <f>F50+F51+F52+F53</f>
        <v>2739430.37</v>
      </c>
      <c r="G54" s="245">
        <f>G50+G51+G52+G53</f>
        <v>4807450.75</v>
      </c>
      <c r="H54" s="245">
        <f>H50+H51+H52+H53</f>
        <v>1257163.2599999998</v>
      </c>
      <c r="I54" s="246">
        <f>SUM(I50:I53)</f>
        <v>1169450.3999999999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 t="str">
        <f>IF(ROUND(I50,2)=ROUND(H50,2),"","Zdůvodnit rozdíl mezi fin. krytím a stavem fondu odměn, popř. vyplnit tab. č. 2.3.Fondu odměn")</f>
        <v/>
      </c>
      <c r="H55" s="347"/>
      <c r="I55" s="347"/>
    </row>
    <row r="56" spans="1:9" ht="18" x14ac:dyDescent="0.35">
      <c r="A56" s="38"/>
      <c r="B56" s="3"/>
      <c r="C56" s="3"/>
      <c r="D56" s="49"/>
      <c r="E56" s="49"/>
      <c r="F56" s="29"/>
      <c r="G56" s="330"/>
      <c r="H56" s="344"/>
      <c r="I56" s="344"/>
    </row>
    <row r="57" spans="1:9" x14ac:dyDescent="0.2">
      <c r="A57" s="155"/>
      <c r="B57" s="155"/>
      <c r="C57" s="155"/>
      <c r="D57" s="155"/>
      <c r="E57" s="155"/>
      <c r="F57" s="155"/>
      <c r="G57" s="330"/>
      <c r="H57" s="344"/>
      <c r="I57" s="344"/>
    </row>
    <row r="58" spans="1:9" x14ac:dyDescent="0.2">
      <c r="G58" s="330"/>
      <c r="H58" s="344"/>
      <c r="I58" s="344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0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249"/>
  <sheetViews>
    <sheetView showGridLines="0" topLeftCell="A22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7" customWidth="1"/>
    <col min="11" max="11" width="14.42578125" style="4" customWidth="1"/>
    <col min="12" max="16384" width="9.140625" style="4"/>
  </cols>
  <sheetData>
    <row r="1" spans="1:10" ht="19.5" x14ac:dyDescent="0.4">
      <c r="A1" s="45" t="s">
        <v>0</v>
      </c>
      <c r="B1" s="21"/>
      <c r="C1" s="21"/>
      <c r="D1" s="21"/>
      <c r="I1" s="127"/>
    </row>
    <row r="2" spans="1:10" ht="19.5" x14ac:dyDescent="0.4">
      <c r="A2" s="318" t="s">
        <v>1</v>
      </c>
      <c r="B2" s="318"/>
      <c r="C2" s="318"/>
      <c r="D2" s="318"/>
      <c r="E2" s="319" t="s">
        <v>80</v>
      </c>
      <c r="F2" s="319"/>
      <c r="G2" s="319"/>
      <c r="H2" s="319"/>
      <c r="I2" s="319"/>
      <c r="J2" s="22"/>
    </row>
    <row r="3" spans="1:10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  <c r="J3" s="22"/>
    </row>
    <row r="4" spans="1:10" ht="15.75" x14ac:dyDescent="0.25">
      <c r="A4" s="23" t="s">
        <v>2</v>
      </c>
      <c r="E4" s="320" t="s">
        <v>103</v>
      </c>
      <c r="F4" s="320"/>
      <c r="G4" s="320"/>
      <c r="H4" s="320"/>
      <c r="I4" s="320"/>
    </row>
    <row r="5" spans="1:10" ht="7.5" customHeight="1" x14ac:dyDescent="0.3">
      <c r="A5" s="256"/>
      <c r="E5" s="317" t="s">
        <v>23</v>
      </c>
      <c r="F5" s="317"/>
      <c r="G5" s="317"/>
      <c r="H5" s="317"/>
      <c r="I5" s="317"/>
    </row>
    <row r="6" spans="1:10" ht="19.5" x14ac:dyDescent="0.4">
      <c r="A6" s="22" t="s">
        <v>34</v>
      </c>
      <c r="C6" s="128"/>
      <c r="D6" s="128"/>
      <c r="E6" s="322">
        <v>47922061</v>
      </c>
      <c r="F6" s="323"/>
      <c r="G6" s="129" t="s">
        <v>3</v>
      </c>
      <c r="H6" s="321">
        <v>1125</v>
      </c>
      <c r="I6" s="321"/>
    </row>
    <row r="7" spans="1:10" ht="8.25" customHeight="1" x14ac:dyDescent="0.4">
      <c r="A7" s="22"/>
      <c r="E7" s="317" t="s">
        <v>24</v>
      </c>
      <c r="F7" s="317"/>
      <c r="G7" s="317"/>
      <c r="H7" s="317"/>
      <c r="I7" s="317"/>
    </row>
    <row r="8" spans="1:10" ht="19.5" hidden="1" x14ac:dyDescent="0.4">
      <c r="A8" s="22"/>
      <c r="E8" s="130"/>
      <c r="F8" s="130"/>
      <c r="G8" s="130"/>
      <c r="H8" s="25"/>
      <c r="I8" s="130"/>
    </row>
    <row r="9" spans="1:10" ht="30.75" customHeight="1" x14ac:dyDescent="0.4">
      <c r="A9" s="22"/>
      <c r="E9" s="130"/>
      <c r="F9" s="130"/>
      <c r="G9" s="130"/>
      <c r="H9" s="25"/>
      <c r="I9" s="130"/>
    </row>
    <row r="11" spans="1:10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10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10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10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10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10" ht="19.5" x14ac:dyDescent="0.4">
      <c r="A16" s="32" t="s">
        <v>67</v>
      </c>
      <c r="B16" s="30"/>
      <c r="C16" s="31"/>
      <c r="D16" s="30"/>
      <c r="E16" s="334">
        <v>39316000</v>
      </c>
      <c r="F16" s="335"/>
      <c r="G16" s="6">
        <f>H16+I16</f>
        <v>39881428.110000007</v>
      </c>
      <c r="H16" s="41">
        <v>38029509.340000004</v>
      </c>
      <c r="I16" s="41">
        <v>1851918.77</v>
      </c>
    </row>
    <row r="17" spans="1:11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22420</v>
      </c>
      <c r="H17" s="101">
        <v>22420</v>
      </c>
      <c r="I17" s="101">
        <v>0</v>
      </c>
      <c r="J17" s="189"/>
      <c r="K17" s="188"/>
    </row>
    <row r="18" spans="1:11" ht="19.5" x14ac:dyDescent="0.4">
      <c r="A18" s="32" t="s">
        <v>68</v>
      </c>
      <c r="B18" s="3"/>
      <c r="C18" s="3"/>
      <c r="D18" s="3"/>
      <c r="E18" s="334">
        <v>39498000</v>
      </c>
      <c r="F18" s="335"/>
      <c r="G18" s="6">
        <f>H18+I18</f>
        <v>40264467.240000002</v>
      </c>
      <c r="H18" s="41">
        <v>38193191.390000001</v>
      </c>
      <c r="I18" s="41">
        <v>2071275.85</v>
      </c>
    </row>
    <row r="19" spans="1:11" ht="19.5" x14ac:dyDescent="0.4">
      <c r="A19" s="32"/>
      <c r="B19" s="3"/>
      <c r="C19" s="3"/>
      <c r="D19" s="3"/>
      <c r="E19" s="250"/>
      <c r="F19" s="257"/>
      <c r="G19" s="5"/>
      <c r="H19" s="41"/>
      <c r="I19" s="41"/>
      <c r="J19" s="253"/>
    </row>
    <row r="20" spans="1:11" s="134" customFormat="1" ht="19.5" x14ac:dyDescent="0.4">
      <c r="A20" s="131" t="s">
        <v>69</v>
      </c>
      <c r="B20" s="131"/>
      <c r="C20" s="132"/>
      <c r="D20" s="131"/>
      <c r="E20" s="131"/>
      <c r="F20" s="131"/>
      <c r="G20" s="133">
        <f>G18-G16+G17</f>
        <v>405459.12999999523</v>
      </c>
      <c r="H20" s="133">
        <f>H18-H16+H17</f>
        <v>186102.04999999702</v>
      </c>
      <c r="I20" s="133">
        <f>I18-I16+I17</f>
        <v>219357.08000000007</v>
      </c>
      <c r="J20" s="183"/>
      <c r="K20" s="182"/>
    </row>
    <row r="21" spans="1:11" s="134" customFormat="1" ht="19.5" x14ac:dyDescent="0.4">
      <c r="A21" s="131" t="s">
        <v>70</v>
      </c>
      <c r="B21" s="131"/>
      <c r="C21" s="132"/>
      <c r="D21" s="131"/>
      <c r="E21" s="131"/>
      <c r="F21" s="131"/>
      <c r="G21" s="133">
        <f>G20-G17</f>
        <v>383039.12999999523</v>
      </c>
      <c r="H21" s="133">
        <f>H20-H17</f>
        <v>163682.04999999702</v>
      </c>
      <c r="I21" s="133">
        <f>I20-I17</f>
        <v>219357.08000000007</v>
      </c>
      <c r="J21" s="183"/>
      <c r="K21" s="18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3"/>
      <c r="K22" s="182"/>
    </row>
    <row r="23" spans="1:11" ht="19.5" x14ac:dyDescent="0.4">
      <c r="J23" s="183"/>
      <c r="K23" s="182"/>
    </row>
    <row r="24" spans="1:11" ht="19.5" x14ac:dyDescent="0.4">
      <c r="A24" s="30" t="s">
        <v>71</v>
      </c>
      <c r="B24" s="34"/>
      <c r="C24" s="31"/>
      <c r="D24" s="34"/>
      <c r="E24" s="34"/>
      <c r="J24" s="183"/>
      <c r="K24" s="182"/>
    </row>
    <row r="25" spans="1:11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337424.18999999523</v>
      </c>
      <c r="H25" s="137">
        <f>H21-H26</f>
        <v>122483.10999999702</v>
      </c>
      <c r="I25" s="137">
        <f>I21-I26</f>
        <v>214941.08000000007</v>
      </c>
    </row>
    <row r="26" spans="1:11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45614.94</v>
      </c>
      <c r="H26" s="137">
        <v>41198.94</v>
      </c>
      <c r="I26" s="137">
        <v>4416</v>
      </c>
      <c r="J26" s="190"/>
      <c r="K26" s="182"/>
    </row>
    <row r="27" spans="1:11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84"/>
      <c r="K27" s="185"/>
    </row>
    <row r="28" spans="1:11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  <c r="J28" s="186"/>
      <c r="K28" s="182"/>
    </row>
    <row r="29" spans="1:11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337424.19</v>
      </c>
      <c r="H29" s="141"/>
      <c r="I29" s="140"/>
      <c r="J29" s="186"/>
      <c r="K29" s="182"/>
    </row>
    <row r="30" spans="1:11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30000</v>
      </c>
      <c r="H30" s="141"/>
      <c r="I30" s="140"/>
      <c r="J30" s="182"/>
      <c r="K30" s="182"/>
    </row>
    <row r="31" spans="1:11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307424.19</v>
      </c>
      <c r="H31" s="141"/>
      <c r="I31" s="140"/>
      <c r="J31" s="187"/>
      <c r="K31" s="187"/>
    </row>
    <row r="32" spans="1:11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45614.94</v>
      </c>
      <c r="H32" s="141"/>
      <c r="I32" s="140"/>
      <c r="J32" s="188"/>
      <c r="K32" s="182"/>
    </row>
    <row r="33" spans="1:11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289024.53999999998</v>
      </c>
      <c r="H33" s="152"/>
      <c r="I33" s="152"/>
      <c r="J33" s="190"/>
      <c r="K33" s="181"/>
    </row>
    <row r="34" spans="1:11" ht="38.25" customHeight="1" x14ac:dyDescent="0.2">
      <c r="A34" s="315" t="s">
        <v>119</v>
      </c>
      <c r="B34" s="315"/>
      <c r="C34" s="315"/>
      <c r="D34" s="315"/>
      <c r="E34" s="315"/>
      <c r="F34" s="315"/>
      <c r="G34" s="315"/>
      <c r="H34" s="315"/>
      <c r="I34" s="315"/>
      <c r="J34" s="190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  <c r="J35" s="184"/>
      <c r="K35" s="185"/>
    </row>
    <row r="36" spans="1:11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  <c r="J36" s="18"/>
    </row>
    <row r="37" spans="1:11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  <c r="J37" s="18"/>
    </row>
    <row r="38" spans="1:11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  <c r="J38" s="18"/>
    </row>
    <row r="39" spans="1:11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  <c r="J39" s="18"/>
    </row>
    <row r="40" spans="1:11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  <c r="J40" s="18"/>
    </row>
    <row r="41" spans="1:11" ht="16.5" x14ac:dyDescent="0.35">
      <c r="A41" s="208" t="s">
        <v>57</v>
      </c>
      <c r="B41" s="36"/>
      <c r="C41" s="2"/>
      <c r="D41" s="49"/>
      <c r="E41" s="49"/>
      <c r="F41" s="50">
        <v>490004</v>
      </c>
      <c r="G41" s="50">
        <v>490004</v>
      </c>
      <c r="H41" s="51"/>
      <c r="I41" s="210">
        <f>IF(F41=0,"nerozp.",G41/F41)</f>
        <v>1</v>
      </c>
      <c r="J41" s="18"/>
    </row>
    <row r="42" spans="1:11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  <c r="J42" s="18"/>
    </row>
    <row r="43" spans="1:11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  <c r="J43" s="18"/>
    </row>
    <row r="44" spans="1:11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  <c r="J44" s="18"/>
    </row>
    <row r="45" spans="1:11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  <c r="J45" s="18"/>
    </row>
    <row r="46" spans="1:11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  <c r="J46" s="18"/>
    </row>
    <row r="47" spans="1:11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  <c r="J47" s="18"/>
    </row>
    <row r="48" spans="1:11" x14ac:dyDescent="0.2">
      <c r="A48" s="218"/>
      <c r="B48" s="154"/>
      <c r="C48" s="154"/>
      <c r="D48" s="154"/>
      <c r="E48" s="219"/>
      <c r="F48" s="336"/>
      <c r="G48" s="223"/>
      <c r="H48" s="223"/>
      <c r="I48" s="224"/>
      <c r="J48" s="313"/>
      <c r="K48" s="314"/>
    </row>
    <row r="49" spans="1:11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11" ht="13.5" thickTop="1" x14ac:dyDescent="0.2">
      <c r="A50" s="229"/>
      <c r="B50" s="230"/>
      <c r="C50" s="230" t="s">
        <v>15</v>
      </c>
      <c r="D50" s="230"/>
      <c r="E50" s="231">
        <v>3000</v>
      </c>
      <c r="F50" s="232">
        <v>18000</v>
      </c>
      <c r="G50" s="233">
        <v>17400</v>
      </c>
      <c r="H50" s="233">
        <f t="shared" ref="H50:H53" si="2">E50+F50-G50</f>
        <v>3600</v>
      </c>
      <c r="I50" s="234">
        <v>3600</v>
      </c>
      <c r="J50" s="190"/>
      <c r="K50" s="190"/>
    </row>
    <row r="51" spans="1:11" x14ac:dyDescent="0.2">
      <c r="A51" s="235"/>
      <c r="B51" s="236"/>
      <c r="C51" s="236" t="s">
        <v>20</v>
      </c>
      <c r="D51" s="236"/>
      <c r="E51" s="237">
        <v>817160.14</v>
      </c>
      <c r="F51" s="238">
        <v>479251.98</v>
      </c>
      <c r="G51" s="239">
        <v>741174.8</v>
      </c>
      <c r="H51" s="239">
        <f t="shared" si="2"/>
        <v>555237.32000000007</v>
      </c>
      <c r="I51" s="240">
        <v>521264.7</v>
      </c>
      <c r="J51" s="190"/>
      <c r="K51" s="191"/>
    </row>
    <row r="52" spans="1:11" x14ac:dyDescent="0.2">
      <c r="A52" s="235"/>
      <c r="B52" s="236"/>
      <c r="C52" s="236" t="s">
        <v>61</v>
      </c>
      <c r="D52" s="236"/>
      <c r="E52" s="237">
        <v>4579930.26</v>
      </c>
      <c r="F52" s="238">
        <v>132268.01999999999</v>
      </c>
      <c r="G52" s="239">
        <v>569082.27</v>
      </c>
      <c r="H52" s="239">
        <f t="shared" si="2"/>
        <v>4143116.0099999993</v>
      </c>
      <c r="I52" s="240">
        <v>4143116.01</v>
      </c>
      <c r="J52" s="191"/>
      <c r="K52" s="191"/>
    </row>
    <row r="53" spans="1:11" x14ac:dyDescent="0.2">
      <c r="A53" s="235"/>
      <c r="B53" s="236"/>
      <c r="C53" s="236" t="s">
        <v>59</v>
      </c>
      <c r="D53" s="236"/>
      <c r="E53" s="237">
        <v>627601.78</v>
      </c>
      <c r="F53" s="238">
        <v>594854</v>
      </c>
      <c r="G53" s="239">
        <v>576333.87</v>
      </c>
      <c r="H53" s="239">
        <f t="shared" si="2"/>
        <v>646121.91</v>
      </c>
      <c r="I53" s="240">
        <v>646121.91</v>
      </c>
      <c r="J53" s="192"/>
      <c r="K53" s="192"/>
    </row>
    <row r="54" spans="1:11" ht="18.75" thickBot="1" x14ac:dyDescent="0.4">
      <c r="A54" s="241" t="s">
        <v>11</v>
      </c>
      <c r="B54" s="242"/>
      <c r="C54" s="242"/>
      <c r="D54" s="242"/>
      <c r="E54" s="243">
        <f>E50+E51+E52+E53</f>
        <v>6027692.1799999997</v>
      </c>
      <c r="F54" s="244">
        <f>F50+F51+F52+F53</f>
        <v>1224374</v>
      </c>
      <c r="G54" s="245">
        <f>G50+G51+G52+G53</f>
        <v>1903990.94</v>
      </c>
      <c r="H54" s="245">
        <f>H50+H51+H52+H53</f>
        <v>5348075.2399999993</v>
      </c>
      <c r="I54" s="246">
        <f>SUM(I50:I53)</f>
        <v>5314102.62</v>
      </c>
      <c r="J54" s="193"/>
      <c r="K54" s="193"/>
    </row>
    <row r="55" spans="1:11" ht="18.75" thickTop="1" x14ac:dyDescent="0.35">
      <c r="A55" s="38"/>
      <c r="B55" s="3"/>
      <c r="C55" s="3"/>
      <c r="D55" s="49"/>
      <c r="E55" s="49"/>
      <c r="F55" s="29"/>
      <c r="G55" s="328"/>
      <c r="H55" s="329"/>
      <c r="I55" s="329"/>
      <c r="J55" s="4"/>
    </row>
    <row r="56" spans="1:11" ht="18" x14ac:dyDescent="0.35">
      <c r="A56" s="38"/>
      <c r="B56" s="3"/>
      <c r="C56" s="3"/>
      <c r="D56" s="49"/>
      <c r="E56" s="49"/>
      <c r="F56" s="29"/>
      <c r="G56" s="330"/>
      <c r="H56" s="331"/>
      <c r="I56" s="331"/>
      <c r="J56" s="4"/>
    </row>
    <row r="57" spans="1:11" x14ac:dyDescent="0.2">
      <c r="A57" s="155"/>
      <c r="B57" s="155"/>
      <c r="C57" s="155"/>
      <c r="D57" s="155"/>
      <c r="E57" s="155"/>
      <c r="F57" s="155"/>
      <c r="G57" s="330"/>
      <c r="H57" s="331"/>
      <c r="I57" s="331"/>
      <c r="J57" s="4"/>
    </row>
    <row r="58" spans="1:11" x14ac:dyDescent="0.2">
      <c r="G58" s="330"/>
      <c r="H58" s="331"/>
      <c r="I58" s="331"/>
      <c r="J58" s="4"/>
    </row>
    <row r="59" spans="1:11" x14ac:dyDescent="0.2">
      <c r="G59" s="156"/>
    </row>
    <row r="60" spans="1:11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39370078740157483" bottom="0" header="0.51181102362204722" footer="0"/>
  <pageSetup paperSize="9" scale="75" firstPageNumber="10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36.75" customHeight="1" x14ac:dyDescent="0.4">
      <c r="A2" s="318" t="s">
        <v>1</v>
      </c>
      <c r="B2" s="318"/>
      <c r="C2" s="318"/>
      <c r="D2" s="318"/>
      <c r="E2" s="349" t="s">
        <v>104</v>
      </c>
      <c r="F2" s="349"/>
      <c r="G2" s="349"/>
      <c r="H2" s="349"/>
      <c r="I2" s="34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116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69650721</v>
      </c>
      <c r="F6" s="323"/>
      <c r="G6" s="129" t="s">
        <v>3</v>
      </c>
      <c r="H6" s="321">
        <v>1126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36585000</v>
      </c>
      <c r="F16" s="335"/>
      <c r="G16" s="6">
        <f>H16+I16</f>
        <v>38726372.219999999</v>
      </c>
      <c r="H16" s="41">
        <v>38720374.920000002</v>
      </c>
      <c r="I16" s="41">
        <v>5997.3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36802000</v>
      </c>
      <c r="F18" s="335"/>
      <c r="G18" s="6">
        <f>H18+I18</f>
        <v>38937669.880000003</v>
      </c>
      <c r="H18" s="41">
        <v>38926844.880000003</v>
      </c>
      <c r="I18" s="41">
        <v>10825</v>
      </c>
    </row>
    <row r="19" spans="1:9" ht="19.5" x14ac:dyDescent="0.4">
      <c r="A19" s="32"/>
      <c r="B19" s="3"/>
      <c r="C19" s="3"/>
      <c r="D19" s="3"/>
      <c r="E19" s="250"/>
      <c r="F19" s="257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211297.66000000387</v>
      </c>
      <c r="H20" s="133">
        <f>H18-H16+H17</f>
        <v>206469.96000000089</v>
      </c>
      <c r="I20" s="133">
        <f>I18-I16+I17</f>
        <v>4827.7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211297.66000000387</v>
      </c>
      <c r="H21" s="133">
        <f>H20-H17</f>
        <v>206469.96000000089</v>
      </c>
      <c r="I21" s="133">
        <f>I20-I17</f>
        <v>4827.7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10497.700000003882</v>
      </c>
      <c r="H25" s="137">
        <f>H21-H26</f>
        <v>5670.0000000009022</v>
      </c>
      <c r="I25" s="137">
        <f>I21-I26</f>
        <v>4827.7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200799.96</v>
      </c>
      <c r="H26" s="137">
        <v>200799.96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10497.700000003882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f>G25-G30</f>
        <v>10497.700000003882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200799.96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1070994.54</v>
      </c>
      <c r="H33" s="152"/>
      <c r="I33" s="152"/>
    </row>
    <row r="34" spans="1:9" ht="45.6" customHeight="1" x14ac:dyDescent="0.2">
      <c r="A34" s="315" t="s">
        <v>120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273091</v>
      </c>
      <c r="G41" s="50">
        <v>273091</v>
      </c>
      <c r="H41" s="51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23500</v>
      </c>
      <c r="F50" s="232">
        <v>0</v>
      </c>
      <c r="G50" s="233">
        <v>0</v>
      </c>
      <c r="H50" s="233">
        <f t="shared" ref="H50:H53" si="2">E50+F50-G50</f>
        <v>23500</v>
      </c>
      <c r="I50" s="234">
        <v>23500</v>
      </c>
    </row>
    <row r="51" spans="1:9" x14ac:dyDescent="0.2">
      <c r="A51" s="235"/>
      <c r="B51" s="236"/>
      <c r="C51" s="236" t="s">
        <v>20</v>
      </c>
      <c r="D51" s="236"/>
      <c r="E51" s="237">
        <v>539674.06999999995</v>
      </c>
      <c r="F51" s="238">
        <v>485938.06</v>
      </c>
      <c r="G51" s="239">
        <v>524009</v>
      </c>
      <c r="H51" s="239">
        <f t="shared" si="2"/>
        <v>501603.12999999989</v>
      </c>
      <c r="I51" s="240">
        <v>456300.07</v>
      </c>
    </row>
    <row r="52" spans="1:9" x14ac:dyDescent="0.2">
      <c r="A52" s="235"/>
      <c r="B52" s="236"/>
      <c r="C52" s="236" t="s">
        <v>61</v>
      </c>
      <c r="D52" s="236"/>
      <c r="E52" s="237">
        <v>1178338.1299999999</v>
      </c>
      <c r="F52" s="238">
        <v>6753.7</v>
      </c>
      <c r="G52" s="239">
        <v>336246.74</v>
      </c>
      <c r="H52" s="239">
        <f t="shared" si="2"/>
        <v>848845.08999999985</v>
      </c>
      <c r="I52" s="240">
        <v>848845.09</v>
      </c>
    </row>
    <row r="53" spans="1:9" x14ac:dyDescent="0.2">
      <c r="A53" s="235"/>
      <c r="B53" s="236"/>
      <c r="C53" s="236" t="s">
        <v>59</v>
      </c>
      <c r="D53" s="236"/>
      <c r="E53" s="237">
        <v>98317</v>
      </c>
      <c r="F53" s="238">
        <v>287419</v>
      </c>
      <c r="G53" s="239">
        <v>273091</v>
      </c>
      <c r="H53" s="239">
        <f t="shared" si="2"/>
        <v>112645</v>
      </c>
      <c r="I53" s="240">
        <v>112645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1839829.1999999997</v>
      </c>
      <c r="F54" s="244">
        <f>F50+F51+F52+F53</f>
        <v>780110.76</v>
      </c>
      <c r="G54" s="245">
        <f>G50+G51+G52+G53</f>
        <v>1133346.74</v>
      </c>
      <c r="H54" s="245">
        <f>H50+H51+H52+H53</f>
        <v>1486593.2199999997</v>
      </c>
      <c r="I54" s="246">
        <f>SUM(I50:I53)</f>
        <v>1441290.16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/>
      <c r="H55" s="329"/>
      <c r="I55" s="329"/>
    </row>
    <row r="56" spans="1:9" ht="18" x14ac:dyDescent="0.35">
      <c r="A56" s="38"/>
      <c r="B56" s="3"/>
      <c r="C56" s="3"/>
      <c r="D56" s="49"/>
      <c r="E56" s="49"/>
      <c r="F56" s="29"/>
      <c r="G56" s="330"/>
      <c r="H56" s="331"/>
      <c r="I56" s="331"/>
    </row>
    <row r="57" spans="1:9" x14ac:dyDescent="0.2">
      <c r="A57" s="155"/>
      <c r="B57" s="155"/>
      <c r="C57" s="155"/>
      <c r="D57" s="155"/>
      <c r="E57" s="155"/>
      <c r="F57" s="155"/>
      <c r="G57" s="330"/>
      <c r="H57" s="331"/>
      <c r="I57" s="331"/>
    </row>
    <row r="58" spans="1:9" x14ac:dyDescent="0.2">
      <c r="G58" s="330"/>
      <c r="H58" s="331"/>
      <c r="I58" s="331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0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19.5" x14ac:dyDescent="0.4">
      <c r="A2" s="318" t="s">
        <v>1</v>
      </c>
      <c r="B2" s="318"/>
      <c r="C2" s="318"/>
      <c r="D2" s="318"/>
      <c r="E2" s="319" t="s">
        <v>85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105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566896</v>
      </c>
      <c r="F6" s="323"/>
      <c r="G6" s="129" t="s">
        <v>3</v>
      </c>
      <c r="H6" s="321">
        <v>1127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72241000</v>
      </c>
      <c r="F16" s="335"/>
      <c r="G16" s="6">
        <f>H16+I16</f>
        <v>79858305.799999997</v>
      </c>
      <c r="H16" s="41">
        <v>78715008.569999993</v>
      </c>
      <c r="I16" s="41">
        <v>1143297.23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73572000</v>
      </c>
      <c r="F18" s="335"/>
      <c r="G18" s="6">
        <f>H18+I18</f>
        <v>80794214.399999991</v>
      </c>
      <c r="H18" s="41">
        <v>79633627.159999996</v>
      </c>
      <c r="I18" s="41">
        <v>1160587.24</v>
      </c>
    </row>
    <row r="19" spans="1:9" ht="19.5" x14ac:dyDescent="0.4">
      <c r="A19" s="32"/>
      <c r="B19" s="3"/>
      <c r="C19" s="3"/>
      <c r="D19" s="3"/>
      <c r="E19" s="250"/>
      <c r="F19" s="257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935908.59999999404</v>
      </c>
      <c r="H20" s="133">
        <f>H18-H16+H17</f>
        <v>918618.59000000358</v>
      </c>
      <c r="I20" s="133">
        <f>I18-I16+I17</f>
        <v>17290.010000000009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935908.59999999404</v>
      </c>
      <c r="H21" s="133">
        <f>H20-H17</f>
        <v>918618.59000000358</v>
      </c>
      <c r="I21" s="133">
        <f>I20-I17</f>
        <v>17290.010000000009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33244.59999999404</v>
      </c>
      <c r="H25" s="137">
        <f>H21-H26</f>
        <v>15954.590000003576</v>
      </c>
      <c r="I25" s="137">
        <f>I21-I26</f>
        <v>17290.010000000009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902664</v>
      </c>
      <c r="H26" s="137">
        <v>902664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33244.59999999404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f>G25-G30</f>
        <v>33244.59999999404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902664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2745999.4</v>
      </c>
      <c r="H33" s="152"/>
      <c r="I33" s="152"/>
    </row>
    <row r="34" spans="1:9" ht="38.25" customHeight="1" x14ac:dyDescent="0.2">
      <c r="A34" s="315" t="s">
        <v>121</v>
      </c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109000</v>
      </c>
      <c r="G37" s="50">
        <v>74450</v>
      </c>
      <c r="H37" s="51"/>
      <c r="I37" s="210">
        <f>IF(F37=0,"nerozp.",G37/F37)</f>
        <v>0.68302752293577984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4031313</v>
      </c>
      <c r="G41" s="50">
        <v>4031313</v>
      </c>
      <c r="H41" s="51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68311</v>
      </c>
      <c r="F50" s="232">
        <v>0</v>
      </c>
      <c r="G50" s="233">
        <v>0</v>
      </c>
      <c r="H50" s="233">
        <f t="shared" ref="H50:H53" si="2">E50+F50-G50</f>
        <v>68311</v>
      </c>
      <c r="I50" s="234">
        <v>68311</v>
      </c>
    </row>
    <row r="51" spans="1:9" x14ac:dyDescent="0.2">
      <c r="A51" s="235"/>
      <c r="B51" s="236"/>
      <c r="C51" s="236" t="s">
        <v>20</v>
      </c>
      <c r="D51" s="236"/>
      <c r="E51" s="237">
        <v>351148.59</v>
      </c>
      <c r="F51" s="238">
        <v>883158</v>
      </c>
      <c r="G51" s="239">
        <v>1121596</v>
      </c>
      <c r="H51" s="239">
        <f t="shared" si="2"/>
        <v>112710.59000000008</v>
      </c>
      <c r="I51" s="240">
        <v>76761.59</v>
      </c>
    </row>
    <row r="52" spans="1:9" x14ac:dyDescent="0.2">
      <c r="A52" s="235"/>
      <c r="B52" s="236"/>
      <c r="C52" s="236" t="s">
        <v>61</v>
      </c>
      <c r="D52" s="236"/>
      <c r="E52" s="237">
        <v>2718760.28</v>
      </c>
      <c r="F52" s="238">
        <v>40753.74</v>
      </c>
      <c r="G52" s="239">
        <v>2420260.48</v>
      </c>
      <c r="H52" s="239">
        <f t="shared" si="2"/>
        <v>339253.54000000004</v>
      </c>
      <c r="I52" s="240">
        <v>339253.54</v>
      </c>
    </row>
    <row r="53" spans="1:9" x14ac:dyDescent="0.2">
      <c r="A53" s="235"/>
      <c r="B53" s="236"/>
      <c r="C53" s="236" t="s">
        <v>59</v>
      </c>
      <c r="D53" s="236"/>
      <c r="E53" s="237">
        <v>9233.26</v>
      </c>
      <c r="F53" s="238">
        <v>4704563</v>
      </c>
      <c r="G53" s="239">
        <v>4585457.22</v>
      </c>
      <c r="H53" s="239">
        <f t="shared" si="2"/>
        <v>128339.04000000004</v>
      </c>
      <c r="I53" s="240">
        <v>128339.04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3147453.1299999994</v>
      </c>
      <c r="F54" s="244">
        <f>F50+F51+F52+F53</f>
        <v>5628474.7400000002</v>
      </c>
      <c r="G54" s="245">
        <f>G50+G51+G52+G53</f>
        <v>8127313.6999999993</v>
      </c>
      <c r="H54" s="245">
        <f>H50+H51+H52+H53</f>
        <v>648614.17000000016</v>
      </c>
      <c r="I54" s="246">
        <f>SUM(I50:I53)</f>
        <v>612665.17000000004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/>
      <c r="H55" s="329"/>
      <c r="I55" s="329"/>
    </row>
    <row r="56" spans="1:9" ht="18" x14ac:dyDescent="0.35">
      <c r="A56" s="38"/>
      <c r="B56" s="3"/>
      <c r="C56" s="3"/>
      <c r="D56" s="49"/>
      <c r="E56" s="49"/>
      <c r="F56" s="29"/>
      <c r="G56" s="330"/>
      <c r="H56" s="331"/>
      <c r="I56" s="331"/>
    </row>
    <row r="57" spans="1:9" x14ac:dyDescent="0.2">
      <c r="A57" s="155"/>
      <c r="B57" s="155"/>
      <c r="C57" s="155"/>
      <c r="D57" s="155"/>
      <c r="E57" s="155"/>
      <c r="F57" s="155"/>
      <c r="G57" s="330"/>
      <c r="H57" s="331"/>
      <c r="I57" s="331"/>
    </row>
    <row r="58" spans="1:9" x14ac:dyDescent="0.2">
      <c r="G58" s="330"/>
      <c r="H58" s="331"/>
      <c r="I58" s="331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0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19.5" x14ac:dyDescent="0.4">
      <c r="A2" s="318" t="s">
        <v>1</v>
      </c>
      <c r="B2" s="318"/>
      <c r="C2" s="318"/>
      <c r="D2" s="318"/>
      <c r="E2" s="319" t="s">
        <v>87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106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47922117</v>
      </c>
      <c r="F6" s="323"/>
      <c r="G6" s="129" t="s">
        <v>3</v>
      </c>
      <c r="H6" s="321">
        <v>1151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18509000</v>
      </c>
      <c r="F16" s="335"/>
      <c r="G16" s="6">
        <f>H16+I16</f>
        <v>23918985.289999999</v>
      </c>
      <c r="H16" s="41">
        <v>23910010.289999999</v>
      </c>
      <c r="I16" s="41">
        <v>8975</v>
      </c>
    </row>
    <row r="17" spans="1:9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9" ht="19.5" x14ac:dyDescent="0.4">
      <c r="A18" s="32" t="s">
        <v>68</v>
      </c>
      <c r="B18" s="3"/>
      <c r="C18" s="3"/>
      <c r="D18" s="3"/>
      <c r="E18" s="334">
        <v>18520000</v>
      </c>
      <c r="F18" s="335"/>
      <c r="G18" s="6">
        <f>H18+I18</f>
        <v>24042826.879999999</v>
      </c>
      <c r="H18" s="41">
        <v>24016710.879999999</v>
      </c>
      <c r="I18" s="41">
        <v>26116</v>
      </c>
    </row>
    <row r="19" spans="1:9" ht="19.5" x14ac:dyDescent="0.4">
      <c r="A19" s="32"/>
      <c r="B19" s="3"/>
      <c r="C19" s="3"/>
      <c r="D19" s="3"/>
      <c r="E19" s="250"/>
      <c r="F19" s="257"/>
      <c r="G19" s="5"/>
      <c r="H19" s="41"/>
      <c r="I19" s="41"/>
    </row>
    <row r="20" spans="1:9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123841.58999999985</v>
      </c>
      <c r="H20" s="133">
        <f>H18-H16+H17</f>
        <v>106700.58999999985</v>
      </c>
      <c r="I20" s="133">
        <f>I18-I16+I17</f>
        <v>17141</v>
      </c>
    </row>
    <row r="21" spans="1:9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123841.58999999985</v>
      </c>
      <c r="H21" s="133">
        <f>H20-H17</f>
        <v>106700.58999999985</v>
      </c>
      <c r="I21" s="133">
        <f>I20-I17</f>
        <v>17141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4"/>
      <c r="C24" s="31"/>
      <c r="D24" s="34"/>
      <c r="E24" s="34"/>
    </row>
    <row r="25" spans="1:9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123841.58999999985</v>
      </c>
      <c r="H25" s="137">
        <f>H21-H26</f>
        <v>106700.58999999985</v>
      </c>
      <c r="I25" s="137">
        <f>I21-I26</f>
        <v>17141</v>
      </c>
    </row>
    <row r="26" spans="1:9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0</v>
      </c>
      <c r="H26" s="137">
        <v>0</v>
      </c>
      <c r="I26" s="137">
        <v>0</v>
      </c>
    </row>
    <row r="27" spans="1:9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9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123841.58999999985</v>
      </c>
      <c r="H29" s="141"/>
      <c r="I29" s="140"/>
    </row>
    <row r="30" spans="1:9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9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f>G25-G30</f>
        <v>123841.58999999985</v>
      </c>
      <c r="H31" s="141"/>
      <c r="I31" s="140"/>
    </row>
    <row r="32" spans="1:9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0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0</v>
      </c>
      <c r="H33" s="152"/>
      <c r="I33" s="152"/>
    </row>
    <row r="34" spans="1:9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104024</v>
      </c>
      <c r="G41" s="50">
        <v>104024</v>
      </c>
      <c r="H41" s="51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13015</v>
      </c>
      <c r="F50" s="232">
        <v>0</v>
      </c>
      <c r="G50" s="233">
        <v>0</v>
      </c>
      <c r="H50" s="233">
        <f t="shared" ref="H50:H53" si="2">E50+F50-G50</f>
        <v>13015</v>
      </c>
      <c r="I50" s="234">
        <v>13015</v>
      </c>
    </row>
    <row r="51" spans="1:9" x14ac:dyDescent="0.2">
      <c r="A51" s="235"/>
      <c r="B51" s="236"/>
      <c r="C51" s="236" t="s">
        <v>20</v>
      </c>
      <c r="D51" s="236"/>
      <c r="E51" s="237">
        <v>188149.36</v>
      </c>
      <c r="F51" s="238">
        <v>293311.59999999998</v>
      </c>
      <c r="G51" s="239">
        <v>209226.6</v>
      </c>
      <c r="H51" s="239">
        <f t="shared" si="2"/>
        <v>272234.36</v>
      </c>
      <c r="I51" s="240">
        <v>231017.16</v>
      </c>
    </row>
    <row r="52" spans="1:9" x14ac:dyDescent="0.2">
      <c r="A52" s="235"/>
      <c r="B52" s="236"/>
      <c r="C52" s="236" t="s">
        <v>61</v>
      </c>
      <c r="D52" s="236"/>
      <c r="E52" s="237">
        <v>3268461.47</v>
      </c>
      <c r="F52" s="238">
        <v>2749141.18</v>
      </c>
      <c r="G52" s="239">
        <v>2271380.2799999998</v>
      </c>
      <c r="H52" s="239">
        <f t="shared" si="2"/>
        <v>3746222.3700000006</v>
      </c>
      <c r="I52" s="240">
        <v>3761330.3</v>
      </c>
    </row>
    <row r="53" spans="1:9" x14ac:dyDescent="0.2">
      <c r="A53" s="235"/>
      <c r="B53" s="236"/>
      <c r="C53" s="236" t="s">
        <v>59</v>
      </c>
      <c r="D53" s="236"/>
      <c r="E53" s="237">
        <v>64213.81</v>
      </c>
      <c r="F53" s="238">
        <v>109525</v>
      </c>
      <c r="G53" s="239">
        <v>104024</v>
      </c>
      <c r="H53" s="239">
        <f t="shared" si="2"/>
        <v>69714.81</v>
      </c>
      <c r="I53" s="240">
        <v>69714.81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3533839.64</v>
      </c>
      <c r="F54" s="244">
        <f>F50+F51+F52+F53</f>
        <v>3151977.7800000003</v>
      </c>
      <c r="G54" s="245">
        <f>G50+G51+G52+G53</f>
        <v>2584630.88</v>
      </c>
      <c r="H54" s="245">
        <f>H50+H51+H52+H53</f>
        <v>4101186.5400000005</v>
      </c>
      <c r="I54" s="246">
        <f>SUM(I50:I53)</f>
        <v>4075077.27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/>
      <c r="H55" s="329"/>
      <c r="I55" s="329"/>
    </row>
    <row r="56" spans="1:9" ht="18" x14ac:dyDescent="0.35">
      <c r="A56" s="38"/>
      <c r="B56" s="3"/>
      <c r="C56" s="3"/>
      <c r="D56" s="49"/>
      <c r="E56" s="49"/>
      <c r="F56" s="29"/>
      <c r="G56" s="330"/>
      <c r="H56" s="331"/>
      <c r="I56" s="331"/>
    </row>
    <row r="57" spans="1:9" x14ac:dyDescent="0.2">
      <c r="A57" s="155"/>
      <c r="B57" s="155"/>
      <c r="C57" s="155"/>
      <c r="D57" s="155"/>
      <c r="E57" s="155"/>
      <c r="F57" s="155"/>
      <c r="G57" s="330"/>
      <c r="H57" s="331"/>
      <c r="I57" s="331"/>
    </row>
    <row r="58" spans="1:9" x14ac:dyDescent="0.2">
      <c r="G58" s="330"/>
      <c r="H58" s="331"/>
      <c r="I58" s="331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1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249"/>
  <sheetViews>
    <sheetView showGridLines="0" zoomScaleNormal="100" workbookViewId="0">
      <selection activeCell="P23" sqref="P23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5" t="s">
        <v>0</v>
      </c>
      <c r="B1" s="21"/>
      <c r="C1" s="21"/>
      <c r="D1" s="21"/>
      <c r="I1" s="127"/>
    </row>
    <row r="2" spans="1:9" ht="19.5" x14ac:dyDescent="0.4">
      <c r="A2" s="318" t="s">
        <v>1</v>
      </c>
      <c r="B2" s="318"/>
      <c r="C2" s="318"/>
      <c r="D2" s="318"/>
      <c r="E2" s="319" t="s">
        <v>89</v>
      </c>
      <c r="F2" s="319"/>
      <c r="G2" s="319"/>
      <c r="H2" s="319"/>
      <c r="I2" s="319"/>
    </row>
    <row r="3" spans="1:9" ht="9.75" customHeight="1" x14ac:dyDescent="0.4">
      <c r="A3" s="252"/>
      <c r="B3" s="252"/>
      <c r="C3" s="252"/>
      <c r="D3" s="252"/>
      <c r="E3" s="317" t="s">
        <v>23</v>
      </c>
      <c r="F3" s="317"/>
      <c r="G3" s="317"/>
      <c r="H3" s="317"/>
      <c r="I3" s="317"/>
    </row>
    <row r="4" spans="1:9" ht="15.75" x14ac:dyDescent="0.25">
      <c r="A4" s="23" t="s">
        <v>2</v>
      </c>
      <c r="E4" s="320" t="s">
        <v>107</v>
      </c>
      <c r="F4" s="320"/>
      <c r="G4" s="320"/>
      <c r="H4" s="320"/>
      <c r="I4" s="320"/>
    </row>
    <row r="5" spans="1:9" ht="7.5" customHeight="1" x14ac:dyDescent="0.3">
      <c r="A5" s="256"/>
      <c r="E5" s="317" t="s">
        <v>23</v>
      </c>
      <c r="F5" s="317"/>
      <c r="G5" s="317"/>
      <c r="H5" s="317"/>
      <c r="I5" s="317"/>
    </row>
    <row r="6" spans="1:9" ht="19.5" x14ac:dyDescent="0.4">
      <c r="A6" s="22" t="s">
        <v>34</v>
      </c>
      <c r="C6" s="128"/>
      <c r="D6" s="128"/>
      <c r="E6" s="322">
        <v>599212</v>
      </c>
      <c r="F6" s="323"/>
      <c r="G6" s="129" t="s">
        <v>3</v>
      </c>
      <c r="H6" s="321">
        <v>1161</v>
      </c>
      <c r="I6" s="321"/>
    </row>
    <row r="7" spans="1:9" ht="8.25" customHeight="1" x14ac:dyDescent="0.4">
      <c r="A7" s="22"/>
      <c r="E7" s="317" t="s">
        <v>24</v>
      </c>
      <c r="F7" s="317"/>
      <c r="G7" s="317"/>
      <c r="H7" s="317"/>
      <c r="I7" s="317"/>
    </row>
    <row r="8" spans="1:9" ht="19.5" hidden="1" x14ac:dyDescent="0.4">
      <c r="A8" s="22"/>
      <c r="E8" s="130"/>
      <c r="F8" s="130"/>
      <c r="G8" s="130"/>
      <c r="H8" s="25"/>
      <c r="I8" s="130"/>
    </row>
    <row r="9" spans="1:9" ht="30.75" customHeight="1" x14ac:dyDescent="0.4">
      <c r="A9" s="22"/>
      <c r="E9" s="130"/>
      <c r="F9" s="130"/>
      <c r="G9" s="130"/>
      <c r="H9" s="25"/>
      <c r="I9" s="130"/>
    </row>
    <row r="11" spans="1:9" ht="15" customHeight="1" x14ac:dyDescent="0.4">
      <c r="A11" s="26"/>
      <c r="E11" s="332" t="s">
        <v>4</v>
      </c>
      <c r="F11" s="333"/>
      <c r="G11" s="40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32" t="s">
        <v>7</v>
      </c>
      <c r="F12" s="333"/>
      <c r="G12" s="40" t="s">
        <v>8</v>
      </c>
      <c r="H12" s="39" t="s">
        <v>9</v>
      </c>
      <c r="I12" s="46" t="s">
        <v>10</v>
      </c>
    </row>
    <row r="13" spans="1:9" ht="12.75" customHeight="1" x14ac:dyDescent="0.2">
      <c r="A13" s="29"/>
      <c r="B13" s="29"/>
      <c r="C13" s="29"/>
      <c r="D13" s="29"/>
      <c r="E13" s="332" t="s">
        <v>11</v>
      </c>
      <c r="F13" s="333"/>
      <c r="G13" s="47"/>
      <c r="H13" s="338" t="s">
        <v>35</v>
      </c>
      <c r="I13" s="338"/>
    </row>
    <row r="14" spans="1:9" ht="12.75" customHeight="1" x14ac:dyDescent="0.2">
      <c r="A14" s="29"/>
      <c r="B14" s="29"/>
      <c r="C14" s="29"/>
      <c r="D14" s="29"/>
      <c r="E14" s="28"/>
      <c r="F14" s="28"/>
      <c r="G14" s="47"/>
      <c r="H14" s="251"/>
      <c r="I14" s="251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49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34">
        <v>24900000</v>
      </c>
      <c r="F16" s="335"/>
      <c r="G16" s="6">
        <f>H16+I16</f>
        <v>27606689.07</v>
      </c>
      <c r="H16" s="41">
        <v>27531945.969999999</v>
      </c>
      <c r="I16" s="41">
        <v>74743.100000000006</v>
      </c>
    </row>
    <row r="17" spans="1:16" ht="18" x14ac:dyDescent="0.35">
      <c r="A17" s="102" t="s">
        <v>6</v>
      </c>
      <c r="B17" s="3"/>
      <c r="C17" s="103" t="s">
        <v>26</v>
      </c>
      <c r="D17" s="3"/>
      <c r="E17" s="3"/>
      <c r="F17" s="3"/>
      <c r="G17" s="101">
        <f>H17+I17</f>
        <v>0</v>
      </c>
      <c r="H17" s="101">
        <v>0</v>
      </c>
      <c r="I17" s="101">
        <v>0</v>
      </c>
    </row>
    <row r="18" spans="1:16" ht="19.5" x14ac:dyDescent="0.4">
      <c r="A18" s="32" t="s">
        <v>68</v>
      </c>
      <c r="B18" s="3"/>
      <c r="C18" s="3"/>
      <c r="D18" s="3"/>
      <c r="E18" s="334">
        <v>24975000</v>
      </c>
      <c r="F18" s="335"/>
      <c r="G18" s="6">
        <f>H18+I18</f>
        <v>27645007.969999999</v>
      </c>
      <c r="H18" s="41">
        <v>27531945.969999999</v>
      </c>
      <c r="I18" s="41">
        <v>113062</v>
      </c>
    </row>
    <row r="19" spans="1:16" ht="19.5" x14ac:dyDescent="0.4">
      <c r="A19" s="32"/>
      <c r="B19" s="3"/>
      <c r="C19" s="3"/>
      <c r="D19" s="3"/>
      <c r="E19" s="250"/>
      <c r="F19" s="257"/>
      <c r="G19" s="5"/>
      <c r="H19" s="41"/>
      <c r="I19" s="41"/>
    </row>
    <row r="20" spans="1:16" s="134" customFormat="1" ht="15" x14ac:dyDescent="0.3">
      <c r="A20" s="131" t="s">
        <v>69</v>
      </c>
      <c r="B20" s="131"/>
      <c r="C20" s="132"/>
      <c r="D20" s="131"/>
      <c r="E20" s="131"/>
      <c r="F20" s="131"/>
      <c r="G20" s="133">
        <f>G18-G16+G17</f>
        <v>38318.89999999851</v>
      </c>
      <c r="H20" s="133">
        <f>H18-H16+H17</f>
        <v>0</v>
      </c>
      <c r="I20" s="133">
        <f>I18-I16+I17</f>
        <v>38318.899999999994</v>
      </c>
    </row>
    <row r="21" spans="1:16" s="134" customFormat="1" ht="15" x14ac:dyDescent="0.3">
      <c r="A21" s="131" t="s">
        <v>70</v>
      </c>
      <c r="B21" s="131"/>
      <c r="C21" s="132"/>
      <c r="D21" s="131"/>
      <c r="E21" s="131"/>
      <c r="F21" s="131"/>
      <c r="G21" s="133">
        <f>G20-G17</f>
        <v>38318.89999999851</v>
      </c>
      <c r="H21" s="133">
        <f>H20-H17</f>
        <v>0</v>
      </c>
      <c r="I21" s="133">
        <f>I20-I17</f>
        <v>38318.899999999994</v>
      </c>
    </row>
    <row r="22" spans="1:16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3" spans="1:16" x14ac:dyDescent="0.2">
      <c r="P23" s="4" t="s">
        <v>123</v>
      </c>
    </row>
    <row r="24" spans="1:16" ht="18.75" x14ac:dyDescent="0.4">
      <c r="A24" s="30" t="s">
        <v>71</v>
      </c>
      <c r="B24" s="34"/>
      <c r="C24" s="31"/>
      <c r="D24" s="34"/>
      <c r="E24" s="34"/>
    </row>
    <row r="25" spans="1:16" s="134" customFormat="1" ht="18.75" customHeight="1" x14ac:dyDescent="0.3">
      <c r="A25" s="135" t="s">
        <v>42</v>
      </c>
      <c r="B25" s="132"/>
      <c r="C25" s="132"/>
      <c r="D25" s="132"/>
      <c r="E25" s="132"/>
      <c r="F25" s="132"/>
      <c r="G25" s="136">
        <f>G21-G26</f>
        <v>38318.89999999851</v>
      </c>
      <c r="H25" s="137">
        <f>H21-H26</f>
        <v>0</v>
      </c>
      <c r="I25" s="137">
        <f>I21-I26</f>
        <v>38318.899999999994</v>
      </c>
    </row>
    <row r="26" spans="1:16" s="134" customFormat="1" ht="15" x14ac:dyDescent="0.3">
      <c r="A26" s="135" t="s">
        <v>37</v>
      </c>
      <c r="B26" s="132"/>
      <c r="C26" s="132"/>
      <c r="D26" s="132"/>
      <c r="E26" s="132"/>
      <c r="F26" s="132"/>
      <c r="G26" s="136">
        <f>H26+I26</f>
        <v>0</v>
      </c>
      <c r="H26" s="137">
        <v>0</v>
      </c>
      <c r="I26" s="137">
        <v>0</v>
      </c>
    </row>
    <row r="27" spans="1:16" s="134" customFormat="1" x14ac:dyDescent="0.2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16" s="134" customFormat="1" ht="16.5" x14ac:dyDescent="0.35">
      <c r="A28" s="131" t="s">
        <v>38</v>
      </c>
      <c r="B28" s="131" t="s">
        <v>39</v>
      </c>
      <c r="C28" s="131"/>
      <c r="D28" s="139"/>
      <c r="E28" s="139"/>
      <c r="F28" s="140"/>
      <c r="G28" s="133"/>
      <c r="H28" s="141"/>
      <c r="I28" s="140"/>
    </row>
    <row r="29" spans="1:16" s="134" customFormat="1" ht="16.5" customHeight="1" x14ac:dyDescent="0.3">
      <c r="A29" s="131"/>
      <c r="B29" s="131"/>
      <c r="C29" s="337" t="s">
        <v>14</v>
      </c>
      <c r="D29" s="337"/>
      <c r="E29" s="337"/>
      <c r="F29" s="140"/>
      <c r="G29" s="142">
        <f>G30+G31</f>
        <v>38318.9</v>
      </c>
      <c r="H29" s="141"/>
      <c r="I29" s="140"/>
    </row>
    <row r="30" spans="1:16" s="134" customFormat="1" ht="18.75" x14ac:dyDescent="0.4">
      <c r="A30" s="143"/>
      <c r="B30" s="143"/>
      <c r="C30" s="144"/>
      <c r="D30" s="145"/>
      <c r="E30" s="146" t="s">
        <v>43</v>
      </c>
      <c r="F30" s="147" t="s">
        <v>15</v>
      </c>
      <c r="G30" s="148">
        <v>0</v>
      </c>
      <c r="H30" s="141"/>
      <c r="I30" s="140"/>
    </row>
    <row r="31" spans="1:16" s="134" customFormat="1" ht="18.75" x14ac:dyDescent="0.4">
      <c r="A31" s="143"/>
      <c r="B31" s="143"/>
      <c r="C31" s="149"/>
      <c r="D31" s="145"/>
      <c r="E31" s="150"/>
      <c r="F31" s="147" t="s">
        <v>61</v>
      </c>
      <c r="G31" s="148">
        <v>38318.9</v>
      </c>
      <c r="H31" s="141"/>
      <c r="I31" s="140"/>
    </row>
    <row r="32" spans="1:16" s="134" customFormat="1" ht="18.75" x14ac:dyDescent="0.4">
      <c r="A32" s="143"/>
      <c r="B32" s="151"/>
      <c r="C32" s="337" t="s">
        <v>44</v>
      </c>
      <c r="D32" s="337"/>
      <c r="E32" s="337"/>
      <c r="F32" s="337"/>
      <c r="G32" s="142">
        <f>G26</f>
        <v>0</v>
      </c>
      <c r="H32" s="141"/>
      <c r="I32" s="140"/>
    </row>
    <row r="33" spans="1:9" ht="20.25" customHeight="1" x14ac:dyDescent="0.3">
      <c r="A33" s="152"/>
      <c r="B33" s="341" t="str">
        <f>CONCATENATE("b) Výsledek hospod. předcház. účet. období k 31. 12. ",'Rekapitulace dle oblasti'!E7)</f>
        <v>b) Výsledek hospod. předcház. účet. období k 31. 12. 2021</v>
      </c>
      <c r="C33" s="341"/>
      <c r="D33" s="341"/>
      <c r="E33" s="341"/>
      <c r="F33" s="341"/>
      <c r="G33" s="205">
        <v>0</v>
      </c>
      <c r="H33" s="152"/>
      <c r="I33" s="152"/>
    </row>
    <row r="34" spans="1:9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9"/>
      <c r="F35" s="3"/>
      <c r="G35" s="206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6" t="s">
        <v>5</v>
      </c>
      <c r="H36" s="29"/>
      <c r="I36" s="207" t="s">
        <v>27</v>
      </c>
    </row>
    <row r="37" spans="1:9" ht="16.5" x14ac:dyDescent="0.35">
      <c r="A37" s="208" t="s">
        <v>22</v>
      </c>
      <c r="B37" s="36"/>
      <c r="C37" s="2"/>
      <c r="D37" s="36"/>
      <c r="E37" s="49"/>
      <c r="F37" s="50">
        <v>0</v>
      </c>
      <c r="G37" s="50">
        <v>0</v>
      </c>
      <c r="H37" s="51"/>
      <c r="I37" s="209" t="str">
        <f>IF(F37=0,"nerozp.",G37/F37)</f>
        <v>nerozp.</v>
      </c>
    </row>
    <row r="38" spans="1:9" ht="16.5" hidden="1" customHeight="1" x14ac:dyDescent="0.35">
      <c r="A38" s="208" t="s">
        <v>65</v>
      </c>
      <c r="B38" s="36"/>
      <c r="C38" s="2"/>
      <c r="D38" s="52"/>
      <c r="E38" s="52"/>
      <c r="F38" s="50">
        <v>0</v>
      </c>
      <c r="G38" s="50">
        <v>0</v>
      </c>
      <c r="H38" s="51"/>
      <c r="I38" s="209" t="e">
        <f t="shared" ref="I38:I39" si="0">G38/F38</f>
        <v>#DIV/0!</v>
      </c>
    </row>
    <row r="39" spans="1:9" ht="16.5" hidden="1" customHeight="1" x14ac:dyDescent="0.35">
      <c r="A39" s="208" t="s">
        <v>66</v>
      </c>
      <c r="B39" s="36"/>
      <c r="C39" s="2"/>
      <c r="D39" s="52"/>
      <c r="E39" s="52"/>
      <c r="F39" s="50">
        <v>0</v>
      </c>
      <c r="G39" s="50">
        <v>0</v>
      </c>
      <c r="H39" s="51"/>
      <c r="I39" s="209" t="e">
        <f t="shared" si="0"/>
        <v>#DIV/0!</v>
      </c>
    </row>
    <row r="40" spans="1:9" ht="16.5" x14ac:dyDescent="0.35">
      <c r="A40" s="208" t="s">
        <v>60</v>
      </c>
      <c r="B40" s="36"/>
      <c r="C40" s="2"/>
      <c r="D40" s="52"/>
      <c r="E40" s="52"/>
      <c r="F40" s="50">
        <v>0</v>
      </c>
      <c r="G40" s="50">
        <v>0</v>
      </c>
      <c r="H40" s="51"/>
      <c r="I40" s="209" t="str">
        <f t="shared" ref="I40:I42" si="1">IF(F40=0,"nerozp.",G40/F40)</f>
        <v>nerozp.</v>
      </c>
    </row>
    <row r="41" spans="1:9" ht="16.5" x14ac:dyDescent="0.35">
      <c r="A41" s="208" t="s">
        <v>57</v>
      </c>
      <c r="B41" s="36"/>
      <c r="C41" s="2"/>
      <c r="D41" s="49"/>
      <c r="E41" s="49"/>
      <c r="F41" s="50">
        <v>44323</v>
      </c>
      <c r="G41" s="50">
        <v>44323</v>
      </c>
      <c r="H41" s="51"/>
      <c r="I41" s="210">
        <f>IF(F41=0,"nerozp.",G41/F41)</f>
        <v>1</v>
      </c>
    </row>
    <row r="42" spans="1:9" ht="16.5" x14ac:dyDescent="0.35">
      <c r="A42" s="208" t="s">
        <v>58</v>
      </c>
      <c r="B42" s="2"/>
      <c r="C42" s="2"/>
      <c r="D42" s="29"/>
      <c r="E42" s="29"/>
      <c r="F42" s="50">
        <v>0</v>
      </c>
      <c r="G42" s="50">
        <v>0</v>
      </c>
      <c r="H42" s="51"/>
      <c r="I42" s="209" t="str">
        <f t="shared" si="1"/>
        <v>nerozp.</v>
      </c>
    </row>
    <row r="43" spans="1:9" ht="12.75" hidden="1" customHeight="1" x14ac:dyDescent="0.2">
      <c r="A43" s="339" t="s">
        <v>56</v>
      </c>
      <c r="B43" s="339"/>
      <c r="C43" s="339"/>
      <c r="D43" s="339"/>
      <c r="E43" s="339"/>
      <c r="F43" s="339"/>
      <c r="G43" s="339"/>
      <c r="H43" s="339"/>
      <c r="I43" s="339"/>
    </row>
    <row r="44" spans="1:9" ht="27" customHeight="1" x14ac:dyDescent="0.2">
      <c r="A44" s="153" t="s">
        <v>56</v>
      </c>
      <c r="B44" s="316"/>
      <c r="C44" s="316"/>
      <c r="D44" s="316"/>
      <c r="E44" s="316"/>
      <c r="F44" s="316"/>
      <c r="G44" s="316"/>
      <c r="H44" s="316"/>
      <c r="I44" s="316"/>
    </row>
    <row r="45" spans="1:9" ht="19.5" thickBot="1" x14ac:dyDescent="0.45">
      <c r="A45" s="30" t="s">
        <v>41</v>
      </c>
      <c r="B45" s="30" t="s">
        <v>16</v>
      </c>
      <c r="C45" s="30"/>
      <c r="D45" s="49"/>
      <c r="E45" s="49"/>
      <c r="F45" s="29"/>
      <c r="G45" s="37"/>
      <c r="H45" s="340" t="s">
        <v>29</v>
      </c>
      <c r="I45" s="340"/>
    </row>
    <row r="46" spans="1:9" ht="18.75" thickTop="1" x14ac:dyDescent="0.35">
      <c r="A46" s="211"/>
      <c r="B46" s="212"/>
      <c r="C46" s="213"/>
      <c r="D46" s="212"/>
      <c r="E46" s="214" t="str">
        <f>CONCATENATE("Stav k 1.1.",'Rekapitulace dle oblasti'!E7)</f>
        <v>Stav k 1.1.2021</v>
      </c>
      <c r="F46" s="215" t="s">
        <v>17</v>
      </c>
      <c r="G46" s="215" t="s">
        <v>18</v>
      </c>
      <c r="H46" s="216" t="s">
        <v>19</v>
      </c>
      <c r="I46" s="217" t="s">
        <v>28</v>
      </c>
    </row>
    <row r="47" spans="1:9" x14ac:dyDescent="0.2">
      <c r="A47" s="218"/>
      <c r="B47" s="154"/>
      <c r="C47" s="154"/>
      <c r="D47" s="154"/>
      <c r="E47" s="219"/>
      <c r="F47" s="336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8"/>
      <c r="B48" s="154"/>
      <c r="C48" s="154"/>
      <c r="D48" s="154"/>
      <c r="E48" s="219"/>
      <c r="F48" s="336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46100</v>
      </c>
      <c r="F50" s="232">
        <v>5000</v>
      </c>
      <c r="G50" s="233">
        <v>1700</v>
      </c>
      <c r="H50" s="233">
        <f t="shared" ref="H50:H53" si="2">E50+F50-G50</f>
        <v>49400</v>
      </c>
      <c r="I50" s="234">
        <v>49400</v>
      </c>
    </row>
    <row r="51" spans="1:9" x14ac:dyDescent="0.2">
      <c r="A51" s="235"/>
      <c r="B51" s="236"/>
      <c r="C51" s="236" t="s">
        <v>20</v>
      </c>
      <c r="D51" s="236"/>
      <c r="E51" s="237">
        <v>218852.06</v>
      </c>
      <c r="F51" s="238">
        <v>373406.82</v>
      </c>
      <c r="G51" s="239">
        <v>165530</v>
      </c>
      <c r="H51" s="239">
        <f t="shared" si="2"/>
        <v>426728.88</v>
      </c>
      <c r="I51" s="240">
        <v>423665.72</v>
      </c>
    </row>
    <row r="52" spans="1:9" x14ac:dyDescent="0.2">
      <c r="A52" s="235"/>
      <c r="B52" s="236"/>
      <c r="C52" s="236" t="s">
        <v>61</v>
      </c>
      <c r="D52" s="236"/>
      <c r="E52" s="237">
        <v>1719947.19</v>
      </c>
      <c r="F52" s="238">
        <v>408471.82</v>
      </c>
      <c r="G52" s="239">
        <v>1488350.51</v>
      </c>
      <c r="H52" s="239">
        <f t="shared" si="2"/>
        <v>640068.49999999977</v>
      </c>
      <c r="I52" s="240">
        <v>640068.5</v>
      </c>
    </row>
    <row r="53" spans="1:9" x14ac:dyDescent="0.2">
      <c r="A53" s="235"/>
      <c r="B53" s="236"/>
      <c r="C53" s="236" t="s">
        <v>59</v>
      </c>
      <c r="D53" s="236"/>
      <c r="E53" s="237">
        <v>12018.52</v>
      </c>
      <c r="F53" s="238">
        <v>46656</v>
      </c>
      <c r="G53" s="239">
        <v>44323</v>
      </c>
      <c r="H53" s="239">
        <f t="shared" si="2"/>
        <v>14351.520000000004</v>
      </c>
      <c r="I53" s="240">
        <v>14351.52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1996917.77</v>
      </c>
      <c r="F54" s="244">
        <f>F50+F51+F52+F53</f>
        <v>833534.64</v>
      </c>
      <c r="G54" s="245">
        <f>G50+G51+G52+G53</f>
        <v>1699903.51</v>
      </c>
      <c r="H54" s="245">
        <f>H50+H51+H52+H53</f>
        <v>1130548.8999999999</v>
      </c>
      <c r="I54" s="246">
        <f>SUM(I50:I53)</f>
        <v>1127485.74</v>
      </c>
    </row>
    <row r="55" spans="1:9" ht="18.75" thickTop="1" x14ac:dyDescent="0.35">
      <c r="A55" s="38"/>
      <c r="B55" s="3"/>
      <c r="C55" s="3"/>
      <c r="D55" s="49"/>
      <c r="E55" s="49"/>
      <c r="F55" s="29"/>
      <c r="G55" s="328"/>
      <c r="H55" s="329"/>
      <c r="I55" s="329"/>
    </row>
    <row r="56" spans="1:9" ht="18" x14ac:dyDescent="0.35">
      <c r="A56" s="38"/>
      <c r="B56" s="3"/>
      <c r="C56" s="3"/>
      <c r="D56" s="49"/>
      <c r="E56" s="49"/>
      <c r="F56" s="29"/>
      <c r="G56" s="330"/>
      <c r="H56" s="331"/>
      <c r="I56" s="331"/>
    </row>
    <row r="57" spans="1:9" x14ac:dyDescent="0.2">
      <c r="A57" s="155"/>
      <c r="B57" s="155"/>
      <c r="C57" s="155"/>
      <c r="D57" s="155"/>
      <c r="E57" s="155"/>
      <c r="F57" s="155"/>
      <c r="G57" s="330"/>
      <c r="H57" s="331"/>
      <c r="I57" s="331"/>
    </row>
    <row r="58" spans="1:9" x14ac:dyDescent="0.2">
      <c r="G58" s="330"/>
      <c r="H58" s="331"/>
      <c r="I58" s="331"/>
    </row>
    <row r="59" spans="1:9" x14ac:dyDescent="0.2">
      <c r="G59" s="156"/>
    </row>
    <row r="60" spans="1:9" x14ac:dyDescent="0.2">
      <c r="G60" s="156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39370078740157483" bottom="0" header="0.51181102362204722" footer="0"/>
  <pageSetup paperSize="9" scale="75" firstPageNumber="11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14</vt:i4>
      </vt:variant>
    </vt:vector>
  </HeadingPairs>
  <TitlesOfParts>
    <vt:vector size="26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1402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'1402'!Oblast_tisku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2022-06-07T12:30:53Z</cp:lastPrinted>
  <dcterms:created xsi:type="dcterms:W3CDTF">2008-01-24T08:46:29Z</dcterms:created>
  <dcterms:modified xsi:type="dcterms:W3CDTF">2022-06-07T12:30:55Z</dcterms:modified>
</cp:coreProperties>
</file>