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0860" windowHeight="5130" activeTab="0"/>
  </bookViews>
  <sheets>
    <sheet name="List1" sheetId="1" r:id="rId1"/>
  </sheets>
  <definedNames>
    <definedName name="_xlnm.Print_Area" localSheetId="0">'List1'!$A$1:$H$219</definedName>
  </definedNames>
  <calcPr fullCalcOnLoad="1"/>
</workbook>
</file>

<file path=xl/sharedStrings.xml><?xml version="1.0" encoding="utf-8"?>
<sst xmlns="http://schemas.openxmlformats.org/spreadsheetml/2006/main" count="350" uniqueCount="162">
  <si>
    <t xml:space="preserve">druh dotace </t>
  </si>
  <si>
    <t>UZ</t>
  </si>
  <si>
    <t>vráceno do SR</t>
  </si>
  <si>
    <t>Soukromé školy</t>
  </si>
  <si>
    <t>Celkem</t>
  </si>
  <si>
    <t>Finanční vypořádání s Ministerstvem zemědělství</t>
  </si>
  <si>
    <t>Finanční vypořádání s Ministerstvem kultury</t>
  </si>
  <si>
    <t>Finanční vypořádání s Ministerstvem financí</t>
  </si>
  <si>
    <t>Finanční vypořádání s Ministerstvem školství, mládeže a tělovýchovy</t>
  </si>
  <si>
    <t>Projekty romské komunity</t>
  </si>
  <si>
    <t>vráceno v průběhu roku MŠMT</t>
  </si>
  <si>
    <t>vráceno v průběhu roku MF</t>
  </si>
  <si>
    <t>Kulturní aktivity</t>
  </si>
  <si>
    <t>vráceno v průběhu roku MK</t>
  </si>
  <si>
    <t>vráceno v průběhu roku MZe</t>
  </si>
  <si>
    <t>Finanční vypořádání s Ministerstvem životního prostředí</t>
  </si>
  <si>
    <t>vráceno v průběhu roku MŽP</t>
  </si>
  <si>
    <t>Program péče o krajinu</t>
  </si>
  <si>
    <t>C e l k e m</t>
  </si>
  <si>
    <t>a) Olomoucký kraj</t>
  </si>
  <si>
    <t>b) Obce Olomouckého kraje</t>
  </si>
  <si>
    <t>Na účet Olomouckého kraje byly ze státního rozpočtu poskytnuty účelové dotace :</t>
  </si>
  <si>
    <t>Účelové dotace poskytnuté obcím Olomouckého kraje ze státního rozpočtu:</t>
  </si>
  <si>
    <t>Finanční vypořádání s Ministerstvem práce a sociálních věcí</t>
  </si>
  <si>
    <t>vráceno v průběhu roku MPSV</t>
  </si>
  <si>
    <t>Finanční vypořádání s Úřadem vlády</t>
  </si>
  <si>
    <t>vráceno v průběhu roku ÚV</t>
  </si>
  <si>
    <t>Finanční vypořádání s Ministerstvem vnitra</t>
  </si>
  <si>
    <t>vráceno v průběhu roku MV</t>
  </si>
  <si>
    <t>Podpora koordinátorů romských poradců</t>
  </si>
  <si>
    <t>04001</t>
  </si>
  <si>
    <t>Ministerstvo financí</t>
  </si>
  <si>
    <t>Podpora terénní sociální práce</t>
  </si>
  <si>
    <t>04428</t>
  </si>
  <si>
    <t>Příspěvek poskytovatelům sociálních služeb (UZ 13305) byl určen pro příspěvkové organizace OK, příspěvkové organizace obcí, obce, nest. neziskové a jiné organizace</t>
  </si>
  <si>
    <t>Dotace zoologickým zahradám</t>
  </si>
  <si>
    <t>Dotace na výsadbu melioračních dřevin</t>
  </si>
  <si>
    <t>Dotace na činnost odb. lesního hospodáře</t>
  </si>
  <si>
    <t>Asistenti pedagogů v soukr. a církevních</t>
  </si>
  <si>
    <t>spec. školách</t>
  </si>
  <si>
    <t>Asistenti pedagogů pro děti, žáky a studenty</t>
  </si>
  <si>
    <t>se sociálním znevýhodněním</t>
  </si>
  <si>
    <t>Finanční vypořádání s Ministerstvem dopravy</t>
  </si>
  <si>
    <t>vráceno v průběhu roku MD</t>
  </si>
  <si>
    <t>27355</t>
  </si>
  <si>
    <t>Program prevence kriminality</t>
  </si>
  <si>
    <t>Zabránění vzniku a šíření TBC</t>
  </si>
  <si>
    <t>Finanční vypořádání s Ministerstvem zdravotnictví</t>
  </si>
  <si>
    <t>Zůstatky na účtu OK:</t>
  </si>
  <si>
    <t>UZ 13307 Transfery na st. příspěvek-okamž. pomoc</t>
  </si>
  <si>
    <t xml:space="preserve">Vratky do SR: </t>
  </si>
  <si>
    <t>Úřad vlády</t>
  </si>
  <si>
    <t>Ministerstvo práce a soc. věcí</t>
  </si>
  <si>
    <t>Finanční vypořádání s Ministerstvem průmyslu a obchodu</t>
  </si>
  <si>
    <t>Činnost jednotných kontaktních míst</t>
  </si>
  <si>
    <t>vráceno v průběhu roku MPO</t>
  </si>
  <si>
    <t>Vratky do SR:</t>
  </si>
  <si>
    <t>Účet OŠMT:</t>
  </si>
  <si>
    <t>vráceno v průběhu roku MZdr.</t>
  </si>
  <si>
    <t xml:space="preserve"> </t>
  </si>
  <si>
    <t>zkouškou</t>
  </si>
  <si>
    <t xml:space="preserve">UZ   4001 Podpora koordinátorů rom. poradců  </t>
  </si>
  <si>
    <t>Excelence středních škol</t>
  </si>
  <si>
    <t>a) Obce Olomouckého kraje</t>
  </si>
  <si>
    <t>Financování připravenosti poskytovatele</t>
  </si>
  <si>
    <t>zdrav. záchranné služby na řešení mimořád-</t>
  </si>
  <si>
    <t>Podpora odborného vzdělávání</t>
  </si>
  <si>
    <t>UZ 33155  Soukromé školy</t>
  </si>
  <si>
    <t>Transfery na SP zřiz. zařízení pro děti vyžadující okamžitou pomoc</t>
  </si>
  <si>
    <t xml:space="preserve">Soutěže </t>
  </si>
  <si>
    <t>Přímé náklady na vzdělávání</t>
  </si>
  <si>
    <t>Program soc. prevence a prev. kriminality</t>
  </si>
  <si>
    <t>ISO D Preventivní ochrana před vlivy prostředí</t>
  </si>
  <si>
    <t>29015</t>
  </si>
  <si>
    <t>29096</t>
  </si>
  <si>
    <t>Volby do zastupitelstev obcí</t>
  </si>
  <si>
    <t>Podpora školních psychologů, speciálních</t>
  </si>
  <si>
    <t>UZ 98074 Volby do zastupitelstev obcí</t>
  </si>
  <si>
    <t>Zvýšení platů pracovníků reg. školství</t>
  </si>
  <si>
    <t xml:space="preserve">Volby do zastupitelstev obcí </t>
  </si>
  <si>
    <t xml:space="preserve">b) Obce Olomouckého kraje </t>
  </si>
  <si>
    <t>Příspěvek na výkon soc. práce</t>
  </si>
  <si>
    <t>ných událostí a krizových situací - neinv.</t>
  </si>
  <si>
    <t>Neinv. nedávkové transfery - soc. služby</t>
  </si>
  <si>
    <t>UZ 13015 Příspěvek na výkon soc. práce</t>
  </si>
  <si>
    <t>Dotace na zajištění bydlení azylantům</t>
  </si>
  <si>
    <t>Příspěvek na ztrátu dopravce z provozu veřejné osobní drážní dopravy</t>
  </si>
  <si>
    <t>Spolupráce s franc., vlámskými a španělskými školami</t>
  </si>
  <si>
    <t>Náhrada škody způsobená chrán. živočichy</t>
  </si>
  <si>
    <t>Úhrada nákladů za likvidaci nepouž. léčiv</t>
  </si>
  <si>
    <t>Rozvojový program pro děti - cizince</t>
  </si>
  <si>
    <t>Podpora org.a ukončení stř. vzdělání - mat.</t>
  </si>
  <si>
    <t>Dotace dvojjazyč. gymnáziím s výukou franc.</t>
  </si>
  <si>
    <t>pedagogů a metodiků - specialistů</t>
  </si>
  <si>
    <t>Bezplatná příprava dětí azylantů - jiného členského státu EU</t>
  </si>
  <si>
    <t>Veřejné informační služby knihoven - neinv.</t>
  </si>
  <si>
    <t>UZ 33353  Finan. regionálního školství</t>
  </si>
  <si>
    <t>Podpora standardizovaných veř. služeb muzeí a galerií</t>
  </si>
  <si>
    <t>Dotace na podporu samosprávy v oblasti stárnutí</t>
  </si>
  <si>
    <t xml:space="preserve">UZ 13016 Dotace na podporu samosprávy v oblasti stárnutí </t>
  </si>
  <si>
    <t>Naplňování Koncepce podpory mládeže na krajské úrovni</t>
  </si>
  <si>
    <t>Excelence základních škol</t>
  </si>
  <si>
    <t>Podpora navýšení kapacit ve školských poraden-</t>
  </si>
  <si>
    <t>ských zařízeních</t>
  </si>
  <si>
    <t>Přímé náklady na vzdělávání+sportovní gymnázia</t>
  </si>
  <si>
    <t>Dotace na chod obce</t>
  </si>
  <si>
    <t>Dotace pro JSDH obcí</t>
  </si>
  <si>
    <t>Veřejné informační služby knihoven - inv.</t>
  </si>
  <si>
    <t>Dotace pro Moravskou filharmonii a Moravské divadlo Olomouc</t>
  </si>
  <si>
    <t>Příspěvek na ekolog. a k přírodě šetrné technologie</t>
  </si>
  <si>
    <t>Příspěvek na podporu ohrožených druhů zvířat</t>
  </si>
  <si>
    <t>Dotace na výkon činnosti obcí s rozšířenou působností v oblasti sociálně-právní ochrany dětí</t>
  </si>
  <si>
    <t xml:space="preserve">UZ 13013 "OP Zaměstnanost" se vypořádává až po ukončení projektu </t>
  </si>
  <si>
    <t>UZ 33063  "OP Výzkum, vývoj a vzdělávání"  se vypořádává až po ukončení projektu</t>
  </si>
  <si>
    <t>Ministerstvo školství, mládeže a tělovýchovy</t>
  </si>
  <si>
    <t>poskytnuto                         k 31.12.2017</t>
  </si>
  <si>
    <t>použito                               k 31.12.2017</t>
  </si>
  <si>
    <t>zůstatek na účtě Olomouckého kraje k 31.12.2017</t>
  </si>
  <si>
    <t>poukázáno od příspěvkových organizací v roce 2018</t>
  </si>
  <si>
    <t>poukázáno od obcí  v roce 2018</t>
  </si>
  <si>
    <t>poukázáno od příspěvkových orgranizací v roce 2018</t>
  </si>
  <si>
    <t>poukázáno od obcí    v roce 2018</t>
  </si>
  <si>
    <t>poukázáno od příspěvkových  orgranizací, obcí      v roce 2018</t>
  </si>
  <si>
    <t>poukázáno od obcí v roce 2018</t>
  </si>
  <si>
    <t>poukázáno od obcí   v roce 2018</t>
  </si>
  <si>
    <t>poukázáno od dopravců v roce 2018</t>
  </si>
  <si>
    <t>poukázáno od příspěvkových organizací, obcí        v roce 2018</t>
  </si>
  <si>
    <t>29009</t>
  </si>
  <si>
    <t>Meliorace a hrazení bystřin - neinv.</t>
  </si>
  <si>
    <t>29517</t>
  </si>
  <si>
    <t>Meliorace a hrazení bystřin - inv.</t>
  </si>
  <si>
    <t>29014</t>
  </si>
  <si>
    <t>Centra odborné přípravy</t>
  </si>
  <si>
    <t>29501</t>
  </si>
  <si>
    <t xml:space="preserve">ISO C Výkupy předmětů kult. hodnoty mim. významu </t>
  </si>
  <si>
    <t>Volby do PS Parlamentu ČR</t>
  </si>
  <si>
    <t>Přípravná fáze na volbu prezidenta ČR v r. 2018</t>
  </si>
  <si>
    <t>Podpora výuky plavání v ZŠ</t>
  </si>
  <si>
    <t>Vzdělávací programy paměťových institucí do škol</t>
  </si>
  <si>
    <t>Zvýšení platů nepedag.zaměstnanců</t>
  </si>
  <si>
    <t>UZ 13305  Sociální služby</t>
  </si>
  <si>
    <t>UZ 35020 Zvláštní příplatek za směny</t>
  </si>
  <si>
    <t>UZ 98008  Volba prezidenta ČR</t>
  </si>
  <si>
    <t>UZ 98071  Volby do Parlamentu ČR</t>
  </si>
  <si>
    <t>UZ 33073  Zvýšení platů nepedag.pracovníků</t>
  </si>
  <si>
    <t>Ministerstvo zdravotnictví</t>
  </si>
  <si>
    <t>Volby do zast. krajů a 1/3 Senátu Parlamentu ČR - doplatek</t>
  </si>
  <si>
    <t>Protiradonová opatření</t>
  </si>
  <si>
    <t>Přípravná fáze na volbu prezidenta ČR v roce 2018</t>
  </si>
  <si>
    <t>Volby do PSP ČR</t>
  </si>
  <si>
    <t>Obec přátelská rodině</t>
  </si>
  <si>
    <t>Obec přátelská seniorům</t>
  </si>
  <si>
    <t>Zabezpečení škol a školských zařízení</t>
  </si>
  <si>
    <t>Program soc.prevence a prevence kriminality</t>
  </si>
  <si>
    <t>Podpora zajištění vybraných inv.podpůrných opatření při vzdělávání dětí, žáků a studentů se speciálními vzdělávacími potřebami</t>
  </si>
  <si>
    <t>Rozvoj výukových kapacit MŠ a ZŠ zřizovaných ÚSC</t>
  </si>
  <si>
    <t>Ministerstvo vnitra</t>
  </si>
  <si>
    <t>Ministerstvo kultury</t>
  </si>
  <si>
    <t>Zvláštní příplatek za směny-nelékařská zdrav. Povolání bez odborného dohledu</t>
  </si>
  <si>
    <t>10. Vyúčtování finančních vztahů ke státnímu rozpočtu za rok 2017</t>
  </si>
  <si>
    <t>v Kč</t>
  </si>
  <si>
    <r>
      <t xml:space="preserve">UZ 13016  Dotace na podporu samosprávy v oblasti stárnutí - vratka </t>
    </r>
    <r>
      <rPr>
        <b/>
        <i/>
        <sz val="9"/>
        <rFont val="Arial"/>
        <family val="2"/>
      </rPr>
      <t xml:space="preserve">621,06 </t>
    </r>
    <r>
      <rPr>
        <i/>
        <sz val="9"/>
        <rFont val="Arial"/>
        <family val="2"/>
      </rPr>
      <t>Kč odchylka povinné spoluúčasti Olomouckého kraje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</si>
</sst>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13" xfId="0" applyFont="1" applyFill="1" applyBorder="1" applyAlignment="1">
      <alignment horizontal="center" vertical="center"/>
    </xf>
    <xf numFmtId="4" fontId="0" fillId="34" borderId="13" xfId="0" applyNumberFormat="1" applyFont="1" applyFill="1" applyBorder="1" applyAlignment="1">
      <alignment horizontal="right" vertical="center" wrapText="1"/>
    </xf>
    <xf numFmtId="4" fontId="0" fillId="34" borderId="14" xfId="0" applyNumberFormat="1" applyFont="1" applyFill="1" applyBorder="1" applyAlignment="1">
      <alignment horizontal="right" vertical="center" wrapText="1"/>
    </xf>
    <xf numFmtId="4" fontId="0" fillId="0" borderId="13" xfId="0" applyNumberFormat="1" applyBorder="1" applyAlignment="1">
      <alignment/>
    </xf>
    <xf numFmtId="0" fontId="0" fillId="34" borderId="11" xfId="0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right" vertical="center" wrapText="1"/>
    </xf>
    <xf numFmtId="4" fontId="0" fillId="34" borderId="12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Border="1" applyAlignment="1">
      <alignment vertical="top"/>
    </xf>
    <xf numFmtId="4" fontId="0" fillId="0" borderId="14" xfId="0" applyNumberFormat="1" applyFont="1" applyBorder="1" applyAlignment="1">
      <alignment vertical="top"/>
    </xf>
    <xf numFmtId="4" fontId="5" fillId="34" borderId="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4" fontId="3" fillId="35" borderId="0" xfId="0" applyNumberFormat="1" applyFont="1" applyFill="1" applyAlignment="1">
      <alignment/>
    </xf>
    <xf numFmtId="0" fontId="0" fillId="34" borderId="11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5" fillId="0" borderId="0" xfId="0" applyFont="1" applyAlignment="1">
      <alignment/>
    </xf>
    <xf numFmtId="49" fontId="0" fillId="34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34" borderId="14" xfId="0" applyFont="1" applyFill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4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4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34" borderId="1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3" fillId="36" borderId="0" xfId="0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center"/>
    </xf>
    <xf numFmtId="4" fontId="0" fillId="34" borderId="13" xfId="0" applyNumberFormat="1" applyFont="1" applyFill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34" borderId="14" xfId="0" applyFont="1" applyFill="1" applyBorder="1" applyAlignment="1">
      <alignment horizontal="left" vertical="justify"/>
    </xf>
    <xf numFmtId="4" fontId="0" fillId="34" borderId="16" xfId="0" applyNumberFormat="1" applyFont="1" applyFill="1" applyBorder="1" applyAlignment="1">
      <alignment horizontal="right" vertical="center"/>
    </xf>
    <xf numFmtId="0" fontId="0" fillId="36" borderId="14" xfId="0" applyFont="1" applyFill="1" applyBorder="1" applyAlignment="1">
      <alignment vertical="center"/>
    </xf>
    <xf numFmtId="4" fontId="0" fillId="36" borderId="13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36" borderId="14" xfId="0" applyFont="1" applyFill="1" applyBorder="1" applyAlignment="1">
      <alignment vertical="center" wrapText="1"/>
    </xf>
    <xf numFmtId="0" fontId="0" fillId="36" borderId="13" xfId="0" applyFont="1" applyFill="1" applyBorder="1" applyAlignment="1">
      <alignment horizontal="right" vertical="center"/>
    </xf>
    <xf numFmtId="4" fontId="0" fillId="36" borderId="0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4" fontId="0" fillId="0" borderId="13" xfId="0" applyNumberFormat="1" applyBorder="1" applyAlignment="1">
      <alignment horizontal="right" vertical="center"/>
    </xf>
    <xf numFmtId="0" fontId="0" fillId="36" borderId="13" xfId="0" applyFont="1" applyFill="1" applyBorder="1" applyAlignment="1">
      <alignment horizontal="center" vertical="center"/>
    </xf>
    <xf numFmtId="4" fontId="0" fillId="36" borderId="14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/>
    </xf>
    <xf numFmtId="0" fontId="0" fillId="36" borderId="13" xfId="0" applyFont="1" applyFill="1" applyBorder="1" applyAlignment="1">
      <alignment vertical="center"/>
    </xf>
    <xf numFmtId="3" fontId="5" fillId="0" borderId="0" xfId="0" applyNumberFormat="1" applyFont="1" applyAlignment="1">
      <alignment/>
    </xf>
    <xf numFmtId="4" fontId="0" fillId="0" borderId="16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4" fontId="0" fillId="0" borderId="16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wrapText="1"/>
    </xf>
    <xf numFmtId="49" fontId="0" fillId="0" borderId="15" xfId="0" applyNumberFormat="1" applyBorder="1" applyAlignment="1">
      <alignment horizontal="center"/>
    </xf>
    <xf numFmtId="4" fontId="0" fillId="0" borderId="11" xfId="0" applyNumberFormat="1" applyFont="1" applyBorder="1" applyAlignment="1">
      <alignment vertical="center"/>
    </xf>
    <xf numFmtId="4" fontId="3" fillId="33" borderId="15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 vertical="center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36" borderId="0" xfId="0" applyFont="1" applyFill="1" applyBorder="1" applyAlignment="1">
      <alignment/>
    </xf>
    <xf numFmtId="4" fontId="6" fillId="36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" fontId="9" fillId="0" borderId="0" xfId="0" applyNumberFormat="1" applyFont="1" applyAlignment="1">
      <alignment/>
    </xf>
    <xf numFmtId="0" fontId="13" fillId="34" borderId="0" xfId="0" applyFont="1" applyFill="1" applyBorder="1" applyAlignment="1">
      <alignment vertical="top"/>
    </xf>
    <xf numFmtId="4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7" fillId="34" borderId="0" xfId="0" applyFont="1" applyFill="1" applyBorder="1" applyAlignment="1">
      <alignment/>
    </xf>
    <xf numFmtId="4" fontId="7" fillId="34" borderId="0" xfId="0" applyNumberFormat="1" applyFont="1" applyFill="1" applyBorder="1" applyAlignment="1">
      <alignment/>
    </xf>
    <xf numFmtId="4" fontId="13" fillId="0" borderId="0" xfId="0" applyNumberFormat="1" applyFont="1" applyAlignment="1">
      <alignment/>
    </xf>
    <xf numFmtId="0" fontId="0" fillId="34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 wrapText="1"/>
    </xf>
    <xf numFmtId="4" fontId="0" fillId="34" borderId="0" xfId="0" applyNumberFormat="1" applyFont="1" applyFill="1" applyBorder="1" applyAlignment="1">
      <alignment horizontal="right" vertical="center" wrapText="1"/>
    </xf>
    <xf numFmtId="0" fontId="0" fillId="34" borderId="15" xfId="0" applyFont="1" applyFill="1" applyBorder="1" applyAlignment="1">
      <alignment vertical="center" wrapText="1"/>
    </xf>
    <xf numFmtId="4" fontId="0" fillId="0" borderId="15" xfId="0" applyNumberFormat="1" applyBorder="1" applyAlignment="1">
      <alignment horizontal="right" vertical="center" wrapText="1"/>
    </xf>
    <xf numFmtId="4" fontId="0" fillId="34" borderId="15" xfId="0" applyNumberFormat="1" applyFont="1" applyFill="1" applyBorder="1" applyAlignment="1">
      <alignment horizontal="right" vertical="center" wrapText="1"/>
    </xf>
    <xf numFmtId="4" fontId="0" fillId="34" borderId="18" xfId="0" applyNumberFormat="1" applyFont="1" applyFill="1" applyBorder="1" applyAlignment="1">
      <alignment horizontal="right" vertical="center" wrapText="1"/>
    </xf>
    <xf numFmtId="4" fontId="13" fillId="34" borderId="0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8" fontId="35" fillId="36" borderId="0" xfId="0" applyNumberFormat="1" applyFont="1" applyFill="1" applyAlignment="1">
      <alignment/>
    </xf>
    <xf numFmtId="164" fontId="35" fillId="36" borderId="0" xfId="0" applyNumberFormat="1" applyFont="1" applyFill="1" applyAlignment="1">
      <alignment/>
    </xf>
    <xf numFmtId="0" fontId="0" fillId="0" borderId="11" xfId="0" applyFont="1" applyBorder="1" applyAlignment="1">
      <alignment wrapText="1"/>
    </xf>
    <xf numFmtId="0" fontId="0" fillId="0" borderId="15" xfId="0" applyBorder="1" applyAlignment="1">
      <alignment wrapText="1"/>
    </xf>
    <xf numFmtId="4" fontId="0" fillId="34" borderId="13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34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1"/>
  <sheetViews>
    <sheetView showGridLines="0" tabSelected="1" view="pageBreakPreview" zoomScaleNormal="90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45.28125" style="0" customWidth="1"/>
    <col min="2" max="2" width="7.8515625" style="0" customWidth="1"/>
    <col min="3" max="3" width="20.00390625" style="0" customWidth="1"/>
    <col min="4" max="4" width="20.28125" style="0" customWidth="1"/>
    <col min="5" max="5" width="14.28125" style="0" customWidth="1"/>
    <col min="6" max="6" width="14.8515625" style="0" customWidth="1"/>
    <col min="7" max="7" width="15.421875" style="0" customWidth="1"/>
    <col min="8" max="8" width="19.28125" style="0" customWidth="1"/>
    <col min="9" max="9" width="11.00390625" style="0" bestFit="1" customWidth="1"/>
  </cols>
  <sheetData>
    <row r="1" spans="1:8" ht="18">
      <c r="A1" s="23" t="s">
        <v>159</v>
      </c>
      <c r="B1" s="24"/>
      <c r="C1" s="24"/>
      <c r="D1" s="24"/>
      <c r="E1" s="24"/>
      <c r="F1" s="24"/>
      <c r="G1" s="24"/>
      <c r="H1" s="24"/>
    </row>
    <row r="2" spans="1:8" ht="18">
      <c r="A2" s="23"/>
      <c r="B2" s="24"/>
      <c r="C2" s="24"/>
      <c r="D2" s="24"/>
      <c r="E2" s="24"/>
      <c r="F2" s="24"/>
      <c r="G2" s="24"/>
      <c r="H2" s="24"/>
    </row>
    <row r="3" s="111" customFormat="1" ht="15">
      <c r="A3" s="113" t="s">
        <v>25</v>
      </c>
    </row>
    <row r="4" spans="1:8" s="111" customFormat="1" ht="15">
      <c r="A4" s="14" t="s">
        <v>19</v>
      </c>
      <c r="H4" s="118" t="s">
        <v>160</v>
      </c>
    </row>
    <row r="5" spans="1:8" ht="48">
      <c r="A5" s="1" t="s">
        <v>0</v>
      </c>
      <c r="B5" s="2" t="s">
        <v>1</v>
      </c>
      <c r="C5" s="3" t="s">
        <v>115</v>
      </c>
      <c r="D5" s="3" t="s">
        <v>116</v>
      </c>
      <c r="E5" s="3" t="s">
        <v>26</v>
      </c>
      <c r="F5" s="3" t="s">
        <v>117</v>
      </c>
      <c r="G5" s="3" t="s">
        <v>118</v>
      </c>
      <c r="H5" s="3" t="s">
        <v>2</v>
      </c>
    </row>
    <row r="6" spans="1:8" ht="12.75">
      <c r="A6" s="39" t="s">
        <v>29</v>
      </c>
      <c r="B6" s="42" t="s">
        <v>30</v>
      </c>
      <c r="C6" s="30">
        <v>445992</v>
      </c>
      <c r="D6" s="30">
        <v>445694.2</v>
      </c>
      <c r="E6" s="30">
        <v>0</v>
      </c>
      <c r="F6" s="31">
        <v>297.8</v>
      </c>
      <c r="G6" s="30">
        <v>0</v>
      </c>
      <c r="H6" s="30">
        <v>297.8</v>
      </c>
    </row>
    <row r="7" spans="1:8" ht="15">
      <c r="A7" s="142" t="s">
        <v>4</v>
      </c>
      <c r="B7" s="143"/>
      <c r="C7" s="13">
        <f aca="true" t="shared" si="0" ref="C7:H7">SUM(C6:C6)</f>
        <v>445992</v>
      </c>
      <c r="D7" s="13">
        <f t="shared" si="0"/>
        <v>445694.2</v>
      </c>
      <c r="E7" s="13">
        <f t="shared" si="0"/>
        <v>0</v>
      </c>
      <c r="F7" s="13">
        <f t="shared" si="0"/>
        <v>297.8</v>
      </c>
      <c r="G7" s="13">
        <f t="shared" si="0"/>
        <v>0</v>
      </c>
      <c r="H7" s="13">
        <f t="shared" si="0"/>
        <v>297.8</v>
      </c>
    </row>
    <row r="8" s="112" customFormat="1" ht="15.75">
      <c r="A8" s="114"/>
    </row>
    <row r="9" spans="1:8" s="111" customFormat="1" ht="15">
      <c r="A9" s="14" t="s">
        <v>20</v>
      </c>
      <c r="H9" s="118" t="s">
        <v>160</v>
      </c>
    </row>
    <row r="10" spans="1:8" ht="48">
      <c r="A10" s="1" t="s">
        <v>0</v>
      </c>
      <c r="B10" s="2" t="s">
        <v>1</v>
      </c>
      <c r="C10" s="3" t="s">
        <v>115</v>
      </c>
      <c r="D10" s="3" t="s">
        <v>116</v>
      </c>
      <c r="E10" s="3" t="s">
        <v>26</v>
      </c>
      <c r="F10" s="3" t="s">
        <v>117</v>
      </c>
      <c r="G10" s="3" t="s">
        <v>119</v>
      </c>
      <c r="H10" s="3" t="s">
        <v>2</v>
      </c>
    </row>
    <row r="11" spans="1:8" ht="12.75">
      <c r="A11" s="39" t="s">
        <v>32</v>
      </c>
      <c r="B11" s="42" t="s">
        <v>33</v>
      </c>
      <c r="C11" s="30">
        <v>915634</v>
      </c>
      <c r="D11" s="30">
        <v>911379</v>
      </c>
      <c r="E11" s="30">
        <v>0</v>
      </c>
      <c r="F11" s="31">
        <v>0</v>
      </c>
      <c r="G11" s="30">
        <f>C11-D11</f>
        <v>4255</v>
      </c>
      <c r="H11" s="30">
        <v>4255</v>
      </c>
    </row>
    <row r="12" spans="1:8" ht="15">
      <c r="A12" s="142" t="s">
        <v>4</v>
      </c>
      <c r="B12" s="143"/>
      <c r="C12" s="13">
        <f aca="true" t="shared" si="1" ref="C12:H12">SUM(C11:C11)</f>
        <v>915634</v>
      </c>
      <c r="D12" s="13">
        <f t="shared" si="1"/>
        <v>911379</v>
      </c>
      <c r="E12" s="13">
        <f t="shared" si="1"/>
        <v>0</v>
      </c>
      <c r="F12" s="13">
        <f t="shared" si="1"/>
        <v>0</v>
      </c>
      <c r="G12" s="13">
        <f t="shared" si="1"/>
        <v>4255</v>
      </c>
      <c r="H12" s="13">
        <f t="shared" si="1"/>
        <v>4255</v>
      </c>
    </row>
    <row r="14" s="111" customFormat="1" ht="15">
      <c r="A14" s="113" t="s">
        <v>7</v>
      </c>
    </row>
    <row r="15" spans="1:8" s="111" customFormat="1" ht="15" customHeight="1">
      <c r="A15" s="14" t="s">
        <v>19</v>
      </c>
      <c r="H15" s="118" t="s">
        <v>160</v>
      </c>
    </row>
    <row r="16" spans="1:8" s="4" customFormat="1" ht="48">
      <c r="A16" s="1" t="s">
        <v>0</v>
      </c>
      <c r="B16" s="2" t="s">
        <v>1</v>
      </c>
      <c r="C16" s="3" t="s">
        <v>115</v>
      </c>
      <c r="D16" s="3" t="s">
        <v>116</v>
      </c>
      <c r="E16" s="3" t="s">
        <v>11</v>
      </c>
      <c r="F16" s="3" t="s">
        <v>117</v>
      </c>
      <c r="G16" s="97" t="s">
        <v>118</v>
      </c>
      <c r="H16" s="3" t="s">
        <v>2</v>
      </c>
    </row>
    <row r="17" spans="1:8" s="4" customFormat="1" ht="12.75">
      <c r="A17" s="65" t="s">
        <v>135</v>
      </c>
      <c r="B17" s="25">
        <v>98071</v>
      </c>
      <c r="C17" s="26">
        <v>100000</v>
      </c>
      <c r="D17" s="26">
        <v>34701.29</v>
      </c>
      <c r="E17" s="26">
        <v>0</v>
      </c>
      <c r="F17" s="27">
        <v>65298.71</v>
      </c>
      <c r="G17" s="26">
        <v>0</v>
      </c>
      <c r="H17" s="26">
        <v>65298.71</v>
      </c>
    </row>
    <row r="18" spans="1:8" s="4" customFormat="1" ht="15" customHeight="1">
      <c r="A18" s="65" t="s">
        <v>75</v>
      </c>
      <c r="B18" s="25">
        <v>98074</v>
      </c>
      <c r="C18" s="26">
        <v>30000</v>
      </c>
      <c r="D18" s="26">
        <v>20492.92</v>
      </c>
      <c r="E18" s="26">
        <v>0</v>
      </c>
      <c r="F18" s="27">
        <v>9507.08</v>
      </c>
      <c r="G18" s="26">
        <v>0</v>
      </c>
      <c r="H18" s="26">
        <v>9507.08</v>
      </c>
    </row>
    <row r="19" spans="1:8" s="4" customFormat="1" ht="15" customHeight="1">
      <c r="A19" s="65" t="s">
        <v>136</v>
      </c>
      <c r="B19" s="25">
        <v>98008</v>
      </c>
      <c r="C19" s="26">
        <v>30000</v>
      </c>
      <c r="D19" s="26">
        <v>207.27</v>
      </c>
      <c r="E19" s="26">
        <v>0</v>
      </c>
      <c r="F19" s="27">
        <v>29792.73</v>
      </c>
      <c r="G19" s="26">
        <v>0</v>
      </c>
      <c r="H19" s="26">
        <v>29792.73</v>
      </c>
    </row>
    <row r="20" spans="1:8" s="18" customFormat="1" ht="14.25" customHeight="1">
      <c r="A20" s="96" t="s">
        <v>88</v>
      </c>
      <c r="B20" s="50">
        <v>98278</v>
      </c>
      <c r="C20" s="20">
        <v>370184</v>
      </c>
      <c r="D20" s="20">
        <v>370184</v>
      </c>
      <c r="E20" s="20">
        <v>0</v>
      </c>
      <c r="F20" s="21">
        <v>0</v>
      </c>
      <c r="G20" s="20">
        <v>0</v>
      </c>
      <c r="H20" s="20">
        <v>0</v>
      </c>
    </row>
    <row r="21" spans="1:8" s="17" customFormat="1" ht="14.25" customHeight="1">
      <c r="A21" s="56" t="s">
        <v>89</v>
      </c>
      <c r="B21" s="51">
        <v>98297</v>
      </c>
      <c r="C21" s="90">
        <v>942226.79</v>
      </c>
      <c r="D21" s="20">
        <v>942226.79</v>
      </c>
      <c r="E21" s="20">
        <v>0</v>
      </c>
      <c r="F21" s="21">
        <v>0</v>
      </c>
      <c r="G21" s="20">
        <v>0</v>
      </c>
      <c r="H21" s="20">
        <v>0</v>
      </c>
    </row>
    <row r="22" spans="1:8" s="18" customFormat="1" ht="14.25" customHeight="1">
      <c r="A22" s="45" t="s">
        <v>46</v>
      </c>
      <c r="B22" s="52">
        <v>98335</v>
      </c>
      <c r="C22" s="32">
        <v>2069135.68</v>
      </c>
      <c r="D22" s="32">
        <v>2069135.68</v>
      </c>
      <c r="E22" s="32">
        <v>0</v>
      </c>
      <c r="F22" s="33">
        <v>0</v>
      </c>
      <c r="G22" s="32">
        <v>0</v>
      </c>
      <c r="H22" s="32">
        <v>0</v>
      </c>
    </row>
    <row r="23" spans="1:8" s="14" customFormat="1" ht="15">
      <c r="A23" s="142" t="s">
        <v>4</v>
      </c>
      <c r="B23" s="143"/>
      <c r="C23" s="13">
        <f aca="true" t="shared" si="2" ref="C23:H23">SUM(C17:C22)</f>
        <v>3541546.4699999997</v>
      </c>
      <c r="D23" s="13">
        <f>SUM(D17:D22)</f>
        <v>3436947.95</v>
      </c>
      <c r="E23" s="13">
        <f t="shared" si="2"/>
        <v>0</v>
      </c>
      <c r="F23" s="13">
        <f>SUM(F17:F22)</f>
        <v>104598.51999999999</v>
      </c>
      <c r="G23" s="13">
        <f t="shared" si="2"/>
        <v>0</v>
      </c>
      <c r="H23" s="13">
        <f t="shared" si="2"/>
        <v>104598.51999999999</v>
      </c>
    </row>
    <row r="24" spans="1:8" s="14" customFormat="1" ht="15">
      <c r="A24" s="63"/>
      <c r="B24" s="63"/>
      <c r="C24" s="64"/>
      <c r="D24" s="64"/>
      <c r="E24" s="64"/>
      <c r="F24" s="64"/>
      <c r="G24" s="64"/>
      <c r="H24" s="64"/>
    </row>
    <row r="25" spans="1:8" s="108" customFormat="1" ht="15.75">
      <c r="A25" s="115"/>
      <c r="B25" s="115"/>
      <c r="C25" s="116"/>
      <c r="D25" s="116"/>
      <c r="E25" s="116"/>
      <c r="F25" s="116"/>
      <c r="G25" s="116"/>
      <c r="H25" s="116"/>
    </row>
    <row r="26" spans="1:8" s="108" customFormat="1" ht="15.75">
      <c r="A26" s="115"/>
      <c r="B26" s="115"/>
      <c r="C26" s="116"/>
      <c r="D26" s="116"/>
      <c r="E26" s="116"/>
      <c r="F26" s="116"/>
      <c r="G26" s="116"/>
      <c r="H26" s="116"/>
    </row>
    <row r="27" spans="1:8" s="108" customFormat="1" ht="15.75">
      <c r="A27" s="115"/>
      <c r="B27" s="115"/>
      <c r="C27" s="116"/>
      <c r="D27" s="116"/>
      <c r="E27" s="116"/>
      <c r="F27" s="116"/>
      <c r="G27" s="116"/>
      <c r="H27" s="116"/>
    </row>
    <row r="28" spans="1:8" s="108" customFormat="1" ht="15.75">
      <c r="A28" s="115"/>
      <c r="B28" s="115"/>
      <c r="C28" s="116"/>
      <c r="D28" s="116"/>
      <c r="E28" s="116"/>
      <c r="F28" s="116"/>
      <c r="G28" s="116"/>
      <c r="H28" s="116"/>
    </row>
    <row r="29" spans="1:8" s="108" customFormat="1" ht="15.75">
      <c r="A29" s="115"/>
      <c r="B29" s="115"/>
      <c r="C29" s="116"/>
      <c r="D29" s="116"/>
      <c r="E29" s="116"/>
      <c r="F29" s="116"/>
      <c r="G29" s="116"/>
      <c r="H29" s="116"/>
    </row>
    <row r="30" spans="1:8" s="108" customFormat="1" ht="15.75">
      <c r="A30" s="115"/>
      <c r="B30" s="115"/>
      <c r="C30" s="116"/>
      <c r="D30" s="116"/>
      <c r="E30" s="116"/>
      <c r="F30" s="116"/>
      <c r="G30" s="116"/>
      <c r="H30" s="116"/>
    </row>
    <row r="31" spans="1:8" s="112" customFormat="1" ht="15.75">
      <c r="A31" s="14" t="s">
        <v>20</v>
      </c>
      <c r="H31" s="117" t="s">
        <v>160</v>
      </c>
    </row>
    <row r="32" spans="1:8" ht="48">
      <c r="A32" s="1" t="s">
        <v>0</v>
      </c>
      <c r="B32" s="2" t="s">
        <v>1</v>
      </c>
      <c r="C32" s="3" t="s">
        <v>115</v>
      </c>
      <c r="D32" s="3" t="s">
        <v>116</v>
      </c>
      <c r="E32" s="3" t="s">
        <v>11</v>
      </c>
      <c r="F32" s="3" t="s">
        <v>117</v>
      </c>
      <c r="G32" s="3" t="s">
        <v>119</v>
      </c>
      <c r="H32" s="3" t="s">
        <v>2</v>
      </c>
    </row>
    <row r="33" spans="1:8" ht="12.75" customHeight="1">
      <c r="A33" s="61" t="s">
        <v>79</v>
      </c>
      <c r="B33" s="29">
        <v>98074</v>
      </c>
      <c r="C33" s="26">
        <f>25000+25000</f>
        <v>50000</v>
      </c>
      <c r="D33" s="26">
        <f>25000+13524</f>
        <v>38524</v>
      </c>
      <c r="E33" s="26">
        <v>0</v>
      </c>
      <c r="F33" s="27">
        <v>0</v>
      </c>
      <c r="G33" s="26">
        <f aca="true" t="shared" si="3" ref="G33:G38">C33-D33</f>
        <v>11476</v>
      </c>
      <c r="H33" s="26">
        <v>11476</v>
      </c>
    </row>
    <row r="34" spans="1:8" ht="12.75" customHeight="1">
      <c r="A34" s="61" t="s">
        <v>105</v>
      </c>
      <c r="B34" s="25">
        <v>98116</v>
      </c>
      <c r="C34" s="26">
        <f>3200000+5300000+1200000+336660+727959+173840</f>
        <v>10938459</v>
      </c>
      <c r="D34" s="26">
        <v>10938459</v>
      </c>
      <c r="E34" s="26">
        <v>0</v>
      </c>
      <c r="F34" s="27">
        <v>0</v>
      </c>
      <c r="G34" s="26">
        <f t="shared" si="3"/>
        <v>0</v>
      </c>
      <c r="H34" s="26">
        <v>0</v>
      </c>
    </row>
    <row r="35" spans="1:8" ht="12.75" customHeight="1">
      <c r="A35" s="61" t="s">
        <v>147</v>
      </c>
      <c r="B35" s="25">
        <v>98035</v>
      </c>
      <c r="C35" s="26">
        <v>327833</v>
      </c>
      <c r="D35" s="26">
        <v>327833</v>
      </c>
      <c r="E35" s="26">
        <v>0</v>
      </c>
      <c r="F35" s="27">
        <v>0</v>
      </c>
      <c r="G35" s="26">
        <f t="shared" si="3"/>
        <v>0</v>
      </c>
      <c r="H35" s="26">
        <v>0</v>
      </c>
    </row>
    <row r="36" spans="1:8" ht="12.75" customHeight="1">
      <c r="A36" s="61" t="s">
        <v>148</v>
      </c>
      <c r="B36" s="25">
        <v>98008</v>
      </c>
      <c r="C36" s="26">
        <v>600000</v>
      </c>
      <c r="D36" s="26">
        <v>297998.2</v>
      </c>
      <c r="E36" s="26">
        <v>0</v>
      </c>
      <c r="F36" s="27">
        <v>0</v>
      </c>
      <c r="G36" s="26">
        <f t="shared" si="3"/>
        <v>302001.8</v>
      </c>
      <c r="H36" s="26">
        <v>302001.8</v>
      </c>
    </row>
    <row r="37" spans="1:8" ht="12.75" customHeight="1">
      <c r="A37" s="61" t="s">
        <v>149</v>
      </c>
      <c r="B37" s="25">
        <v>98071</v>
      </c>
      <c r="C37" s="26">
        <v>24600000</v>
      </c>
      <c r="D37" s="26">
        <v>20240206.91</v>
      </c>
      <c r="E37" s="26">
        <v>0</v>
      </c>
      <c r="F37" s="27">
        <v>0</v>
      </c>
      <c r="G37" s="26">
        <f t="shared" si="3"/>
        <v>4359793.09</v>
      </c>
      <c r="H37" s="26">
        <v>4359793.09</v>
      </c>
    </row>
    <row r="38" spans="1:8" ht="27" customHeight="1">
      <c r="A38" s="83" t="s">
        <v>146</v>
      </c>
      <c r="B38" s="68">
        <v>98193</v>
      </c>
      <c r="C38" s="26">
        <v>4538.45</v>
      </c>
      <c r="D38" s="26">
        <v>4538.45</v>
      </c>
      <c r="E38" s="26">
        <v>0</v>
      </c>
      <c r="F38" s="27">
        <v>0</v>
      </c>
      <c r="G38" s="26">
        <f t="shared" si="3"/>
        <v>0</v>
      </c>
      <c r="H38" s="26">
        <v>0</v>
      </c>
    </row>
    <row r="39" spans="1:8" ht="15">
      <c r="A39" s="142" t="s">
        <v>4</v>
      </c>
      <c r="B39" s="143"/>
      <c r="C39" s="13">
        <f aca="true" t="shared" si="4" ref="C39:H39">SUM(C33:C38)</f>
        <v>36520830.45</v>
      </c>
      <c r="D39" s="13">
        <f t="shared" si="4"/>
        <v>31847559.56</v>
      </c>
      <c r="E39" s="13">
        <f t="shared" si="4"/>
        <v>0</v>
      </c>
      <c r="F39" s="13">
        <f t="shared" si="4"/>
        <v>0</v>
      </c>
      <c r="G39" s="13">
        <f t="shared" si="4"/>
        <v>4673270.89</v>
      </c>
      <c r="H39" s="13">
        <f t="shared" si="4"/>
        <v>4673270.89</v>
      </c>
    </row>
    <row r="40" ht="12.75">
      <c r="A40" s="94"/>
    </row>
    <row r="41" s="111" customFormat="1" ht="15">
      <c r="A41" s="113" t="s">
        <v>23</v>
      </c>
    </row>
    <row r="42" spans="1:8" s="111" customFormat="1" ht="15">
      <c r="A42" s="14" t="s">
        <v>19</v>
      </c>
      <c r="H42" s="117" t="s">
        <v>160</v>
      </c>
    </row>
    <row r="43" spans="1:8" ht="48">
      <c r="A43" s="1" t="s">
        <v>0</v>
      </c>
      <c r="B43" s="2" t="s">
        <v>1</v>
      </c>
      <c r="C43" s="3" t="s">
        <v>115</v>
      </c>
      <c r="D43" s="3" t="s">
        <v>116</v>
      </c>
      <c r="E43" s="3" t="s">
        <v>24</v>
      </c>
      <c r="F43" s="3" t="s">
        <v>117</v>
      </c>
      <c r="G43" s="3" t="s">
        <v>120</v>
      </c>
      <c r="H43" s="3" t="s">
        <v>2</v>
      </c>
    </row>
    <row r="44" spans="1:8" ht="12.75" customHeight="1">
      <c r="A44" s="79" t="s">
        <v>83</v>
      </c>
      <c r="B44" s="88">
        <v>13305</v>
      </c>
      <c r="C44" s="80">
        <v>843264100</v>
      </c>
      <c r="D44" s="80">
        <v>841500900</v>
      </c>
      <c r="E44" s="80">
        <v>0</v>
      </c>
      <c r="F44" s="89">
        <v>1763200</v>
      </c>
      <c r="G44" s="80">
        <v>0</v>
      </c>
      <c r="H44" s="80">
        <v>1763200</v>
      </c>
    </row>
    <row r="45" spans="1:8" ht="24.75" customHeight="1">
      <c r="A45" s="77" t="s">
        <v>68</v>
      </c>
      <c r="B45" s="25">
        <v>13307</v>
      </c>
      <c r="C45" s="71">
        <v>7800000</v>
      </c>
      <c r="D45" s="71">
        <v>7426720</v>
      </c>
      <c r="E45" s="26">
        <v>0</v>
      </c>
      <c r="F45" s="27">
        <v>373280</v>
      </c>
      <c r="G45" s="26">
        <v>0</v>
      </c>
      <c r="H45" s="26">
        <v>373280</v>
      </c>
    </row>
    <row r="46" spans="1:8" ht="12.75" customHeight="1">
      <c r="A46" s="77" t="s">
        <v>81</v>
      </c>
      <c r="B46" s="70">
        <v>13015</v>
      </c>
      <c r="C46" s="78">
        <v>1215000</v>
      </c>
      <c r="D46" s="71">
        <v>1092559.52</v>
      </c>
      <c r="E46" s="26">
        <v>0</v>
      </c>
      <c r="F46" s="27">
        <v>122440.48</v>
      </c>
      <c r="G46" s="26">
        <v>0</v>
      </c>
      <c r="H46" s="26">
        <v>122440.48</v>
      </c>
    </row>
    <row r="47" spans="1:8" ht="12.75" customHeight="1">
      <c r="A47" s="77" t="s">
        <v>98</v>
      </c>
      <c r="B47" s="70">
        <v>13016</v>
      </c>
      <c r="C47" s="78">
        <v>630000</v>
      </c>
      <c r="D47" s="71">
        <v>629267.94</v>
      </c>
      <c r="E47" s="26">
        <v>0</v>
      </c>
      <c r="F47" s="27">
        <v>732.06</v>
      </c>
      <c r="G47" s="26">
        <v>0</v>
      </c>
      <c r="H47" s="26">
        <v>732.06</v>
      </c>
    </row>
    <row r="48" spans="1:8" ht="15">
      <c r="A48" s="142" t="s">
        <v>4</v>
      </c>
      <c r="B48" s="143"/>
      <c r="C48" s="13">
        <f aca="true" t="shared" si="5" ref="C48:H48">SUM(C44:C47)</f>
        <v>852909100</v>
      </c>
      <c r="D48" s="13">
        <f t="shared" si="5"/>
        <v>850649447.46</v>
      </c>
      <c r="E48" s="13">
        <f t="shared" si="5"/>
        <v>0</v>
      </c>
      <c r="F48" s="13">
        <f>SUM(F44:F47)</f>
        <v>2259652.54</v>
      </c>
      <c r="G48" s="13">
        <f t="shared" si="5"/>
        <v>0</v>
      </c>
      <c r="H48" s="13">
        <f t="shared" si="5"/>
        <v>2259652.54</v>
      </c>
    </row>
    <row r="49" spans="1:3" s="109" customFormat="1" ht="12">
      <c r="A49" s="120" t="s">
        <v>34</v>
      </c>
      <c r="C49" s="121"/>
    </row>
    <row r="50" spans="1:8" s="109" customFormat="1" ht="12">
      <c r="A50" s="122" t="s">
        <v>112</v>
      </c>
      <c r="B50" s="123"/>
      <c r="C50" s="124"/>
      <c r="D50" s="124"/>
      <c r="E50" s="124"/>
      <c r="F50" s="124"/>
      <c r="G50" s="124"/>
      <c r="H50" s="124"/>
    </row>
    <row r="51" spans="1:6" s="109" customFormat="1" ht="12">
      <c r="A51" s="122" t="s">
        <v>161</v>
      </c>
      <c r="B51" s="122"/>
      <c r="C51" s="125"/>
      <c r="D51" s="122"/>
      <c r="E51" s="122"/>
      <c r="F51" s="122"/>
    </row>
    <row r="52" ht="12.75">
      <c r="C52" s="16"/>
    </row>
    <row r="53" spans="1:8" s="111" customFormat="1" ht="15">
      <c r="A53" s="14" t="s">
        <v>80</v>
      </c>
      <c r="H53" s="117" t="s">
        <v>160</v>
      </c>
    </row>
    <row r="54" spans="1:8" ht="48">
      <c r="A54" s="1" t="s">
        <v>0</v>
      </c>
      <c r="B54" s="2" t="s">
        <v>1</v>
      </c>
      <c r="C54" s="3" t="s">
        <v>115</v>
      </c>
      <c r="D54" s="3" t="s">
        <v>116</v>
      </c>
      <c r="E54" s="3" t="s">
        <v>24</v>
      </c>
      <c r="F54" s="3" t="s">
        <v>117</v>
      </c>
      <c r="G54" s="3" t="s">
        <v>121</v>
      </c>
      <c r="H54" s="3" t="s">
        <v>2</v>
      </c>
    </row>
    <row r="55" spans="1:8" ht="25.5" customHeight="1">
      <c r="A55" s="77" t="s">
        <v>111</v>
      </c>
      <c r="B55" s="70">
        <v>13011</v>
      </c>
      <c r="C55" s="72">
        <v>76343889</v>
      </c>
      <c r="D55" s="72">
        <v>72740680.02</v>
      </c>
      <c r="E55" s="72">
        <v>1600000</v>
      </c>
      <c r="F55" s="72">
        <v>0</v>
      </c>
      <c r="G55" s="72">
        <f>C55-D55-E55</f>
        <v>2003208.9800000042</v>
      </c>
      <c r="H55" s="72">
        <v>2003208.98</v>
      </c>
    </row>
    <row r="56" spans="1:8" ht="15" customHeight="1">
      <c r="A56" s="77" t="s">
        <v>150</v>
      </c>
      <c r="B56" s="70">
        <v>13005</v>
      </c>
      <c r="C56" s="72">
        <v>2500000</v>
      </c>
      <c r="D56" s="72">
        <v>2498937.2</v>
      </c>
      <c r="E56" s="72">
        <v>0</v>
      </c>
      <c r="F56" s="72">
        <v>0</v>
      </c>
      <c r="G56" s="72">
        <f>C56-D56</f>
        <v>1062.7999999998137</v>
      </c>
      <c r="H56" s="72">
        <v>1062.8</v>
      </c>
    </row>
    <row r="57" spans="1:8" ht="15" customHeight="1">
      <c r="A57" s="77" t="s">
        <v>151</v>
      </c>
      <c r="B57" s="70">
        <v>13016</v>
      </c>
      <c r="C57" s="72">
        <v>1500000</v>
      </c>
      <c r="D57" s="72">
        <v>1471289</v>
      </c>
      <c r="E57" s="72">
        <v>0</v>
      </c>
      <c r="F57" s="72">
        <v>0</v>
      </c>
      <c r="G57" s="72">
        <f>C57-D57</f>
        <v>28711</v>
      </c>
      <c r="H57" s="72">
        <v>28711</v>
      </c>
    </row>
    <row r="58" spans="1:8" ht="12.75" customHeight="1">
      <c r="A58" s="77" t="s">
        <v>81</v>
      </c>
      <c r="B58" s="70">
        <v>13015</v>
      </c>
      <c r="C58" s="72">
        <v>26527276</v>
      </c>
      <c r="D58" s="72">
        <v>26456484.13</v>
      </c>
      <c r="E58" s="72">
        <v>0</v>
      </c>
      <c r="F58" s="72">
        <v>0</v>
      </c>
      <c r="G58" s="72">
        <f>C58-D58</f>
        <v>70791.87000000104</v>
      </c>
      <c r="H58" s="72">
        <v>70791.87</v>
      </c>
    </row>
    <row r="59" spans="1:8" ht="15">
      <c r="A59" s="142" t="s">
        <v>4</v>
      </c>
      <c r="B59" s="143"/>
      <c r="C59" s="13">
        <f aca="true" t="shared" si="6" ref="C59:H59">SUM(C55:C58)</f>
        <v>106871165</v>
      </c>
      <c r="D59" s="13">
        <f t="shared" si="6"/>
        <v>103167390.35</v>
      </c>
      <c r="E59" s="13">
        <f t="shared" si="6"/>
        <v>1600000</v>
      </c>
      <c r="F59" s="13">
        <f t="shared" si="6"/>
        <v>0</v>
      </c>
      <c r="G59" s="13">
        <f t="shared" si="6"/>
        <v>2103774.650000005</v>
      </c>
      <c r="H59" s="13">
        <f t="shared" si="6"/>
        <v>2103774.65</v>
      </c>
    </row>
    <row r="60" spans="1:3" s="109" customFormat="1" ht="12">
      <c r="A60" s="122" t="s">
        <v>112</v>
      </c>
      <c r="C60" s="121"/>
    </row>
    <row r="61" s="111" customFormat="1" ht="15">
      <c r="A61" s="113" t="s">
        <v>27</v>
      </c>
    </row>
    <row r="62" spans="1:8" s="111" customFormat="1" ht="15">
      <c r="A62" s="14" t="s">
        <v>19</v>
      </c>
      <c r="H62" s="117" t="s">
        <v>160</v>
      </c>
    </row>
    <row r="63" spans="1:8" ht="48">
      <c r="A63" s="1" t="s">
        <v>0</v>
      </c>
      <c r="B63" s="2" t="s">
        <v>1</v>
      </c>
      <c r="C63" s="3" t="s">
        <v>115</v>
      </c>
      <c r="D63" s="3" t="s">
        <v>116</v>
      </c>
      <c r="E63" s="3" t="s">
        <v>28</v>
      </c>
      <c r="F63" s="3" t="s">
        <v>117</v>
      </c>
      <c r="G63" s="3" t="s">
        <v>122</v>
      </c>
      <c r="H63" s="3" t="s">
        <v>2</v>
      </c>
    </row>
    <row r="64" spans="1:8" ht="12.75">
      <c r="A64" s="55" t="s">
        <v>45</v>
      </c>
      <c r="B64" s="68">
        <v>14032</v>
      </c>
      <c r="C64" s="26">
        <v>187000</v>
      </c>
      <c r="D64" s="26">
        <v>186380</v>
      </c>
      <c r="E64" s="26">
        <v>620</v>
      </c>
      <c r="F64" s="26">
        <v>0</v>
      </c>
      <c r="G64" s="26">
        <v>0</v>
      </c>
      <c r="H64" s="26">
        <v>0</v>
      </c>
    </row>
    <row r="65" spans="1:8" ht="15">
      <c r="A65" s="142" t="s">
        <v>4</v>
      </c>
      <c r="B65" s="143"/>
      <c r="C65" s="13">
        <f aca="true" t="shared" si="7" ref="C65:H65">SUM(C64:C64)</f>
        <v>187000</v>
      </c>
      <c r="D65" s="13">
        <f t="shared" si="7"/>
        <v>186380</v>
      </c>
      <c r="E65" s="13">
        <f t="shared" si="7"/>
        <v>620</v>
      </c>
      <c r="F65" s="13">
        <f t="shared" si="7"/>
        <v>0</v>
      </c>
      <c r="G65" s="13">
        <f t="shared" si="7"/>
        <v>0</v>
      </c>
      <c r="H65" s="13">
        <f t="shared" si="7"/>
        <v>0</v>
      </c>
    </row>
    <row r="66" spans="1:8" ht="15">
      <c r="A66" s="63"/>
      <c r="B66" s="63"/>
      <c r="C66" s="64"/>
      <c r="D66" s="64"/>
      <c r="E66" s="64"/>
      <c r="F66" s="64"/>
      <c r="G66" s="64"/>
      <c r="H66" s="64"/>
    </row>
    <row r="67" spans="1:8" s="111" customFormat="1" ht="15">
      <c r="A67" s="14" t="s">
        <v>20</v>
      </c>
      <c r="H67" s="117" t="s">
        <v>160</v>
      </c>
    </row>
    <row r="68" spans="1:8" ht="48">
      <c r="A68" s="1" t="s">
        <v>0</v>
      </c>
      <c r="B68" s="2" t="s">
        <v>1</v>
      </c>
      <c r="C68" s="3" t="s">
        <v>115</v>
      </c>
      <c r="D68" s="3" t="s">
        <v>116</v>
      </c>
      <c r="E68" s="3" t="s">
        <v>28</v>
      </c>
      <c r="F68" s="3" t="s">
        <v>117</v>
      </c>
      <c r="G68" s="3" t="s">
        <v>123</v>
      </c>
      <c r="H68" s="3" t="s">
        <v>2</v>
      </c>
    </row>
    <row r="69" spans="1:9" ht="12.75">
      <c r="A69" s="47" t="s">
        <v>45</v>
      </c>
      <c r="B69" s="25">
        <v>14032</v>
      </c>
      <c r="C69" s="26">
        <v>2127000</v>
      </c>
      <c r="D69" s="26">
        <v>1971348</v>
      </c>
      <c r="E69" s="26">
        <v>34862</v>
      </c>
      <c r="F69" s="27">
        <v>0</v>
      </c>
      <c r="G69" s="26">
        <f>C69-D69-E69</f>
        <v>120790</v>
      </c>
      <c r="H69" s="26">
        <v>120790</v>
      </c>
      <c r="I69" s="16"/>
    </row>
    <row r="70" spans="1:9" ht="12.75">
      <c r="A70" s="55" t="s">
        <v>106</v>
      </c>
      <c r="B70" s="25">
        <v>14004</v>
      </c>
      <c r="C70" s="26">
        <v>9238270</v>
      </c>
      <c r="D70" s="26">
        <v>9237470</v>
      </c>
      <c r="E70" s="26">
        <v>0</v>
      </c>
      <c r="F70" s="27">
        <v>0</v>
      </c>
      <c r="G70" s="26">
        <f>C70-D70-E70</f>
        <v>800</v>
      </c>
      <c r="H70" s="26">
        <v>800</v>
      </c>
      <c r="I70" s="16"/>
    </row>
    <row r="71" spans="1:8" ht="12.75">
      <c r="A71" s="61" t="s">
        <v>85</v>
      </c>
      <c r="B71" s="25">
        <v>14336</v>
      </c>
      <c r="C71" s="26">
        <v>285383</v>
      </c>
      <c r="D71" s="26">
        <v>282791</v>
      </c>
      <c r="E71" s="26">
        <v>0</v>
      </c>
      <c r="F71" s="27">
        <v>0</v>
      </c>
      <c r="G71" s="26">
        <f>C71-D71-E71</f>
        <v>2592</v>
      </c>
      <c r="H71" s="26">
        <v>2592</v>
      </c>
    </row>
    <row r="72" spans="1:8" ht="15">
      <c r="A72" s="142" t="s">
        <v>4</v>
      </c>
      <c r="B72" s="143"/>
      <c r="C72" s="13">
        <f aca="true" t="shared" si="8" ref="C72:H72">SUM(C69:C71)</f>
        <v>11650653</v>
      </c>
      <c r="D72" s="13">
        <f t="shared" si="8"/>
        <v>11491609</v>
      </c>
      <c r="E72" s="13">
        <f t="shared" si="8"/>
        <v>34862</v>
      </c>
      <c r="F72" s="13">
        <f t="shared" si="8"/>
        <v>0</v>
      </c>
      <c r="G72" s="13">
        <f t="shared" si="8"/>
        <v>124182</v>
      </c>
      <c r="H72" s="13">
        <f t="shared" si="8"/>
        <v>124182</v>
      </c>
    </row>
    <row r="73" spans="1:3" ht="12.75">
      <c r="A73" s="46"/>
      <c r="C73" s="16"/>
    </row>
    <row r="74" s="111" customFormat="1" ht="15">
      <c r="A74" s="113" t="s">
        <v>15</v>
      </c>
    </row>
    <row r="75" spans="1:8" s="111" customFormat="1" ht="15" customHeight="1">
      <c r="A75" s="14" t="s">
        <v>63</v>
      </c>
      <c r="H75" s="117" t="s">
        <v>160</v>
      </c>
    </row>
    <row r="76" spans="1:8" ht="48">
      <c r="A76" s="1" t="s">
        <v>0</v>
      </c>
      <c r="B76" s="2" t="s">
        <v>1</v>
      </c>
      <c r="C76" s="3" t="s">
        <v>115</v>
      </c>
      <c r="D76" s="3" t="s">
        <v>116</v>
      </c>
      <c r="E76" s="3" t="s">
        <v>16</v>
      </c>
      <c r="F76" s="3" t="s">
        <v>117</v>
      </c>
      <c r="G76" s="3" t="s">
        <v>124</v>
      </c>
      <c r="H76" s="3" t="s">
        <v>2</v>
      </c>
    </row>
    <row r="77" spans="1:8" ht="14.25" customHeight="1">
      <c r="A77" s="47" t="s">
        <v>17</v>
      </c>
      <c r="B77" s="29">
        <v>15091</v>
      </c>
      <c r="C77" s="26">
        <v>737776</v>
      </c>
      <c r="D77" s="26">
        <v>737776</v>
      </c>
      <c r="E77" s="26">
        <v>0</v>
      </c>
      <c r="F77" s="27">
        <v>0</v>
      </c>
      <c r="G77" s="26">
        <v>0</v>
      </c>
      <c r="H77" s="26">
        <v>0</v>
      </c>
    </row>
    <row r="78" spans="1:8" ht="15" customHeight="1">
      <c r="A78" s="47" t="s">
        <v>35</v>
      </c>
      <c r="B78" s="25">
        <v>15065</v>
      </c>
      <c r="C78" s="26">
        <v>1167889</v>
      </c>
      <c r="D78" s="26">
        <v>1167889</v>
      </c>
      <c r="E78" s="26">
        <v>0</v>
      </c>
      <c r="F78" s="27">
        <v>0</v>
      </c>
      <c r="G78" s="26">
        <v>0</v>
      </c>
      <c r="H78" s="26">
        <v>0</v>
      </c>
    </row>
    <row r="79" spans="1:8" ht="15">
      <c r="A79" s="142" t="s">
        <v>4</v>
      </c>
      <c r="B79" s="143"/>
      <c r="C79" s="13">
        <f aca="true" t="shared" si="9" ref="C79:H79">SUM(C77:C78)</f>
        <v>1905665</v>
      </c>
      <c r="D79" s="13">
        <f t="shared" si="9"/>
        <v>1905665</v>
      </c>
      <c r="E79" s="13">
        <f t="shared" si="9"/>
        <v>0</v>
      </c>
      <c r="F79" s="13">
        <f t="shared" si="9"/>
        <v>0</v>
      </c>
      <c r="G79" s="13">
        <f t="shared" si="9"/>
        <v>0</v>
      </c>
      <c r="H79" s="13">
        <f t="shared" si="9"/>
        <v>0</v>
      </c>
    </row>
    <row r="80" ht="12.75">
      <c r="A80" s="46"/>
    </row>
    <row r="81" s="111" customFormat="1" ht="15">
      <c r="A81" s="113" t="s">
        <v>42</v>
      </c>
    </row>
    <row r="82" spans="1:8" s="111" customFormat="1" ht="15">
      <c r="A82" s="14" t="s">
        <v>19</v>
      </c>
      <c r="E82" s="111" t="s">
        <v>59</v>
      </c>
      <c r="H82" s="117" t="s">
        <v>160</v>
      </c>
    </row>
    <row r="83" spans="1:8" ht="48">
      <c r="A83" s="1" t="s">
        <v>0</v>
      </c>
      <c r="B83" s="2" t="s">
        <v>1</v>
      </c>
      <c r="C83" s="3" t="s">
        <v>115</v>
      </c>
      <c r="D83" s="3" t="s">
        <v>116</v>
      </c>
      <c r="E83" s="3" t="s">
        <v>43</v>
      </c>
      <c r="F83" s="3" t="s">
        <v>117</v>
      </c>
      <c r="G83" s="3" t="s">
        <v>125</v>
      </c>
      <c r="H83" s="3" t="s">
        <v>2</v>
      </c>
    </row>
    <row r="84" spans="1:8" ht="12.75">
      <c r="A84" s="138" t="s">
        <v>86</v>
      </c>
      <c r="B84" s="144" t="s">
        <v>44</v>
      </c>
      <c r="C84" s="146">
        <v>219965730</v>
      </c>
      <c r="D84" s="154">
        <v>219965730</v>
      </c>
      <c r="E84" s="149">
        <v>0</v>
      </c>
      <c r="F84" s="149">
        <v>0</v>
      </c>
      <c r="G84" s="149">
        <v>0</v>
      </c>
      <c r="H84" s="149">
        <v>0</v>
      </c>
    </row>
    <row r="85" spans="1:8" ht="12.75">
      <c r="A85" s="139"/>
      <c r="B85" s="145"/>
      <c r="C85" s="155"/>
      <c r="D85" s="150"/>
      <c r="E85" s="150"/>
      <c r="F85" s="150"/>
      <c r="G85" s="150"/>
      <c r="H85" s="150"/>
    </row>
    <row r="86" spans="1:8" ht="15">
      <c r="A86" s="142" t="s">
        <v>4</v>
      </c>
      <c r="B86" s="143"/>
      <c r="C86" s="13">
        <f>SUM(C84:C85)</f>
        <v>219965730</v>
      </c>
      <c r="D86" s="13">
        <f>SUM(D84:D85)</f>
        <v>219965730</v>
      </c>
      <c r="E86" s="13">
        <f>SUM(E84:E84)</f>
        <v>0</v>
      </c>
      <c r="F86" s="13">
        <f>SUM(F84:F84)</f>
        <v>0</v>
      </c>
      <c r="G86" s="13">
        <f>SUM(G84:G84)</f>
        <v>0</v>
      </c>
      <c r="H86" s="13">
        <f>SUM(H84:H84)</f>
        <v>0</v>
      </c>
    </row>
    <row r="91" s="111" customFormat="1" ht="15">
      <c r="A91" s="113" t="s">
        <v>5</v>
      </c>
    </row>
    <row r="92" spans="1:8" s="111" customFormat="1" ht="15">
      <c r="A92" s="14" t="s">
        <v>19</v>
      </c>
      <c r="H92" s="117" t="s">
        <v>160</v>
      </c>
    </row>
    <row r="93" spans="1:8" ht="48">
      <c r="A93" s="1" t="s">
        <v>0</v>
      </c>
      <c r="B93" s="2" t="s">
        <v>1</v>
      </c>
      <c r="C93" s="3" t="s">
        <v>115</v>
      </c>
      <c r="D93" s="3" t="s">
        <v>116</v>
      </c>
      <c r="E93" s="3" t="s">
        <v>14</v>
      </c>
      <c r="F93" s="3" t="s">
        <v>117</v>
      </c>
      <c r="G93" s="3" t="s">
        <v>118</v>
      </c>
      <c r="H93" s="3" t="s">
        <v>2</v>
      </c>
    </row>
    <row r="94" spans="1:8" ht="12.75">
      <c r="A94" s="69" t="s">
        <v>109</v>
      </c>
      <c r="B94" s="43" t="s">
        <v>131</v>
      </c>
      <c r="C94" s="11">
        <v>1301544</v>
      </c>
      <c r="D94" s="11">
        <v>1301544</v>
      </c>
      <c r="E94" s="11">
        <v>0</v>
      </c>
      <c r="F94" s="12">
        <v>0</v>
      </c>
      <c r="G94" s="11">
        <v>0</v>
      </c>
      <c r="H94" s="11">
        <v>0</v>
      </c>
    </row>
    <row r="95" spans="1:8" ht="12.75">
      <c r="A95" s="69" t="s">
        <v>109</v>
      </c>
      <c r="B95" s="48" t="s">
        <v>73</v>
      </c>
      <c r="C95" s="11">
        <v>31828</v>
      </c>
      <c r="D95" s="11">
        <v>31828</v>
      </c>
      <c r="E95" s="11">
        <v>0</v>
      </c>
      <c r="F95" s="12">
        <v>0</v>
      </c>
      <c r="G95" s="11">
        <v>0</v>
      </c>
      <c r="H95" s="11">
        <v>0</v>
      </c>
    </row>
    <row r="96" spans="1:8" ht="12.75">
      <c r="A96" s="69" t="s">
        <v>110</v>
      </c>
      <c r="B96" s="48" t="s">
        <v>74</v>
      </c>
      <c r="C96" s="11">
        <v>24100</v>
      </c>
      <c r="D96" s="11">
        <v>24100</v>
      </c>
      <c r="E96" s="11">
        <v>0</v>
      </c>
      <c r="F96" s="12">
        <v>0</v>
      </c>
      <c r="G96" s="11">
        <v>0</v>
      </c>
      <c r="H96" s="11">
        <v>0</v>
      </c>
    </row>
    <row r="97" spans="1:8" ht="12.75">
      <c r="A97" s="69" t="s">
        <v>128</v>
      </c>
      <c r="B97" s="48" t="s">
        <v>127</v>
      </c>
      <c r="C97" s="11">
        <v>500000</v>
      </c>
      <c r="D97" s="11">
        <v>173000</v>
      </c>
      <c r="E97" s="11">
        <v>327000</v>
      </c>
      <c r="F97" s="12">
        <v>0</v>
      </c>
      <c r="G97" s="11">
        <v>0</v>
      </c>
      <c r="H97" s="11">
        <v>0</v>
      </c>
    </row>
    <row r="98" spans="1:8" ht="12.75">
      <c r="A98" s="69" t="s">
        <v>132</v>
      </c>
      <c r="B98" s="48" t="s">
        <v>133</v>
      </c>
      <c r="C98" s="11">
        <v>4798924</v>
      </c>
      <c r="D98" s="11">
        <v>4798924</v>
      </c>
      <c r="E98" s="11">
        <v>0</v>
      </c>
      <c r="F98" s="12">
        <v>0</v>
      </c>
      <c r="G98" s="11">
        <v>0</v>
      </c>
      <c r="H98" s="11">
        <v>0</v>
      </c>
    </row>
    <row r="99" spans="1:8" ht="12.75">
      <c r="A99" s="69" t="s">
        <v>130</v>
      </c>
      <c r="B99" s="101" t="s">
        <v>129</v>
      </c>
      <c r="C99" s="11">
        <v>4000000</v>
      </c>
      <c r="D99" s="11">
        <v>4000000</v>
      </c>
      <c r="E99" s="11">
        <v>0</v>
      </c>
      <c r="F99" s="12">
        <v>0</v>
      </c>
      <c r="G99" s="11">
        <v>0</v>
      </c>
      <c r="H99" s="11">
        <v>0</v>
      </c>
    </row>
    <row r="100" spans="1:8" ht="15">
      <c r="A100" s="142" t="s">
        <v>4</v>
      </c>
      <c r="B100" s="143"/>
      <c r="C100" s="13">
        <f>SUM(C94:C99)</f>
        <v>10656396</v>
      </c>
      <c r="D100" s="13">
        <f>SUM(D94:D99)</f>
        <v>10329396</v>
      </c>
      <c r="E100" s="13">
        <f>SUM(E94:E99)</f>
        <v>327000</v>
      </c>
      <c r="F100" s="13">
        <f>SUM(F94:F96)</f>
        <v>0</v>
      </c>
      <c r="G100" s="13">
        <f>SUM(G94:G96)</f>
        <v>0</v>
      </c>
      <c r="H100" s="13">
        <f>SUM(H94:H96)</f>
        <v>0</v>
      </c>
    </row>
    <row r="101" spans="1:8" ht="15">
      <c r="A101" s="63"/>
      <c r="B101" s="63"/>
      <c r="C101" s="64"/>
      <c r="D101" s="64"/>
      <c r="E101" s="64"/>
      <c r="F101" s="64"/>
      <c r="G101" s="64"/>
      <c r="H101" s="64"/>
    </row>
    <row r="102" spans="1:8" ht="15">
      <c r="A102" s="14" t="s">
        <v>20</v>
      </c>
      <c r="H102" s="117" t="s">
        <v>160</v>
      </c>
    </row>
    <row r="103" spans="1:8" ht="48">
      <c r="A103" s="1" t="s">
        <v>0</v>
      </c>
      <c r="B103" s="2" t="s">
        <v>1</v>
      </c>
      <c r="C103" s="3" t="s">
        <v>115</v>
      </c>
      <c r="D103" s="3" t="s">
        <v>116</v>
      </c>
      <c r="E103" s="3" t="s">
        <v>14</v>
      </c>
      <c r="F103" s="3" t="s">
        <v>117</v>
      </c>
      <c r="G103" s="3" t="s">
        <v>119</v>
      </c>
      <c r="H103" s="3" t="s">
        <v>2</v>
      </c>
    </row>
    <row r="104" spans="1:8" ht="12.75">
      <c r="A104" s="5" t="s">
        <v>36</v>
      </c>
      <c r="B104" s="6">
        <v>29004</v>
      </c>
      <c r="C104" s="7">
        <v>310053</v>
      </c>
      <c r="D104" s="7">
        <v>307753</v>
      </c>
      <c r="E104" s="7">
        <v>2300</v>
      </c>
      <c r="F104" s="8">
        <v>0</v>
      </c>
      <c r="G104" s="7">
        <f>C104-D104-E104</f>
        <v>0</v>
      </c>
      <c r="H104" s="104">
        <v>0</v>
      </c>
    </row>
    <row r="105" spans="1:8" ht="12.75">
      <c r="A105" s="56" t="s">
        <v>37</v>
      </c>
      <c r="B105" s="10">
        <v>29008</v>
      </c>
      <c r="C105" s="11">
        <v>4719650</v>
      </c>
      <c r="D105" s="11">
        <v>4719650</v>
      </c>
      <c r="E105" s="11">
        <v>0</v>
      </c>
      <c r="F105" s="12">
        <v>0</v>
      </c>
      <c r="G105" s="105">
        <f>C105-D105-E105</f>
        <v>0</v>
      </c>
      <c r="H105" s="98">
        <v>0</v>
      </c>
    </row>
    <row r="106" spans="1:8" ht="15">
      <c r="A106" s="142" t="s">
        <v>4</v>
      </c>
      <c r="B106" s="143"/>
      <c r="C106" s="13">
        <f aca="true" t="shared" si="10" ref="C106:H106">SUM(C104:C105)</f>
        <v>5029703</v>
      </c>
      <c r="D106" s="13">
        <f t="shared" si="10"/>
        <v>5027403</v>
      </c>
      <c r="E106" s="13">
        <f t="shared" si="10"/>
        <v>2300</v>
      </c>
      <c r="F106" s="13">
        <f t="shared" si="10"/>
        <v>0</v>
      </c>
      <c r="G106" s="103">
        <f t="shared" si="10"/>
        <v>0</v>
      </c>
      <c r="H106" s="13">
        <f t="shared" si="10"/>
        <v>0</v>
      </c>
    </row>
    <row r="107" spans="1:8" ht="15.75" customHeight="1">
      <c r="A107" s="63"/>
      <c r="B107" s="63"/>
      <c r="C107" s="64"/>
      <c r="D107" s="64"/>
      <c r="E107" s="64"/>
      <c r="F107" s="64"/>
      <c r="G107" s="64"/>
      <c r="H107" s="64"/>
    </row>
    <row r="108" s="111" customFormat="1" ht="15">
      <c r="A108" s="113" t="s">
        <v>8</v>
      </c>
    </row>
    <row r="109" spans="1:8" s="111" customFormat="1" ht="15">
      <c r="A109" s="14" t="s">
        <v>19</v>
      </c>
      <c r="H109" s="117" t="s">
        <v>160</v>
      </c>
    </row>
    <row r="110" spans="1:8" ht="48">
      <c r="A110" s="1" t="s">
        <v>0</v>
      </c>
      <c r="B110" s="2" t="s">
        <v>1</v>
      </c>
      <c r="C110" s="3" t="s">
        <v>115</v>
      </c>
      <c r="D110" s="3" t="s">
        <v>116</v>
      </c>
      <c r="E110" s="3" t="s">
        <v>10</v>
      </c>
      <c r="F110" s="3" t="s">
        <v>117</v>
      </c>
      <c r="G110" s="3" t="s">
        <v>126</v>
      </c>
      <c r="H110" s="3" t="s">
        <v>2</v>
      </c>
    </row>
    <row r="111" spans="1:8" ht="12.75">
      <c r="A111" s="65" t="s">
        <v>90</v>
      </c>
      <c r="B111" s="25">
        <v>33024</v>
      </c>
      <c r="C111" s="26">
        <v>109197</v>
      </c>
      <c r="D111" s="26">
        <v>50279</v>
      </c>
      <c r="E111" s="26">
        <v>58918</v>
      </c>
      <c r="F111" s="27">
        <v>0</v>
      </c>
      <c r="G111" s="26">
        <v>0</v>
      </c>
      <c r="H111" s="26">
        <v>0</v>
      </c>
    </row>
    <row r="112" spans="1:8" ht="12.75">
      <c r="A112" s="59" t="s">
        <v>91</v>
      </c>
      <c r="B112" s="25">
        <v>33034</v>
      </c>
      <c r="C112" s="26">
        <v>534208</v>
      </c>
      <c r="D112" s="26">
        <v>534208</v>
      </c>
      <c r="E112" s="26">
        <v>0</v>
      </c>
      <c r="F112" s="27">
        <v>0</v>
      </c>
      <c r="G112" s="26">
        <v>0.14</v>
      </c>
      <c r="H112" s="26">
        <v>0.14</v>
      </c>
    </row>
    <row r="113" spans="1:8" ht="12.75">
      <c r="A113" s="59" t="s">
        <v>60</v>
      </c>
      <c r="B113" s="25"/>
      <c r="C113" s="26"/>
      <c r="D113" s="26"/>
      <c r="E113" s="26"/>
      <c r="F113" s="27"/>
      <c r="G113" s="26"/>
      <c r="H113" s="26"/>
    </row>
    <row r="114" spans="1:8" ht="12.75">
      <c r="A114" s="59" t="s">
        <v>92</v>
      </c>
      <c r="B114" s="25">
        <v>33035</v>
      </c>
      <c r="C114" s="26">
        <v>96000</v>
      </c>
      <c r="D114" s="26">
        <v>96000</v>
      </c>
      <c r="E114" s="26">
        <v>0</v>
      </c>
      <c r="F114" s="27">
        <v>0</v>
      </c>
      <c r="G114" s="26">
        <v>0</v>
      </c>
      <c r="H114" s="26">
        <v>0</v>
      </c>
    </row>
    <row r="115" spans="1:8" ht="12.75">
      <c r="A115" s="59" t="s">
        <v>62</v>
      </c>
      <c r="B115" s="25">
        <v>33038</v>
      </c>
      <c r="C115" s="26">
        <v>1517261</v>
      </c>
      <c r="D115" s="26">
        <v>1517261</v>
      </c>
      <c r="E115" s="26">
        <v>0</v>
      </c>
      <c r="F115" s="27">
        <v>0</v>
      </c>
      <c r="G115" s="26">
        <v>15.46</v>
      </c>
      <c r="H115" s="26">
        <v>15.46</v>
      </c>
    </row>
    <row r="116" spans="1:8" ht="12.75" customHeight="1">
      <c r="A116" s="66" t="s">
        <v>66</v>
      </c>
      <c r="B116" s="25">
        <v>33049</v>
      </c>
      <c r="C116" s="26">
        <v>11988900</v>
      </c>
      <c r="D116" s="26">
        <v>11988900</v>
      </c>
      <c r="E116" s="26">
        <v>0</v>
      </c>
      <c r="F116" s="27">
        <v>0</v>
      </c>
      <c r="G116" s="26">
        <v>0.56</v>
      </c>
      <c r="H116" s="26">
        <v>0.56</v>
      </c>
    </row>
    <row r="117" spans="1:8" ht="12.75" customHeight="1">
      <c r="A117" s="66" t="s">
        <v>76</v>
      </c>
      <c r="B117" s="156">
        <v>33050</v>
      </c>
      <c r="C117" s="140">
        <v>897600</v>
      </c>
      <c r="D117" s="140">
        <v>897600</v>
      </c>
      <c r="E117" s="140">
        <v>0</v>
      </c>
      <c r="F117" s="140">
        <v>0</v>
      </c>
      <c r="G117" s="140">
        <v>2</v>
      </c>
      <c r="H117" s="140">
        <v>2</v>
      </c>
    </row>
    <row r="118" spans="1:8" ht="12.75" customHeight="1">
      <c r="A118" s="66" t="s">
        <v>93</v>
      </c>
      <c r="B118" s="148"/>
      <c r="C118" s="141"/>
      <c r="D118" s="141"/>
      <c r="E118" s="141"/>
      <c r="F118" s="141"/>
      <c r="G118" s="141"/>
      <c r="H118" s="141"/>
    </row>
    <row r="119" spans="1:8" ht="12.75" customHeight="1">
      <c r="A119" s="66" t="s">
        <v>78</v>
      </c>
      <c r="B119" s="70">
        <v>33052</v>
      </c>
      <c r="C119" s="72">
        <v>117473480</v>
      </c>
      <c r="D119" s="72">
        <v>117473480</v>
      </c>
      <c r="E119" s="26">
        <v>0</v>
      </c>
      <c r="F119" s="27">
        <v>0</v>
      </c>
      <c r="G119" s="26">
        <v>9963.57</v>
      </c>
      <c r="H119" s="26">
        <v>9963.57</v>
      </c>
    </row>
    <row r="120" spans="1:8" ht="24.75" customHeight="1">
      <c r="A120" s="66" t="s">
        <v>100</v>
      </c>
      <c r="B120" s="70">
        <v>33064</v>
      </c>
      <c r="C120" s="72">
        <v>420000</v>
      </c>
      <c r="D120" s="72">
        <v>420000</v>
      </c>
      <c r="E120" s="26">
        <v>0</v>
      </c>
      <c r="F120" s="27">
        <v>0</v>
      </c>
      <c r="G120" s="26">
        <v>0</v>
      </c>
      <c r="H120" s="26">
        <v>0</v>
      </c>
    </row>
    <row r="121" spans="1:8" ht="15" customHeight="1">
      <c r="A121" s="130" t="s">
        <v>101</v>
      </c>
      <c r="B121" s="76">
        <v>33065</v>
      </c>
      <c r="C121" s="131">
        <v>361274</v>
      </c>
      <c r="D121" s="131">
        <v>361274</v>
      </c>
      <c r="E121" s="132">
        <v>0</v>
      </c>
      <c r="F121" s="133">
        <v>0</v>
      </c>
      <c r="G121" s="132">
        <v>3.46</v>
      </c>
      <c r="H121" s="132">
        <v>3.46</v>
      </c>
    </row>
    <row r="122" spans="1:8" s="75" customFormat="1" ht="15" customHeight="1">
      <c r="A122" s="126"/>
      <c r="B122" s="127"/>
      <c r="C122" s="128"/>
      <c r="D122" s="128"/>
      <c r="E122" s="129"/>
      <c r="F122" s="129"/>
      <c r="G122" s="129"/>
      <c r="H122" s="117" t="s">
        <v>160</v>
      </c>
    </row>
    <row r="123" spans="1:8" ht="48">
      <c r="A123" s="1" t="s">
        <v>0</v>
      </c>
      <c r="B123" s="2" t="s">
        <v>1</v>
      </c>
      <c r="C123" s="3" t="s">
        <v>115</v>
      </c>
      <c r="D123" s="3" t="s">
        <v>116</v>
      </c>
      <c r="E123" s="3" t="s">
        <v>10</v>
      </c>
      <c r="F123" s="3" t="s">
        <v>117</v>
      </c>
      <c r="G123" s="3" t="s">
        <v>126</v>
      </c>
      <c r="H123" s="3" t="s">
        <v>2</v>
      </c>
    </row>
    <row r="124" spans="1:8" ht="15" customHeight="1">
      <c r="A124" s="66" t="s">
        <v>102</v>
      </c>
      <c r="B124" s="70">
        <v>33069</v>
      </c>
      <c r="C124" s="72">
        <v>11207555</v>
      </c>
      <c r="D124" s="72">
        <v>11148925</v>
      </c>
      <c r="E124" s="26">
        <v>58630</v>
      </c>
      <c r="F124" s="27">
        <v>0</v>
      </c>
      <c r="G124" s="26">
        <v>3503068</v>
      </c>
      <c r="H124" s="26">
        <v>3503068</v>
      </c>
    </row>
    <row r="125" spans="1:8" ht="15" customHeight="1">
      <c r="A125" s="66" t="s">
        <v>103</v>
      </c>
      <c r="B125" s="70"/>
      <c r="C125" s="72"/>
      <c r="D125" s="72"/>
      <c r="E125" s="26"/>
      <c r="F125" s="27"/>
      <c r="G125" s="26"/>
      <c r="H125" s="26"/>
    </row>
    <row r="126" spans="1:8" ht="15" customHeight="1">
      <c r="A126" s="66" t="s">
        <v>137</v>
      </c>
      <c r="B126" s="70">
        <v>33070</v>
      </c>
      <c r="C126" s="72">
        <v>1675604</v>
      </c>
      <c r="D126" s="72">
        <v>1647962</v>
      </c>
      <c r="E126" s="26">
        <v>27642</v>
      </c>
      <c r="F126" s="27">
        <v>0</v>
      </c>
      <c r="G126" s="26">
        <v>599362.13</v>
      </c>
      <c r="H126" s="26">
        <v>599362.13</v>
      </c>
    </row>
    <row r="127" spans="1:8" ht="15" customHeight="1">
      <c r="A127" s="66" t="s">
        <v>138</v>
      </c>
      <c r="B127" s="70">
        <v>33071</v>
      </c>
      <c r="C127" s="72">
        <v>735000</v>
      </c>
      <c r="D127" s="72">
        <v>735000</v>
      </c>
      <c r="E127" s="26">
        <v>0</v>
      </c>
      <c r="F127" s="27">
        <v>0</v>
      </c>
      <c r="G127" s="26">
        <v>120595</v>
      </c>
      <c r="H127" s="26">
        <v>120595</v>
      </c>
    </row>
    <row r="128" spans="1:8" ht="15" customHeight="1">
      <c r="A128" s="66" t="s">
        <v>139</v>
      </c>
      <c r="B128" s="70">
        <v>33073</v>
      </c>
      <c r="C128" s="72">
        <v>38893450</v>
      </c>
      <c r="D128" s="72">
        <v>38697718.07</v>
      </c>
      <c r="E128" s="26">
        <v>190077.93</v>
      </c>
      <c r="F128" s="27">
        <v>5654</v>
      </c>
      <c r="G128" s="26">
        <v>3180160.51</v>
      </c>
      <c r="H128" s="26">
        <v>3185814.51</v>
      </c>
    </row>
    <row r="129" spans="1:10" ht="12.75" customHeight="1">
      <c r="A129" s="67" t="s">
        <v>71</v>
      </c>
      <c r="B129" s="10">
        <v>33122</v>
      </c>
      <c r="C129" s="11">
        <v>614725</v>
      </c>
      <c r="D129" s="11">
        <v>614725</v>
      </c>
      <c r="E129" s="11">
        <v>0</v>
      </c>
      <c r="F129" s="12">
        <v>0</v>
      </c>
      <c r="G129" s="11">
        <v>20570</v>
      </c>
      <c r="H129" s="11">
        <v>20570</v>
      </c>
      <c r="I129" s="74"/>
      <c r="J129" s="75"/>
    </row>
    <row r="130" spans="1:8" ht="12.75" customHeight="1">
      <c r="A130" s="9" t="s">
        <v>3</v>
      </c>
      <c r="B130" s="10">
        <v>33155</v>
      </c>
      <c r="C130" s="11">
        <v>286997000</v>
      </c>
      <c r="D130" s="11">
        <v>286994210</v>
      </c>
      <c r="E130" s="11">
        <v>0</v>
      </c>
      <c r="F130" s="12">
        <v>2790</v>
      </c>
      <c r="G130" s="11">
        <v>214361</v>
      </c>
      <c r="H130" s="11">
        <v>217151</v>
      </c>
    </row>
    <row r="131" spans="1:8" ht="12.75" customHeight="1">
      <c r="A131" s="9" t="s">
        <v>9</v>
      </c>
      <c r="B131" s="10">
        <v>33160</v>
      </c>
      <c r="C131" s="11">
        <v>1448020</v>
      </c>
      <c r="D131" s="11">
        <v>1086823</v>
      </c>
      <c r="E131" s="11">
        <v>361197</v>
      </c>
      <c r="F131" s="12">
        <v>0</v>
      </c>
      <c r="G131" s="11">
        <v>133432</v>
      </c>
      <c r="H131" s="11">
        <v>133432</v>
      </c>
    </row>
    <row r="132" spans="1:8" ht="12.75">
      <c r="A132" s="56" t="s">
        <v>69</v>
      </c>
      <c r="B132" s="10">
        <v>33166</v>
      </c>
      <c r="C132" s="11">
        <v>1538000</v>
      </c>
      <c r="D132" s="11">
        <v>1538000</v>
      </c>
      <c r="E132" s="11">
        <v>0</v>
      </c>
      <c r="F132" s="12">
        <v>0</v>
      </c>
      <c r="G132" s="11">
        <v>0</v>
      </c>
      <c r="H132" s="11">
        <v>0</v>
      </c>
    </row>
    <row r="133" spans="1:10" ht="24.75" customHeight="1">
      <c r="A133" s="81" t="s">
        <v>87</v>
      </c>
      <c r="B133" s="70">
        <v>33192</v>
      </c>
      <c r="C133" s="20">
        <v>75757</v>
      </c>
      <c r="D133" s="20">
        <v>75757</v>
      </c>
      <c r="E133" s="20">
        <v>0</v>
      </c>
      <c r="F133" s="21">
        <v>0</v>
      </c>
      <c r="G133" s="20">
        <v>0</v>
      </c>
      <c r="H133" s="20">
        <v>0</v>
      </c>
      <c r="I133" s="74"/>
      <c r="J133" s="75"/>
    </row>
    <row r="134" spans="1:8" ht="12.75">
      <c r="A134" s="56" t="s">
        <v>38</v>
      </c>
      <c r="B134" s="148">
        <v>33215</v>
      </c>
      <c r="C134" s="151">
        <v>8203560</v>
      </c>
      <c r="D134" s="153">
        <v>7260519.7</v>
      </c>
      <c r="E134" s="153">
        <v>943040.3</v>
      </c>
      <c r="F134" s="153">
        <v>0</v>
      </c>
      <c r="G134" s="153">
        <v>0</v>
      </c>
      <c r="H134" s="153">
        <v>0</v>
      </c>
    </row>
    <row r="135" spans="1:8" ht="12.75">
      <c r="A135" s="56" t="s">
        <v>39</v>
      </c>
      <c r="B135" s="148"/>
      <c r="C135" s="152"/>
      <c r="D135" s="152"/>
      <c r="E135" s="152"/>
      <c r="F135" s="152"/>
      <c r="G135" s="152"/>
      <c r="H135" s="152"/>
    </row>
    <row r="136" spans="1:8" ht="12.75">
      <c r="A136" s="56" t="s">
        <v>70</v>
      </c>
      <c r="B136" s="10">
        <v>33353</v>
      </c>
      <c r="C136" s="11">
        <v>5875555079</v>
      </c>
      <c r="D136" s="11">
        <v>5874608403.02</v>
      </c>
      <c r="E136" s="11">
        <v>939475</v>
      </c>
      <c r="F136" s="12">
        <v>7200.98</v>
      </c>
      <c r="G136" s="11">
        <v>461531.04</v>
      </c>
      <c r="H136" s="11">
        <v>468732.02</v>
      </c>
    </row>
    <row r="137" spans="1:8" ht="12.75">
      <c r="A137" s="99" t="s">
        <v>104</v>
      </c>
      <c r="B137" s="10">
        <v>33354</v>
      </c>
      <c r="C137" s="11">
        <v>3857380</v>
      </c>
      <c r="D137" s="98">
        <v>3857380</v>
      </c>
      <c r="E137" s="11">
        <v>0</v>
      </c>
      <c r="F137" s="12">
        <v>0</v>
      </c>
      <c r="G137" s="11">
        <v>15978</v>
      </c>
      <c r="H137" s="11">
        <v>15978</v>
      </c>
    </row>
    <row r="138" spans="1:8" ht="27.75" customHeight="1">
      <c r="A138" s="82" t="s">
        <v>94</v>
      </c>
      <c r="B138" s="70">
        <v>33435</v>
      </c>
      <c r="C138" s="20">
        <v>30057</v>
      </c>
      <c r="D138" s="95">
        <v>30057</v>
      </c>
      <c r="E138" s="20">
        <v>0</v>
      </c>
      <c r="F138" s="21">
        <v>0</v>
      </c>
      <c r="G138" s="20">
        <v>5712</v>
      </c>
      <c r="H138" s="20">
        <v>5712</v>
      </c>
    </row>
    <row r="139" spans="1:8" ht="12.75">
      <c r="A139" s="40" t="s">
        <v>40</v>
      </c>
      <c r="B139" s="148">
        <v>33457</v>
      </c>
      <c r="C139" s="160">
        <v>6155020</v>
      </c>
      <c r="D139" s="153">
        <v>5947096.78</v>
      </c>
      <c r="E139" s="153">
        <v>207923.22</v>
      </c>
      <c r="F139" s="153">
        <v>0</v>
      </c>
      <c r="G139" s="153">
        <v>151540.61</v>
      </c>
      <c r="H139" s="153">
        <v>151540.61</v>
      </c>
    </row>
    <row r="140" spans="1:8" ht="12.75">
      <c r="A140" s="40" t="s">
        <v>41</v>
      </c>
      <c r="B140" s="148"/>
      <c r="C140" s="160"/>
      <c r="D140" s="152"/>
      <c r="E140" s="152"/>
      <c r="F140" s="152"/>
      <c r="G140" s="152"/>
      <c r="H140" s="152"/>
    </row>
    <row r="141" spans="1:8" ht="15">
      <c r="A141" s="142" t="s">
        <v>4</v>
      </c>
      <c r="B141" s="143"/>
      <c r="C141" s="13">
        <f aca="true" t="shared" si="11" ref="C141:H141">SUM(C111:C140)</f>
        <v>6370384127</v>
      </c>
      <c r="D141" s="13">
        <f t="shared" si="11"/>
        <v>6367581578.570001</v>
      </c>
      <c r="E141" s="13">
        <f t="shared" si="11"/>
        <v>2786903.45</v>
      </c>
      <c r="F141" s="13">
        <f t="shared" si="11"/>
        <v>15644.98</v>
      </c>
      <c r="G141" s="13">
        <f t="shared" si="11"/>
        <v>8416295.48</v>
      </c>
      <c r="H141" s="13">
        <f t="shared" si="11"/>
        <v>8431940.459999999</v>
      </c>
    </row>
    <row r="142" spans="1:8" s="109" customFormat="1" ht="12">
      <c r="A142" s="122" t="s">
        <v>113</v>
      </c>
      <c r="C142" s="121"/>
      <c r="D142" s="134"/>
      <c r="E142" s="121"/>
      <c r="F142" s="121"/>
      <c r="G142" s="121"/>
      <c r="H142" s="121"/>
    </row>
    <row r="143" spans="1:8" ht="12.75">
      <c r="A143" s="73"/>
      <c r="B143" s="44"/>
      <c r="C143" s="16"/>
      <c r="D143" s="16"/>
      <c r="E143" s="16"/>
      <c r="F143" s="16"/>
      <c r="G143" s="16"/>
      <c r="H143" s="16"/>
    </row>
    <row r="144" spans="1:8" s="111" customFormat="1" ht="15">
      <c r="A144" s="135" t="s">
        <v>20</v>
      </c>
      <c r="H144" s="117" t="s">
        <v>160</v>
      </c>
    </row>
    <row r="145" spans="1:8" ht="48">
      <c r="A145" s="1" t="s">
        <v>0</v>
      </c>
      <c r="B145" s="2" t="s">
        <v>1</v>
      </c>
      <c r="C145" s="3" t="s">
        <v>115</v>
      </c>
      <c r="D145" s="3" t="s">
        <v>116</v>
      </c>
      <c r="E145" s="3" t="s">
        <v>10</v>
      </c>
      <c r="F145" s="3" t="s">
        <v>117</v>
      </c>
      <c r="G145" s="3" t="s">
        <v>119</v>
      </c>
      <c r="H145" s="3" t="s">
        <v>2</v>
      </c>
    </row>
    <row r="146" spans="1:8" ht="12.75">
      <c r="A146" s="93" t="s">
        <v>152</v>
      </c>
      <c r="B146" s="88">
        <v>33060</v>
      </c>
      <c r="C146" s="80">
        <v>998125</v>
      </c>
      <c r="D146" s="80">
        <v>918123</v>
      </c>
      <c r="E146" s="80">
        <v>80000</v>
      </c>
      <c r="F146" s="89">
        <v>0</v>
      </c>
      <c r="G146" s="80">
        <f>C146-D146-E146</f>
        <v>2</v>
      </c>
      <c r="H146" s="80">
        <v>2</v>
      </c>
    </row>
    <row r="147" spans="1:8" ht="12.75">
      <c r="A147" s="56" t="s">
        <v>153</v>
      </c>
      <c r="B147" s="10">
        <v>33122</v>
      </c>
      <c r="C147" s="26">
        <v>395285</v>
      </c>
      <c r="D147" s="26">
        <v>393985</v>
      </c>
      <c r="E147" s="26">
        <v>0</v>
      </c>
      <c r="F147" s="27">
        <v>0</v>
      </c>
      <c r="G147" s="80">
        <f>C147-D147-E147</f>
        <v>1300</v>
      </c>
      <c r="H147" s="26">
        <v>1300</v>
      </c>
    </row>
    <row r="148" spans="1:8" ht="12.75">
      <c r="A148" s="56" t="s">
        <v>9</v>
      </c>
      <c r="B148" s="10">
        <v>33160</v>
      </c>
      <c r="C148" s="26">
        <v>106286</v>
      </c>
      <c r="D148" s="26">
        <v>106286</v>
      </c>
      <c r="E148" s="26">
        <v>0</v>
      </c>
      <c r="F148" s="27">
        <v>0</v>
      </c>
      <c r="G148" s="80">
        <f>C148-D148-E148</f>
        <v>0</v>
      </c>
      <c r="H148" s="26">
        <v>0</v>
      </c>
    </row>
    <row r="149" spans="1:8" ht="38.25">
      <c r="A149" s="100" t="s">
        <v>154</v>
      </c>
      <c r="B149" s="70">
        <v>33500</v>
      </c>
      <c r="C149" s="26">
        <v>193060</v>
      </c>
      <c r="D149" s="26">
        <v>193060</v>
      </c>
      <c r="E149" s="26">
        <v>0</v>
      </c>
      <c r="F149" s="27">
        <v>0</v>
      </c>
      <c r="G149" s="80">
        <f>C149-D149-E149</f>
        <v>0</v>
      </c>
      <c r="H149" s="26">
        <v>0</v>
      </c>
    </row>
    <row r="150" spans="1:10" ht="12.75" customHeight="1">
      <c r="A150" s="82" t="s">
        <v>155</v>
      </c>
      <c r="B150" s="68">
        <v>33966</v>
      </c>
      <c r="C150" s="26">
        <v>27455354</v>
      </c>
      <c r="D150" s="26">
        <v>27455354</v>
      </c>
      <c r="E150" s="26">
        <v>0</v>
      </c>
      <c r="F150" s="27">
        <v>0</v>
      </c>
      <c r="G150" s="80">
        <f>C150-D150-E150</f>
        <v>0</v>
      </c>
      <c r="H150" s="26">
        <v>0</v>
      </c>
      <c r="I150" s="89"/>
      <c r="J150" s="75"/>
    </row>
    <row r="151" spans="1:8" ht="15">
      <c r="A151" s="142" t="s">
        <v>4</v>
      </c>
      <c r="B151" s="143"/>
      <c r="C151" s="13">
        <f aca="true" t="shared" si="12" ref="C151:H151">SUM(C146:C150)</f>
        <v>29148110</v>
      </c>
      <c r="D151" s="13">
        <f t="shared" si="12"/>
        <v>29066808</v>
      </c>
      <c r="E151" s="13">
        <f t="shared" si="12"/>
        <v>80000</v>
      </c>
      <c r="F151" s="13">
        <f t="shared" si="12"/>
        <v>0</v>
      </c>
      <c r="G151" s="13">
        <f t="shared" si="12"/>
        <v>1302</v>
      </c>
      <c r="H151" s="13">
        <f t="shared" si="12"/>
        <v>1302</v>
      </c>
    </row>
    <row r="152" spans="1:8" ht="12.75">
      <c r="A152" s="122" t="s">
        <v>113</v>
      </c>
      <c r="B152" s="15"/>
      <c r="C152" s="16"/>
      <c r="D152" s="16"/>
      <c r="E152" s="16"/>
      <c r="F152" s="16"/>
      <c r="G152" s="16"/>
      <c r="H152" s="16"/>
    </row>
    <row r="153" spans="1:4" ht="12.75">
      <c r="A153" s="46"/>
      <c r="C153" s="16"/>
      <c r="D153" s="34"/>
    </row>
    <row r="154" spans="1:3" s="111" customFormat="1" ht="15">
      <c r="A154" s="113" t="s">
        <v>6</v>
      </c>
      <c r="C154" s="119"/>
    </row>
    <row r="155" spans="1:8" s="111" customFormat="1" ht="15">
      <c r="A155" s="14" t="s">
        <v>19</v>
      </c>
      <c r="H155" s="117" t="s">
        <v>160</v>
      </c>
    </row>
    <row r="156" spans="1:8" ht="48">
      <c r="A156" s="1" t="s">
        <v>0</v>
      </c>
      <c r="B156" s="2" t="s">
        <v>1</v>
      </c>
      <c r="C156" s="3" t="s">
        <v>115</v>
      </c>
      <c r="D156" s="3" t="s">
        <v>116</v>
      </c>
      <c r="E156" s="3" t="s">
        <v>13</v>
      </c>
      <c r="F156" s="3" t="s">
        <v>117</v>
      </c>
      <c r="G156" s="3" t="s">
        <v>118</v>
      </c>
      <c r="H156" s="3" t="s">
        <v>2</v>
      </c>
    </row>
    <row r="157" spans="1:8" ht="12.75" customHeight="1">
      <c r="A157" s="83" t="s">
        <v>134</v>
      </c>
      <c r="B157" s="84">
        <v>34012</v>
      </c>
      <c r="C157" s="85">
        <v>140000</v>
      </c>
      <c r="D157" s="80">
        <v>140000</v>
      </c>
      <c r="E157" s="85">
        <v>0</v>
      </c>
      <c r="F157" s="80">
        <v>0</v>
      </c>
      <c r="G157" s="80">
        <v>0</v>
      </c>
      <c r="H157" s="80">
        <v>0</v>
      </c>
    </row>
    <row r="158" spans="1:8" ht="12.75" customHeight="1">
      <c r="A158" s="58" t="s">
        <v>72</v>
      </c>
      <c r="B158" s="22">
        <v>34013</v>
      </c>
      <c r="C158" s="57">
        <v>175000</v>
      </c>
      <c r="D158" s="90">
        <v>175000</v>
      </c>
      <c r="E158" s="91">
        <v>0</v>
      </c>
      <c r="F158" s="90">
        <v>0</v>
      </c>
      <c r="G158" s="90">
        <v>0</v>
      </c>
      <c r="H158" s="90">
        <v>0</v>
      </c>
    </row>
    <row r="159" spans="1:8" ht="24.75" customHeight="1">
      <c r="A159" s="58" t="s">
        <v>97</v>
      </c>
      <c r="B159" s="22">
        <v>34017</v>
      </c>
      <c r="C159" s="57">
        <v>150000</v>
      </c>
      <c r="D159" s="90">
        <v>150000</v>
      </c>
      <c r="E159" s="91">
        <v>0</v>
      </c>
      <c r="F159" s="90">
        <v>0</v>
      </c>
      <c r="G159" s="90">
        <v>0</v>
      </c>
      <c r="H159" s="90">
        <v>0</v>
      </c>
    </row>
    <row r="160" spans="1:8" ht="12.75">
      <c r="A160" s="58" t="s">
        <v>95</v>
      </c>
      <c r="B160" s="22">
        <v>34053</v>
      </c>
      <c r="C160" s="57">
        <v>423000</v>
      </c>
      <c r="D160" s="90">
        <v>423000</v>
      </c>
      <c r="E160" s="91">
        <v>0</v>
      </c>
      <c r="F160" s="90">
        <v>0</v>
      </c>
      <c r="G160" s="90">
        <v>0</v>
      </c>
      <c r="H160" s="90">
        <v>0</v>
      </c>
    </row>
    <row r="161" spans="1:8" ht="12.75">
      <c r="A161" s="19" t="s">
        <v>12</v>
      </c>
      <c r="B161" s="22">
        <v>34070</v>
      </c>
      <c r="C161" s="28">
        <v>94000</v>
      </c>
      <c r="D161" s="92">
        <v>94000</v>
      </c>
      <c r="E161" s="92">
        <v>0</v>
      </c>
      <c r="F161" s="92">
        <v>0</v>
      </c>
      <c r="G161" s="92">
        <v>0</v>
      </c>
      <c r="H161" s="92">
        <v>0</v>
      </c>
    </row>
    <row r="162" spans="1:8" ht="15">
      <c r="A162" s="142" t="s">
        <v>4</v>
      </c>
      <c r="B162" s="143"/>
      <c r="C162" s="13">
        <f aca="true" t="shared" si="13" ref="C162:H162">SUM(C157:C161)</f>
        <v>982000</v>
      </c>
      <c r="D162" s="13">
        <f t="shared" si="13"/>
        <v>982000</v>
      </c>
      <c r="E162" s="13">
        <f t="shared" si="13"/>
        <v>0</v>
      </c>
      <c r="F162" s="13">
        <f t="shared" si="13"/>
        <v>0</v>
      </c>
      <c r="G162" s="13">
        <f t="shared" si="13"/>
        <v>0</v>
      </c>
      <c r="H162" s="13">
        <f t="shared" si="13"/>
        <v>0</v>
      </c>
    </row>
    <row r="163" spans="1:8" ht="15">
      <c r="A163" s="63"/>
      <c r="B163" s="63"/>
      <c r="C163" s="64"/>
      <c r="D163" s="64"/>
      <c r="E163" s="64"/>
      <c r="F163" s="64"/>
      <c r="G163" s="64"/>
      <c r="H163" s="64"/>
    </row>
    <row r="164" spans="1:8" ht="15">
      <c r="A164" s="14" t="s">
        <v>20</v>
      </c>
      <c r="H164" s="117" t="s">
        <v>160</v>
      </c>
    </row>
    <row r="165" spans="1:8" ht="48">
      <c r="A165" s="1" t="s">
        <v>0</v>
      </c>
      <c r="B165" s="2" t="s">
        <v>1</v>
      </c>
      <c r="C165" s="3" t="s">
        <v>115</v>
      </c>
      <c r="D165" s="3" t="s">
        <v>116</v>
      </c>
      <c r="E165" s="3" t="s">
        <v>13</v>
      </c>
      <c r="F165" s="3" t="s">
        <v>117</v>
      </c>
      <c r="G165" s="3" t="s">
        <v>119</v>
      </c>
      <c r="H165" s="3" t="s">
        <v>2</v>
      </c>
    </row>
    <row r="166" spans="1:8" ht="12.75">
      <c r="A166" s="58" t="s">
        <v>95</v>
      </c>
      <c r="B166" s="22">
        <v>34053</v>
      </c>
      <c r="C166" s="57">
        <v>853000</v>
      </c>
      <c r="D166" s="20">
        <v>853000</v>
      </c>
      <c r="E166" s="57">
        <v>0</v>
      </c>
      <c r="F166" s="102">
        <v>0</v>
      </c>
      <c r="G166" s="57">
        <f>C166-D166</f>
        <v>0</v>
      </c>
      <c r="H166" s="20">
        <v>0</v>
      </c>
    </row>
    <row r="167" spans="1:8" ht="12.75">
      <c r="A167" s="19" t="s">
        <v>12</v>
      </c>
      <c r="B167" s="22">
        <v>34070</v>
      </c>
      <c r="C167" s="20">
        <v>1112000</v>
      </c>
      <c r="D167" s="20">
        <v>1112000</v>
      </c>
      <c r="E167" s="20">
        <v>0</v>
      </c>
      <c r="F167" s="20">
        <v>0</v>
      </c>
      <c r="G167" s="57">
        <f>C167-D167</f>
        <v>0</v>
      </c>
      <c r="H167" s="20">
        <v>0</v>
      </c>
    </row>
    <row r="168" spans="1:8" ht="12.75">
      <c r="A168" s="96" t="s">
        <v>107</v>
      </c>
      <c r="B168" s="49">
        <v>34544</v>
      </c>
      <c r="C168" s="20">
        <v>945000</v>
      </c>
      <c r="D168" s="20">
        <v>922922</v>
      </c>
      <c r="E168" s="20">
        <v>0</v>
      </c>
      <c r="F168" s="20">
        <v>0</v>
      </c>
      <c r="G168" s="57">
        <f>C168-D168</f>
        <v>22078</v>
      </c>
      <c r="H168" s="20">
        <v>22078</v>
      </c>
    </row>
    <row r="169" spans="1:8" ht="25.5">
      <c r="A169" s="100" t="s">
        <v>108</v>
      </c>
      <c r="B169" s="22">
        <v>34352</v>
      </c>
      <c r="C169" s="20">
        <v>10000000</v>
      </c>
      <c r="D169" s="20">
        <v>10000000</v>
      </c>
      <c r="E169" s="20">
        <v>0</v>
      </c>
      <c r="F169" s="106">
        <v>0</v>
      </c>
      <c r="G169" s="57">
        <f>C169-D169</f>
        <v>0</v>
      </c>
      <c r="H169" s="20">
        <v>0</v>
      </c>
    </row>
    <row r="170" spans="1:8" ht="15">
      <c r="A170" s="157" t="s">
        <v>4</v>
      </c>
      <c r="B170" s="158"/>
      <c r="C170" s="13">
        <f aca="true" t="shared" si="14" ref="C170:H170">SUM(C166:C169)</f>
        <v>12910000</v>
      </c>
      <c r="D170" s="35">
        <f t="shared" si="14"/>
        <v>12887922</v>
      </c>
      <c r="E170" s="35">
        <f t="shared" si="14"/>
        <v>0</v>
      </c>
      <c r="F170" s="35">
        <f t="shared" si="14"/>
        <v>0</v>
      </c>
      <c r="G170" s="35">
        <f t="shared" si="14"/>
        <v>22078</v>
      </c>
      <c r="H170" s="35">
        <f t="shared" si="14"/>
        <v>22078</v>
      </c>
    </row>
    <row r="172" ht="15">
      <c r="A172" s="113" t="s">
        <v>47</v>
      </c>
    </row>
    <row r="173" spans="1:8" ht="15">
      <c r="A173" s="14" t="s">
        <v>19</v>
      </c>
      <c r="H173" s="117" t="s">
        <v>160</v>
      </c>
    </row>
    <row r="174" spans="1:8" ht="48">
      <c r="A174" s="1" t="s">
        <v>0</v>
      </c>
      <c r="B174" s="2" t="s">
        <v>1</v>
      </c>
      <c r="C174" s="3" t="s">
        <v>115</v>
      </c>
      <c r="D174" s="3" t="s">
        <v>116</v>
      </c>
      <c r="E174" s="3" t="s">
        <v>58</v>
      </c>
      <c r="F174" s="3" t="s">
        <v>117</v>
      </c>
      <c r="G174" s="3" t="s">
        <v>118</v>
      </c>
      <c r="H174" s="3" t="s">
        <v>2</v>
      </c>
    </row>
    <row r="175" spans="1:8" ht="12.75">
      <c r="A175" s="86" t="s">
        <v>64</v>
      </c>
      <c r="B175" s="159">
        <v>35018</v>
      </c>
      <c r="C175" s="146">
        <v>6339250</v>
      </c>
      <c r="D175" s="146">
        <v>6339250</v>
      </c>
      <c r="E175" s="146">
        <v>0</v>
      </c>
      <c r="F175" s="146">
        <v>0</v>
      </c>
      <c r="G175" s="146">
        <v>49056.84</v>
      </c>
      <c r="H175" s="146">
        <v>49056.84</v>
      </c>
    </row>
    <row r="176" spans="1:8" ht="12.75">
      <c r="A176" s="58" t="s">
        <v>65</v>
      </c>
      <c r="B176" s="148"/>
      <c r="C176" s="147"/>
      <c r="D176" s="147"/>
      <c r="E176" s="147"/>
      <c r="F176" s="147"/>
      <c r="G176" s="147"/>
      <c r="H176" s="147"/>
    </row>
    <row r="177" spans="1:8" ht="12.75">
      <c r="A177" s="62" t="s">
        <v>82</v>
      </c>
      <c r="B177" s="148"/>
      <c r="C177" s="147"/>
      <c r="D177" s="147"/>
      <c r="E177" s="147"/>
      <c r="F177" s="147"/>
      <c r="G177" s="147"/>
      <c r="H177" s="147"/>
    </row>
    <row r="178" spans="1:8" ht="24.75" customHeight="1">
      <c r="A178" s="62" t="s">
        <v>158</v>
      </c>
      <c r="B178" s="76">
        <v>35020</v>
      </c>
      <c r="C178" s="87">
        <v>24606044.8</v>
      </c>
      <c r="D178" s="87">
        <v>18949750.7</v>
      </c>
      <c r="E178" s="87">
        <v>0</v>
      </c>
      <c r="F178" s="87">
        <v>5656294.1</v>
      </c>
      <c r="G178" s="87">
        <v>2974889.36</v>
      </c>
      <c r="H178" s="87">
        <v>8631183.46</v>
      </c>
    </row>
    <row r="179" spans="1:8" ht="15">
      <c r="A179" s="142" t="s">
        <v>4</v>
      </c>
      <c r="B179" s="143"/>
      <c r="C179" s="35">
        <f aca="true" t="shared" si="15" ref="C179:H179">SUM(C175:C178)</f>
        <v>30945294.8</v>
      </c>
      <c r="D179" s="35">
        <f t="shared" si="15"/>
        <v>25289000.7</v>
      </c>
      <c r="E179" s="35">
        <f t="shared" si="15"/>
        <v>0</v>
      </c>
      <c r="F179" s="35">
        <f t="shared" si="15"/>
        <v>5656294.1</v>
      </c>
      <c r="G179" s="35">
        <f t="shared" si="15"/>
        <v>3023946.1999999997</v>
      </c>
      <c r="H179" s="35">
        <f t="shared" si="15"/>
        <v>8680240.3</v>
      </c>
    </row>
    <row r="183" ht="12.75">
      <c r="A183" s="41"/>
    </row>
    <row r="184" ht="15">
      <c r="A184" s="113" t="s">
        <v>53</v>
      </c>
    </row>
    <row r="185" spans="1:8" ht="15">
      <c r="A185" s="14" t="s">
        <v>63</v>
      </c>
      <c r="H185" s="117" t="s">
        <v>160</v>
      </c>
    </row>
    <row r="186" spans="1:8" ht="48">
      <c r="A186" s="1" t="s">
        <v>0</v>
      </c>
      <c r="B186" s="2" t="s">
        <v>1</v>
      </c>
      <c r="C186" s="3" t="s">
        <v>115</v>
      </c>
      <c r="D186" s="3" t="s">
        <v>116</v>
      </c>
      <c r="E186" s="3" t="s">
        <v>55</v>
      </c>
      <c r="F186" s="3" t="s">
        <v>117</v>
      </c>
      <c r="G186" s="3" t="s">
        <v>123</v>
      </c>
      <c r="H186" s="3" t="s">
        <v>2</v>
      </c>
    </row>
    <row r="187" spans="1:8" ht="12.75">
      <c r="A187" s="47" t="s">
        <v>54</v>
      </c>
      <c r="B187" s="25">
        <v>22005</v>
      </c>
      <c r="C187" s="26">
        <v>300000</v>
      </c>
      <c r="D187" s="26">
        <v>300000</v>
      </c>
      <c r="E187" s="26">
        <v>0</v>
      </c>
      <c r="F187" s="27">
        <f>C187-D187</f>
        <v>0</v>
      </c>
      <c r="G187" s="26">
        <v>0</v>
      </c>
      <c r="H187" s="26">
        <v>0</v>
      </c>
    </row>
    <row r="188" spans="1:8" ht="15">
      <c r="A188" s="142" t="s">
        <v>4</v>
      </c>
      <c r="B188" s="143"/>
      <c r="C188" s="13">
        <f aca="true" t="shared" si="16" ref="C188:H188">SUM(C187)</f>
        <v>300000</v>
      </c>
      <c r="D188" s="13">
        <f t="shared" si="16"/>
        <v>300000</v>
      </c>
      <c r="E188" s="13">
        <f t="shared" si="16"/>
        <v>0</v>
      </c>
      <c r="F188" s="13">
        <f t="shared" si="16"/>
        <v>0</v>
      </c>
      <c r="G188" s="13">
        <f t="shared" si="16"/>
        <v>0</v>
      </c>
      <c r="H188" s="13">
        <f t="shared" si="16"/>
        <v>0</v>
      </c>
    </row>
    <row r="189" spans="1:8" ht="12.75">
      <c r="A189" s="46"/>
      <c r="B189" s="46"/>
      <c r="C189" s="46"/>
      <c r="D189" s="46"/>
      <c r="E189" s="46"/>
      <c r="F189" s="46"/>
      <c r="G189" s="46"/>
      <c r="H189" s="46"/>
    </row>
    <row r="190" spans="1:8" ht="12.75">
      <c r="A190" s="46"/>
      <c r="B190" s="46"/>
      <c r="C190" s="46"/>
      <c r="D190" s="46"/>
      <c r="E190" s="46"/>
      <c r="F190" s="46"/>
      <c r="G190" s="46"/>
      <c r="H190" s="46"/>
    </row>
    <row r="191" ht="15">
      <c r="A191" s="14" t="s">
        <v>21</v>
      </c>
    </row>
    <row r="192" spans="1:8" ht="20.25" customHeight="1">
      <c r="A192" s="36" t="s">
        <v>18</v>
      </c>
      <c r="B192" s="37"/>
      <c r="C192" s="38">
        <f aca="true" t="shared" si="17" ref="C192:H192">C7+C23+C48+C65+C86+C100+C141+C162+C179</f>
        <v>7490017186.27</v>
      </c>
      <c r="D192" s="38">
        <f t="shared" si="17"/>
        <v>7478866174.88</v>
      </c>
      <c r="E192" s="38">
        <f t="shared" si="17"/>
        <v>3114523.45</v>
      </c>
      <c r="F192" s="38">
        <f t="shared" si="17"/>
        <v>8036487.9399999995</v>
      </c>
      <c r="G192" s="38">
        <f t="shared" si="17"/>
        <v>11440241.68</v>
      </c>
      <c r="H192" s="38">
        <f t="shared" si="17"/>
        <v>19476729.619999997</v>
      </c>
    </row>
    <row r="193" ht="12.75">
      <c r="G193" s="16"/>
    </row>
    <row r="194" spans="1:7" ht="12.75">
      <c r="A194" s="110" t="s">
        <v>48</v>
      </c>
      <c r="C194" s="136">
        <f>SUM(C195:C207)</f>
        <v>8035866.880000001</v>
      </c>
      <c r="G194" s="16"/>
    </row>
    <row r="195" spans="1:8" ht="12.75">
      <c r="A195" t="s">
        <v>61</v>
      </c>
      <c r="C195" s="53">
        <v>297.8</v>
      </c>
      <c r="E195" s="110" t="s">
        <v>50</v>
      </c>
      <c r="F195" s="110"/>
      <c r="G195" s="110"/>
      <c r="H195" s="137">
        <f>SUM(H196:H200)</f>
        <v>19476729.62</v>
      </c>
    </row>
    <row r="196" spans="1:8" ht="12.75">
      <c r="A196" s="60" t="s">
        <v>84</v>
      </c>
      <c r="C196" s="53">
        <v>122440.48</v>
      </c>
      <c r="E196" t="s">
        <v>51</v>
      </c>
      <c r="H196" s="54">
        <v>297.8</v>
      </c>
    </row>
    <row r="197" spans="1:8" ht="12.75">
      <c r="A197" s="60" t="s">
        <v>99</v>
      </c>
      <c r="C197" s="53">
        <v>111</v>
      </c>
      <c r="E197" t="s">
        <v>52</v>
      </c>
      <c r="H197" s="107">
        <v>2259652.54</v>
      </c>
    </row>
    <row r="198" spans="1:8" ht="12.75">
      <c r="A198" s="60" t="s">
        <v>140</v>
      </c>
      <c r="C198" s="53">
        <v>1763200</v>
      </c>
      <c r="E198" t="s">
        <v>31</v>
      </c>
      <c r="H198" s="53">
        <v>104598.52</v>
      </c>
    </row>
    <row r="199" spans="1:8" ht="12.75">
      <c r="A199" t="s">
        <v>49</v>
      </c>
      <c r="C199" s="53">
        <v>373280</v>
      </c>
      <c r="E199" t="s">
        <v>114</v>
      </c>
      <c r="H199" s="53">
        <v>8431940.46</v>
      </c>
    </row>
    <row r="200" spans="1:8" ht="12.75">
      <c r="A200" t="s">
        <v>141</v>
      </c>
      <c r="C200" s="53">
        <v>5656294.1</v>
      </c>
      <c r="E200" s="60" t="s">
        <v>145</v>
      </c>
      <c r="H200" s="54">
        <v>8680240.3</v>
      </c>
    </row>
    <row r="201" spans="1:7" ht="12.75">
      <c r="A201" t="s">
        <v>142</v>
      </c>
      <c r="C201" s="53">
        <v>29792.73</v>
      </c>
      <c r="G201" s="16"/>
    </row>
    <row r="202" spans="1:7" ht="12.75">
      <c r="A202" t="s">
        <v>143</v>
      </c>
      <c r="C202" s="53">
        <v>65298.71</v>
      </c>
      <c r="G202" s="16"/>
    </row>
    <row r="203" spans="1:7" ht="12.75">
      <c r="A203" s="60" t="s">
        <v>77</v>
      </c>
      <c r="C203" s="53">
        <v>9507.08</v>
      </c>
      <c r="E203" s="53"/>
      <c r="G203" s="16"/>
    </row>
    <row r="204" spans="1:8" ht="12.75">
      <c r="A204" t="s">
        <v>57</v>
      </c>
      <c r="G204" s="16"/>
      <c r="H204" s="16"/>
    </row>
    <row r="205" spans="1:7" ht="12.75">
      <c r="A205" t="s">
        <v>144</v>
      </c>
      <c r="C205" s="53">
        <v>5654</v>
      </c>
      <c r="G205" s="16"/>
    </row>
    <row r="206" spans="1:7" ht="12.75">
      <c r="A206" s="60" t="s">
        <v>67</v>
      </c>
      <c r="C206" s="53">
        <v>2790</v>
      </c>
      <c r="G206" s="16"/>
    </row>
    <row r="207" spans="1:7" ht="12.75">
      <c r="A207" s="60" t="s">
        <v>96</v>
      </c>
      <c r="C207" s="53">
        <v>7200.98</v>
      </c>
      <c r="G207" s="16"/>
    </row>
    <row r="208" ht="12.75">
      <c r="G208" s="16"/>
    </row>
    <row r="209" ht="12.75">
      <c r="G209" s="16"/>
    </row>
    <row r="210" ht="15">
      <c r="A210" s="14" t="s">
        <v>22</v>
      </c>
    </row>
    <row r="211" spans="1:8" ht="15">
      <c r="A211" s="36" t="s">
        <v>18</v>
      </c>
      <c r="B211" s="37"/>
      <c r="C211" s="38">
        <f aca="true" t="shared" si="18" ref="C211:H211">C12+C39+C59+C72+C79+C106+C151+C170+C188</f>
        <v>205251760.45</v>
      </c>
      <c r="D211" s="38">
        <f t="shared" si="18"/>
        <v>196605735.91</v>
      </c>
      <c r="E211" s="38">
        <f t="shared" si="18"/>
        <v>1717162</v>
      </c>
      <c r="F211" s="38">
        <f t="shared" si="18"/>
        <v>0</v>
      </c>
      <c r="G211" s="38">
        <f t="shared" si="18"/>
        <v>6928862.540000005</v>
      </c>
      <c r="H211" s="38">
        <f t="shared" si="18"/>
        <v>6928862.539999999</v>
      </c>
    </row>
    <row r="212" spans="3:7" ht="12.75">
      <c r="C212" s="54"/>
      <c r="G212" s="16"/>
    </row>
    <row r="213" spans="1:7" ht="12.75">
      <c r="A213" s="110" t="s">
        <v>56</v>
      </c>
      <c r="B213" s="110"/>
      <c r="C213" s="137">
        <f>SUM(C214:C219)</f>
        <v>6928862.539999999</v>
      </c>
      <c r="G213" s="16"/>
    </row>
    <row r="214" spans="1:7" ht="12.75">
      <c r="A214" t="s">
        <v>51</v>
      </c>
      <c r="C214" s="54">
        <f>H12</f>
        <v>4255</v>
      </c>
      <c r="G214" s="16"/>
    </row>
    <row r="215" spans="1:7" ht="12.75">
      <c r="A215" t="s">
        <v>31</v>
      </c>
      <c r="C215" s="54">
        <f>H39</f>
        <v>4673270.89</v>
      </c>
      <c r="D215" s="60"/>
      <c r="G215" s="16"/>
    </row>
    <row r="216" spans="1:7" ht="12.75">
      <c r="A216" t="s">
        <v>52</v>
      </c>
      <c r="C216" s="54">
        <f>H59</f>
        <v>2103774.65</v>
      </c>
      <c r="G216" s="16"/>
    </row>
    <row r="217" spans="1:7" ht="12.75">
      <c r="A217" s="60" t="s">
        <v>156</v>
      </c>
      <c r="C217" s="54">
        <f>H72</f>
        <v>124182</v>
      </c>
      <c r="G217" s="16"/>
    </row>
    <row r="218" spans="1:7" ht="12.75">
      <c r="A218" t="s">
        <v>114</v>
      </c>
      <c r="C218" s="54">
        <f>H151</f>
        <v>1302</v>
      </c>
      <c r="G218" s="16"/>
    </row>
    <row r="219" spans="1:7" ht="12.75">
      <c r="A219" t="s">
        <v>157</v>
      </c>
      <c r="C219" s="54">
        <f>H170</f>
        <v>22078</v>
      </c>
      <c r="G219" s="16"/>
    </row>
    <row r="220" spans="1:7" ht="12.75">
      <c r="A220" s="94"/>
      <c r="C220" s="54"/>
      <c r="G220" s="16"/>
    </row>
    <row r="221" spans="3:7" ht="12.75">
      <c r="C221" s="54"/>
      <c r="G221" s="16"/>
    </row>
  </sheetData>
  <sheetProtection/>
  <mergeCells count="54">
    <mergeCell ref="E175:E177"/>
    <mergeCell ref="A162:B162"/>
    <mergeCell ref="F139:F140"/>
    <mergeCell ref="G139:G140"/>
    <mergeCell ref="H139:H140"/>
    <mergeCell ref="G134:G135"/>
    <mergeCell ref="H134:H135"/>
    <mergeCell ref="D139:D140"/>
    <mergeCell ref="H175:H177"/>
    <mergeCell ref="F175:F177"/>
    <mergeCell ref="A188:B188"/>
    <mergeCell ref="A170:B170"/>
    <mergeCell ref="A179:B179"/>
    <mergeCell ref="B175:B177"/>
    <mergeCell ref="G175:G177"/>
    <mergeCell ref="G117:G118"/>
    <mergeCell ref="A141:B141"/>
    <mergeCell ref="A151:B151"/>
    <mergeCell ref="C139:C140"/>
    <mergeCell ref="E139:E140"/>
    <mergeCell ref="H117:H118"/>
    <mergeCell ref="A59:B59"/>
    <mergeCell ref="G84:G85"/>
    <mergeCell ref="H84:H85"/>
    <mergeCell ref="C84:C85"/>
    <mergeCell ref="A86:B86"/>
    <mergeCell ref="C117:C118"/>
    <mergeCell ref="B117:B118"/>
    <mergeCell ref="A106:B106"/>
    <mergeCell ref="E84:E85"/>
    <mergeCell ref="A7:B7"/>
    <mergeCell ref="A12:B12"/>
    <mergeCell ref="A23:B23"/>
    <mergeCell ref="A65:B65"/>
    <mergeCell ref="A79:B79"/>
    <mergeCell ref="A72:B72"/>
    <mergeCell ref="A39:B39"/>
    <mergeCell ref="A48:B48"/>
    <mergeCell ref="F84:F85"/>
    <mergeCell ref="C134:C135"/>
    <mergeCell ref="D134:D135"/>
    <mergeCell ref="E134:E135"/>
    <mergeCell ref="F134:F135"/>
    <mergeCell ref="D84:D85"/>
    <mergeCell ref="E117:E118"/>
    <mergeCell ref="F117:F118"/>
    <mergeCell ref="A84:A85"/>
    <mergeCell ref="D117:D118"/>
    <mergeCell ref="A100:B100"/>
    <mergeCell ref="B84:B85"/>
    <mergeCell ref="C175:C177"/>
    <mergeCell ref="D175:D177"/>
    <mergeCell ref="B134:B135"/>
    <mergeCell ref="B139:B140"/>
  </mergeCells>
  <printOptions/>
  <pageMargins left="0.5905511811023623" right="0.1968503937007874" top="0.9448818897637796" bottom="0.984251968503937" header="0.5118110236220472" footer="0.5118110236220472"/>
  <pageSetup firstPageNumber="186" useFirstPageNumber="1" horizontalDpi="600" verticalDpi="600" orientation="landscape" paperSize="9" scale="85" r:id="rId1"/>
  <headerFooter alignWithMargins="0">
    <oddFooter>&amp;L&amp;"Arial,Kurzíva"Zastupitelstvo Olomouckého kraje 25. 6. 2018
5. - Rozpočet Olomouckého kraje 2017 - závěrečný účet
Příloha č. 10: Vyúčtování finančních vztahů ke státnímu rozpočtu za rok 2017&amp;R&amp;"Arial,Kurzíva"Strana &amp;P (celkem 478)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Vítková</dc:creator>
  <cp:keywords/>
  <dc:description/>
  <cp:lastModifiedBy>Balabuch Petr</cp:lastModifiedBy>
  <cp:lastPrinted>2018-05-29T08:18:10Z</cp:lastPrinted>
  <dcterms:created xsi:type="dcterms:W3CDTF">2003-04-14T15:02:19Z</dcterms:created>
  <dcterms:modified xsi:type="dcterms:W3CDTF">2018-05-30T11:54:37Z</dcterms:modified>
  <cp:category/>
  <cp:version/>
  <cp:contentType/>
  <cp:contentStatus/>
</cp:coreProperties>
</file>