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9\Zastupitelstvo\ZOK 24.6.2019\"/>
    </mc:Choice>
  </mc:AlternateContent>
  <bookViews>
    <workbookView xWindow="0" yWindow="60" windowWidth="15195" windowHeight="9210"/>
  </bookViews>
  <sheets>
    <sheet name="Příloha č. 1" sheetId="1" r:id="rId1"/>
    <sheet name="Příloha č. 2" sheetId="6" r:id="rId2"/>
    <sheet name="Příloha č. 3" sheetId="7" r:id="rId3"/>
    <sheet name="Příloha č. 4" sheetId="4" r:id="rId4"/>
    <sheet name="Příloha č. 5" sheetId="8" r:id="rId5"/>
    <sheet name="Příloha  č. 6" sheetId="5" r:id="rId6"/>
  </sheets>
  <definedNames>
    <definedName name="_xlnm.Print_Area" localSheetId="0">'Příloha č. 1'!$A$1:$E$624</definedName>
    <definedName name="_xlnm.Print_Area" localSheetId="1">'Příloha č. 2'!$A$1:$E$1950</definedName>
    <definedName name="_xlnm.Print_Area" localSheetId="2">'Příloha č. 3'!$A$1:$E$1120</definedName>
    <definedName name="_xlnm.Print_Area" localSheetId="3">'Příloha č. 4'!$A$1:$E$103</definedName>
    <definedName name="_xlnm.Print_Area" localSheetId="4">'Příloha č. 5'!$A$1:$E$112</definedName>
  </definedNames>
  <calcPr calcId="162913"/>
</workbook>
</file>

<file path=xl/calcChain.xml><?xml version="1.0" encoding="utf-8"?>
<calcChain xmlns="http://schemas.openxmlformats.org/spreadsheetml/2006/main">
  <c r="C52" i="5" l="1"/>
  <c r="C51" i="5"/>
  <c r="C53" i="5" s="1"/>
  <c r="B51" i="5"/>
  <c r="B53" i="5" s="1"/>
  <c r="C47" i="5"/>
  <c r="B46" i="5"/>
  <c r="B48" i="5" s="1"/>
  <c r="B57" i="5" s="1"/>
  <c r="C44" i="5"/>
  <c r="C43" i="5"/>
  <c r="C42" i="5"/>
  <c r="C39" i="5"/>
  <c r="C38" i="5"/>
  <c r="C37" i="5"/>
  <c r="C34" i="5"/>
  <c r="C33" i="5"/>
  <c r="C31" i="5"/>
  <c r="C46" i="5" s="1"/>
  <c r="C48" i="5" s="1"/>
  <c r="C57" i="5" s="1"/>
  <c r="C27" i="5"/>
  <c r="B26" i="5"/>
  <c r="B28" i="5" s="1"/>
  <c r="B56" i="5" s="1"/>
  <c r="C23" i="5"/>
  <c r="C22" i="5"/>
  <c r="C20" i="5"/>
  <c r="C18" i="5"/>
  <c r="C17" i="5"/>
  <c r="C16" i="5"/>
  <c r="C13" i="5"/>
  <c r="C8" i="5"/>
  <c r="C3" i="5"/>
  <c r="C26" i="5" s="1"/>
  <c r="C28" i="5" s="1"/>
  <c r="C56" i="5" s="1"/>
  <c r="E111" i="8"/>
  <c r="E103" i="8"/>
  <c r="E95" i="8"/>
  <c r="E77" i="8"/>
  <c r="E70" i="8"/>
  <c r="E47" i="8"/>
  <c r="E40" i="8"/>
  <c r="E23" i="8"/>
  <c r="E16" i="8"/>
  <c r="E1119" i="7"/>
  <c r="E1098" i="7"/>
  <c r="E1099" i="7" s="1"/>
  <c r="E1090" i="7"/>
  <c r="E1082" i="7"/>
  <c r="E1072" i="7"/>
  <c r="E1065" i="7"/>
  <c r="E1030" i="7"/>
  <c r="E1029" i="7"/>
  <c r="E1023" i="7"/>
  <c r="E1015" i="7"/>
  <c r="E1005" i="7"/>
  <c r="E998" i="7"/>
  <c r="E962" i="7"/>
  <c r="E955" i="7"/>
  <c r="E935" i="7"/>
  <c r="E927" i="7"/>
  <c r="E908" i="7"/>
  <c r="E901" i="7"/>
  <c r="E879" i="7"/>
  <c r="E872" i="7"/>
  <c r="E854" i="7"/>
  <c r="E821" i="7"/>
  <c r="E799" i="7"/>
  <c r="E775" i="7"/>
  <c r="E755" i="7"/>
  <c r="E736" i="7"/>
  <c r="E712" i="7"/>
  <c r="E694" i="7"/>
  <c r="E675" i="7"/>
  <c r="E653" i="7"/>
  <c r="E631" i="7"/>
  <c r="E604" i="7"/>
  <c r="E597" i="7"/>
  <c r="E579" i="7"/>
  <c r="E567" i="7"/>
  <c r="E549" i="7"/>
  <c r="E540" i="7"/>
  <c r="E519" i="7"/>
  <c r="E511" i="7"/>
  <c r="E492" i="7"/>
  <c r="E485" i="7"/>
  <c r="E467" i="7"/>
  <c r="E460" i="7"/>
  <c r="E441" i="7"/>
  <c r="E433" i="7"/>
  <c r="E434" i="7" s="1"/>
  <c r="E413" i="7"/>
  <c r="E412" i="7"/>
  <c r="E405" i="7"/>
  <c r="E406" i="7" s="1"/>
  <c r="E387" i="7"/>
  <c r="E388" i="7" s="1"/>
  <c r="E380" i="7"/>
  <c r="E381" i="7" s="1"/>
  <c r="E362" i="7"/>
  <c r="E363" i="7" s="1"/>
  <c r="E354" i="7"/>
  <c r="E355" i="7" s="1"/>
  <c r="E337" i="7"/>
  <c r="E330" i="7"/>
  <c r="E304" i="7"/>
  <c r="E307" i="7" s="1"/>
  <c r="E298" i="7"/>
  <c r="E277" i="7"/>
  <c r="E278" i="7" s="1"/>
  <c r="E268" i="7"/>
  <c r="E244" i="7"/>
  <c r="E237" i="7"/>
  <c r="E230" i="7"/>
  <c r="E205" i="7"/>
  <c r="E198" i="7"/>
  <c r="E191" i="7"/>
  <c r="E170" i="7"/>
  <c r="E163" i="7"/>
  <c r="E142" i="7"/>
  <c r="E135" i="7"/>
  <c r="E116" i="7"/>
  <c r="E112" i="7"/>
  <c r="E97" i="7"/>
  <c r="E78" i="7"/>
  <c r="E71" i="7"/>
  <c r="E49" i="7"/>
  <c r="E42" i="7"/>
  <c r="E23" i="7"/>
  <c r="E16" i="7"/>
  <c r="E102" i="4" l="1"/>
  <c r="E95" i="4"/>
  <c r="E76" i="4"/>
  <c r="E69" i="4"/>
  <c r="E47" i="4"/>
  <c r="E40" i="4"/>
  <c r="E23" i="4"/>
  <c r="E16" i="4"/>
  <c r="E1949" i="6"/>
  <c r="E1942" i="6"/>
  <c r="E1934" i="6"/>
  <c r="E1922" i="6"/>
  <c r="E1915" i="6"/>
  <c r="E1886" i="6"/>
  <c r="E1887" i="6" s="1"/>
  <c r="E1880" i="6"/>
  <c r="E1870" i="6"/>
  <c r="E1860" i="6"/>
  <c r="E1853" i="6"/>
  <c r="E1827" i="6"/>
  <c r="E1815" i="6"/>
  <c r="E1807" i="6"/>
  <c r="E1808" i="6" s="1"/>
  <c r="E1801" i="6"/>
  <c r="E1794" i="6"/>
  <c r="E1775" i="6"/>
  <c r="E1767" i="6"/>
  <c r="E1749" i="6"/>
  <c r="E1741" i="6"/>
  <c r="E1722" i="6"/>
  <c r="E1715" i="6"/>
  <c r="E1696" i="6"/>
  <c r="E1689" i="6"/>
  <c r="E1671" i="6"/>
  <c r="E1662" i="6"/>
  <c r="E1654" i="6"/>
  <c r="E1644" i="6"/>
  <c r="E1637" i="6"/>
  <c r="E1602" i="6"/>
  <c r="E1581" i="6"/>
  <c r="E1551" i="6"/>
  <c r="E1528" i="6"/>
  <c r="E1499" i="6"/>
  <c r="E1477" i="6"/>
  <c r="E1448" i="6"/>
  <c r="E1425" i="6"/>
  <c r="E1395" i="6"/>
  <c r="E1373" i="6"/>
  <c r="E1341" i="6"/>
  <c r="E1320" i="6"/>
  <c r="E1299" i="6"/>
  <c r="E1277" i="6"/>
  <c r="E1255" i="6"/>
  <c r="E1230" i="6"/>
  <c r="E1232" i="6" s="1"/>
  <c r="E1223" i="6"/>
  <c r="E1202" i="6"/>
  <c r="E1203" i="6" s="1"/>
  <c r="E1190" i="6"/>
  <c r="E1171" i="6"/>
  <c r="E1152" i="6"/>
  <c r="E1129" i="6"/>
  <c r="E1110" i="6"/>
  <c r="E1086" i="6"/>
  <c r="E1087" i="6" s="1"/>
  <c r="E1083" i="6"/>
  <c r="E1064" i="6"/>
  <c r="E1039" i="6"/>
  <c r="E1018" i="6"/>
  <c r="E995" i="6"/>
  <c r="E994" i="6"/>
  <c r="E996" i="6" s="1"/>
  <c r="E974" i="6"/>
  <c r="E955" i="6"/>
  <c r="E926" i="6"/>
  <c r="E918" i="6"/>
  <c r="E898" i="6"/>
  <c r="E891" i="6"/>
  <c r="E870" i="6"/>
  <c r="E863" i="6"/>
  <c r="E846" i="6"/>
  <c r="E839" i="6"/>
  <c r="E813" i="6"/>
  <c r="E806" i="6"/>
  <c r="E787" i="6"/>
  <c r="E775" i="6"/>
  <c r="E754" i="6"/>
  <c r="E747" i="6"/>
  <c r="E718" i="6"/>
  <c r="E711" i="6"/>
  <c r="E704" i="6"/>
  <c r="E683" i="6"/>
  <c r="E671" i="6"/>
  <c r="E653" i="6"/>
  <c r="E646" i="6"/>
  <c r="E638" i="6"/>
  <c r="E631" i="6"/>
  <c r="E603" i="6"/>
  <c r="E596" i="6"/>
  <c r="E579" i="6"/>
  <c r="E571" i="6"/>
  <c r="E552" i="6"/>
  <c r="E545" i="6"/>
  <c r="E527" i="6"/>
  <c r="E519" i="6"/>
  <c r="E500" i="6"/>
  <c r="E492" i="6"/>
  <c r="E493" i="6" s="1"/>
  <c r="E474" i="6"/>
  <c r="E467" i="6"/>
  <c r="E448" i="6"/>
  <c r="E441" i="6"/>
  <c r="E434" i="6"/>
  <c r="E433" i="6"/>
  <c r="E432" i="6"/>
  <c r="E423" i="6"/>
  <c r="E422" i="6"/>
  <c r="E421" i="6"/>
  <c r="E408" i="6"/>
  <c r="E401" i="6"/>
  <c r="E394" i="6"/>
  <c r="E386" i="6"/>
  <c r="E379" i="6"/>
  <c r="E372" i="6"/>
  <c r="E360" i="6"/>
  <c r="E358" i="6"/>
  <c r="E352" i="6"/>
  <c r="E345" i="6"/>
  <c r="E344" i="6"/>
  <c r="E326" i="6"/>
  <c r="E319" i="6"/>
  <c r="E295" i="6"/>
  <c r="E287" i="6"/>
  <c r="E267" i="6"/>
  <c r="E258" i="6"/>
  <c r="E250" i="6"/>
  <c r="E232" i="6"/>
  <c r="E225" i="6"/>
  <c r="E218" i="6"/>
  <c r="E190" i="6"/>
  <c r="E183" i="6"/>
  <c r="E163" i="6"/>
  <c r="E162" i="6"/>
  <c r="E151" i="6"/>
  <c r="E135" i="6"/>
  <c r="E128" i="6"/>
  <c r="E111" i="6"/>
  <c r="E98" i="6"/>
  <c r="E78" i="6"/>
  <c r="E70" i="6"/>
  <c r="E47" i="6"/>
  <c r="E40" i="6"/>
  <c r="E22" i="6"/>
  <c r="E15" i="6"/>
  <c r="E164" i="6" l="1"/>
  <c r="E426" i="6"/>
  <c r="E624" i="1"/>
  <c r="E620" i="1"/>
  <c r="E613" i="1"/>
  <c r="E603" i="1"/>
  <c r="E602" i="1"/>
  <c r="E596" i="1"/>
  <c r="E560" i="1"/>
  <c r="E553" i="1"/>
  <c r="E535" i="1"/>
  <c r="E527" i="1"/>
  <c r="E503" i="1"/>
  <c r="E496" i="1"/>
  <c r="E486" i="1"/>
  <c r="E478" i="1"/>
  <c r="E447" i="1"/>
  <c r="E440" i="1"/>
  <c r="E423" i="1"/>
  <c r="E411" i="1"/>
  <c r="E394" i="1"/>
  <c r="E374" i="1"/>
  <c r="E345" i="1"/>
  <c r="E326" i="1"/>
  <c r="E319" i="1"/>
  <c r="E293" i="1"/>
  <c r="E292" i="1"/>
  <c r="E285" i="1"/>
  <c r="E286" i="1" s="1"/>
  <c r="E267" i="1"/>
  <c r="E259" i="1"/>
  <c r="E240" i="1"/>
  <c r="E241" i="1" s="1"/>
  <c r="E233" i="1"/>
  <c r="E232" i="1"/>
  <c r="E215" i="1"/>
  <c r="E205" i="1"/>
  <c r="E186" i="1"/>
  <c r="E179" i="1"/>
  <c r="E171" i="1"/>
  <c r="E164" i="1"/>
  <c r="E140" i="1"/>
  <c r="E133" i="1"/>
  <c r="E113" i="1"/>
  <c r="E112" i="1"/>
  <c r="E111" i="1"/>
  <c r="E110" i="1"/>
  <c r="E109" i="1"/>
  <c r="E114" i="1" s="1"/>
  <c r="E96" i="1"/>
  <c r="E73" i="1"/>
  <c r="E69" i="1"/>
  <c r="E62" i="1"/>
  <c r="E32" i="1"/>
  <c r="E28" i="1"/>
  <c r="E21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403+8023 daň z příjmu PO za kraj
</t>
        </r>
      </text>
    </comment>
    <comment ref="C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360+503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108+91
109+125
219+17
274+49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2+26 poj z
50+85 poj d
51+78 poj š
80+48 poj š
83+12
132+58
158+3
173+615
189+7 poj z
216+20
218+113
220+37
234+64
238+4 (celkem 6)
271+1
273+17
304+46 poj z do rez
305+620 poj š
352+731 poj š
357+51
358+4025
359+3017
402+392
</t>
        </r>
      </text>
    </comment>
    <comment ref="C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172+10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217+55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112+96
113+76
114+6919
115+1400
116+3180
117+7848
153+1179
175+23821
176+509
177+611
221+102410
222+1728
295+412
296+220
298-83
366-111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72+1181232
73+8000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224+18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301+227043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312+555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364+38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119+1000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365+4110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74+179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120+44
289+17
299+6
363+446
395+1338
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152+15
290+200
300+486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55+50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75+3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131+1776
156 + 3268
168 + 46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170 + 4215
171 + 426
181+2796
182+12
183+2
227+2344
280+341
291+126
294+2860
313+4210
351+2609
399+3992
400+3438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215+114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247+23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356+20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361+3917
362+6507
</t>
        </r>
      </text>
    </comment>
    <comment ref="C2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404-11454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48+989
67+263
68+408
71+2625
75+3
110+216
118+4003
121+31032
122+23563
123+2049
124+1425
126+9110
154+338
156+3319
170 + 4226
171 + 645
174+2395
178+5054
179+2248
180+871
181+2843
223+549
225+3399
226+2230
227+2365
235+1681
276+7051
277+1168
278+24112
279+16327
280+621
291+186
294+2863
297+2885
302+7932
313+4210
351+2609
361+4006
362+6527
367+1106
368+9
369+21
370+20342
371+446
372+89315
396+507
397+4250
399+4034
400+3438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62+4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63+1243 (celkem 2103)
64+5 (celkem 1405)
66+10
81+74
82+3177
84+2
131+761
215+8150 depozita
236+2988
237+5774
238+2 (celkem 6)
303+6
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215+114
247+23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2+26 poj z
44+337 (celkem 6581)
55+50
63+860 (celkem 2103)
75+3
83+12
126-374
125+95
158+3
156 + 704
168 + 46
170 + 2324 (celkem 4215)
171 + 426
172+10
173+615
178+907 (celkem 5054)
179+71 (celkem 2248)
181+461 (celkem 2796)
182+12
183+2
189+7 poj z
216+20
217+55
218+113
227+114 (celkem 2344)
228+137
234+64
238+4 (celkem 6)
236+2988
237+5774
275+7000
276+27 (celkem 7051)
277+102 (celkem 1167)
291+126
294+896 (celkem 2860)
302+190 (celkem 7932)
303+6
304+46 poj z
306+154539 přebytek
313+4210
314-1186
351+884 (celkem 2609)
358+4025
360+503
361+872 (celkem 3917)
362+214 (celkem 6507)
368+9
369+21
370+193 (celkem 20342)
399+579 (celkem 3992)
400+1350 (celkem 3438)
402+392
403+8023 daň z příjmu PO za kraj
405-337 
</t>
        </r>
      </text>
    </comment>
    <comment ref="C3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50+85 poj d
51+78 poj š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80+48 poj š
82+3177
131+761
132+58
156+3319
170 + 4226
171 + 645
181+2843
280+621
291+186
294+2863
305+620 poj š
352+731 poj š
313+4210
399+4034
400+3438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112+96
113+76
114+6919
115+1400
116+3180
117+7848
153+1179
175+23821
176+509
177+611
221+102410
222+1728
295+412
296+220
298-83
366-111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72+1181232
73+8000
224+18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301+227043
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312+555
364+38
</t>
        </r>
      </text>
    </comment>
    <comment ref="C3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119+1000
365+4110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74+179
120+44
289+17
299+6
363+446
395+1338
</t>
        </r>
      </text>
    </comment>
    <comment ref="C4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152+15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290+200
300+486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215+114
247+23
356+20</t>
        </r>
      </text>
    </comment>
    <comment ref="C4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107+33318
404-11454
405+337 (z rezervy)
</t>
        </r>
      </text>
    </comment>
    <comment ref="C4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3+12633
4+114478
5+3986
6+64
7+1922
8+945
9+4416
10+29898
48+989
67+263
68+408
71+2625
110+216
118+4003
121+31032
122+323 (celkem 23563)
124+1425
154+338
163 + 2
174+2395
180+871
223+549
226+2230
227+2365
235+1681
278+24112
279+16327
297+2885
351+2609
361+4006
362+6527
371+446
372+89315
396+507
397+4250
</t>
        </r>
      </text>
    </comment>
    <comment ref="C4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12+5031
13+1054
14+510
15+87
16+10
17+2502
18+603
19+1118
52+6018
53+1303
54+2
76+6541
77+2392
78+8592
79+2
108+91
109+125
127+6448
128+1350
129+1014
130+877
155+6
184+76
185+44
186+7771
187+1602
188+474
219+17
220+37
229+93
230+2300
231+12
232+1703
233+309
271+1
273+17
274+49
281+290
282+1188
283+567
284+531
292+1561
293+2043
307+1470
308+4081
309+19
310+655
311+2
357+51
359+3017
373+3259
374+4452
375+14302
376+3720
377+1830
378+227
379+771
</t>
        </r>
      </text>
    </comment>
    <comment ref="C4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62+4
63+1243 (celkem 2103)
64+5 (celkem 1405)
66+10
81+74
84+2
105+290
215+8150 depozita
238+2 (celkem 6)</t>
        </r>
      </text>
    </comment>
    <comment ref="C4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3+12633
4+114478
5+3986
6+64
7+1922
8+945
9+4416
10+29898
12+5031
13+1054
14+510
15+87
16+10
17+2502
18+603
19+1118
44+6581
52+6018
53+1303
54+2
63+860 (celkem 2103)
64+1400 (celkem 1405)
76+6541
77+2392
78+8592
79+2
105+290
107+33318
125+95
127+6448
128+1350
129+1014
130+877
155+6
163 + 2
184+76
185+44
186+7771
187+1602
188+474
228+137
229+93
230+2300
231+12
232+1703
233+309
275+7000
281+290
282+1188
283+567
284+531
292+1561
293+2043
306+154539
307+1470
308+4081
309+19
310+655
311+2
373+3259
374+4452
375+14302
376+3720
377+1830
378+227
379+771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44+6244 (celkem 6581)
122+23240 (celkem 23563) 
123+2049
126+9110
126+374
131+1776
156 + 2564
170 + 1891 (celkem 4215)
178+4147 (celkem 5054)
179+2177 (celkem 2248)
181+2335 (celkem 2796)
225+3399
227+2230 (celkem 2344)
276+7024 (celkem 7051)
277+1066 (celkem 1168)
280+341
294+1964 (celkem 2860)
302+7742 (celkem 7932)
314+1186
351+1725 (celkem 2609)
361+3045 (celkem 3917)
362+6293 (celkem 6507)
367+1106
370+20149 (celkem 20342)
399+3414 (celkem 3992)
400+2088 (celkem 3438)
</t>
        </r>
      </text>
    </comment>
  </commentList>
</comments>
</file>

<file path=xl/sharedStrings.xml><?xml version="1.0" encoding="utf-8"?>
<sst xmlns="http://schemas.openxmlformats.org/spreadsheetml/2006/main" count="2850" uniqueCount="427">
  <si>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</si>
  <si>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</si>
  <si>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</si>
  <si>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</si>
  <si>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</si>
  <si>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</si>
  <si>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</si>
  <si>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</si>
  <si>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</si>
  <si>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</si>
  <si>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</si>
  <si>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</si>
  <si>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</si>
  <si>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</si>
  <si>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</si>
  <si>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</si>
  <si>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</si>
  <si>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</si>
  <si>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</si>
  <si>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</si>
  <si>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</si>
  <si>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</si>
  <si>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</si>
  <si>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</si>
  <si>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</si>
  <si>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</si>
  <si>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</si>
  <si>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</si>
  <si>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</si>
  <si>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</si>
  <si>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</si>
  <si>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</si>
  <si>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</si>
  <si>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</si>
  <si>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 xml:space="preserve"> -Rozpočtová změna 276/19</t>
  </si>
  <si>
    <t>druh rozpočtové změny: zapojení nových prostředků do rozpočtu</t>
  </si>
  <si>
    <t>poskytovatel: Ministerstvo pro místní rozvoj ČR</t>
  </si>
  <si>
    <t>důvod: odbor strategického rozvoje kraje požádal ekonomický odbor dne 16.4.2019 o provedení rozpočtové změny. Důvodem navrhované změny je zapojení finančních prostředků do rozpočtu Olomouckého kraje v celkové výši 7 051 033,51 Kč. Finanční prostředky byly poukázány na účet Olomouckého kraje jako investiční a neinvestiční dotace z Ministerstva  pro místní rozvoj ČR na financování projektu v oblasti školství "Modernizace učeben a laboratoří na ulici Kouřílkova 8 a Bratří Hovůrkových 17 (Střední škola technická, Přerov)" v rámci Integrovaného regionálního operačního programu.</t>
  </si>
  <si>
    <t>Odbor strategického rozvoje kraje</t>
  </si>
  <si>
    <t>ORJ - 59</t>
  </si>
  <si>
    <t>UZ</t>
  </si>
  <si>
    <t xml:space="preserve">§ </t>
  </si>
  <si>
    <t>položka</t>
  </si>
  <si>
    <t>částka v Kč</t>
  </si>
  <si>
    <t>4116 - Ostatní neinv. přijaté transfery ze SR</t>
  </si>
  <si>
    <t>4216 - Ostatní invest. přijaté transfery ze SR</t>
  </si>
  <si>
    <t>celkem</t>
  </si>
  <si>
    <t>Odbor ekonomický</t>
  </si>
  <si>
    <t>ORJ - 07</t>
  </si>
  <si>
    <t>8114 - Uhraz. splátky krát. přij. půjč. prostř.</t>
  </si>
  <si>
    <t>seskupení položek</t>
  </si>
  <si>
    <t>59 - Ostatní neinvestiční výdaje</t>
  </si>
  <si>
    <t xml:space="preserve"> -Rozpočtová změna 277/19</t>
  </si>
  <si>
    <t>důvod: odbor strategického rozvoje kraje požádal ekonomický odbor dne 16.4.2019 o provedení rozpočtové změny. Důvodem navrhované změny je zapojení finančních prostředků do rozpočtu Olomouckého kraje v celkové výši 1 167 415,43 Kč. Finanční prostředky byly poukázány na účet Olomouckého kraje jako investiční a neinvestiční dotace z Ministerstva  pro místní rozvoj ČR na financování projektu v oblasti školství "SŠZE Přerov - modernizace teoretické a odborné výuky" v rámci Integrovaného regionálního operačního programu.</t>
  </si>
  <si>
    <t xml:space="preserve"> -Rozpočtová změna 278/19</t>
  </si>
  <si>
    <t>druh rozpočtové změny: zapojení prostředků do rozpočtu</t>
  </si>
  <si>
    <t>poskytovatel: Ministerstvo školství, mládeže a tělovýchovy</t>
  </si>
  <si>
    <t>důvod: odbor strategického rozvoje kraje požádal ekonomický odbor dne 11.4.2019 o provedení rozpočtové změny. Důvodem navrhované změny je zapojení finančních prostředků do rozpočtu odboru strategického rozvoje kraje v celkové výši 24 111 721,43 Kč. Finanční prostředky byly poukázány na účet Olomouckého kraje jako investiční a neinvestiční dotace z Ministerstva školství, mládeže a tělovýchovy na financování projektu "Rovný přístup ke vzdělávání s ohledem na lepší uplatnitelnost na trhu práce (IKAP Olomoucký kraj)" v rámci Operačního programu Výzkum, vývoj a vzdělávání.</t>
  </si>
  <si>
    <t>ORJ - 64</t>
  </si>
  <si>
    <t>4116 - Ostatní neinv. přij. transf. ze SR</t>
  </si>
  <si>
    <t>50 - Platy a podobné a související výdaje</t>
  </si>
  <si>
    <t>52 - Neinvestiční transfery soukromopr. subj.</t>
  </si>
  <si>
    <t>54 - Neinvestiční transfery obyvatelstvu</t>
  </si>
  <si>
    <t>61 - Investiční nákupy a související výdaje</t>
  </si>
  <si>
    <t>63 - Investiční transfery</t>
  </si>
  <si>
    <t xml:space="preserve"> -Rozpočtová změna 279/19</t>
  </si>
  <si>
    <t>poskytovatel: Ministerstvo životního prostředí</t>
  </si>
  <si>
    <t>důvod: odbor strategického rozvoje kraje požádal ekonomický odbor dne 16.4.2019 o provedení rozpočtové změny. Důvodem navrhované změny je zapojení investiční dotace z Ministerstva životního prostředí ČR v celkové výši 16 326 855,53 Kč. Finanční prostředky byly poukázány na účet Olomouckého kraje z Ministerstva životního prostředí na "Kotlíkové dotace v Olomouckém kraji II." v rámci Operačního programu Životní prostředí 2014 - 2020.</t>
  </si>
  <si>
    <t>ORJ - 78</t>
  </si>
  <si>
    <t xml:space="preserve"> -Rozpočtová změna 280/19</t>
  </si>
  <si>
    <t>poskytovatel: Ministerstvo pro místní rozvoj</t>
  </si>
  <si>
    <t>Odbor podpory řízení příspěvkových organizací</t>
  </si>
  <si>
    <t>ORJ - 19</t>
  </si>
  <si>
    <t>2122 - Odvody příspěvkových organizací</t>
  </si>
  <si>
    <t>6356 - Jiné investiční transfery zřízeným PO</t>
  </si>
  <si>
    <t xml:space="preserve"> -Rozpočtová změna 281/19</t>
  </si>
  <si>
    <t>8113 - Krátkodobé přijaté půjčené prostředky</t>
  </si>
  <si>
    <t>Odbor investic</t>
  </si>
  <si>
    <t>ORJ - 52</t>
  </si>
  <si>
    <t xml:space="preserve"> -Rozpočtová změna 282/19</t>
  </si>
  <si>
    <t>ORJ - 50</t>
  </si>
  <si>
    <t xml:space="preserve"> -Rozpočtová změna 283/19</t>
  </si>
  <si>
    <t>51 - Neinvestiční nákupy a související výdaje</t>
  </si>
  <si>
    <t xml:space="preserve"> -Rozpočtová změna 284/19</t>
  </si>
  <si>
    <t xml:space="preserve"> -Rozpočtová změna 285/19</t>
  </si>
  <si>
    <t>druh rozpočtové změny: vnitřní rozpočtová změna - přesun mezi jednotlivými položkami, paragrafy a odbory ekonomickým a školství a mládeže</t>
  </si>
  <si>
    <t>důvod: odbor školství a mládeže požádal ekonomický odbor dne 16.4.2019 o provedení rozpočtové změny. Důvodem navrhované změny je převedení finančních prostředků z odboru ekonomického na odbor školství a mládeže ve výši 150 000,- Kč. Finanční prostředky budou použity na poskytnutí individuální dotace v oblasti školství pro ARPOK, o. p. s., na základě usnesení Rady Olomouckého kraje č. UR/63/45/2019 ze dne 15.4.2019, prostředky budou čerpány z rezervy Olomouckého kraje na individuální dotace.</t>
  </si>
  <si>
    <t>Odbor školství a mládeže</t>
  </si>
  <si>
    <t>ORJ - 10</t>
  </si>
  <si>
    <t xml:space="preserve"> -Rozpočtová změna 286/19</t>
  </si>
  <si>
    <t>druh rozpočtové změny: vnitřní rozpočtová změna - přesun mezi jednotlivými položkami, paragrafy v rámci odboru strategického rozvoje kraje</t>
  </si>
  <si>
    <t xml:space="preserve">důvod: odbor strategického rozvoje kraje požádal ekonomický odbor dne 11.4.2019 o provedení rozpočtové změny. Důvodem navrhované změny je přesun finančních prostředků v rámci odboru strategického rozvoje kraje ve výši 34 000,- Kč. Finanční prostředky budou použity na úhradu uživatelské podpory a provozu webové aplikace pro hromadné podání žádosti o vyjádření k existenci inženýrských sítí. </t>
  </si>
  <si>
    <t>ORJ - 08</t>
  </si>
  <si>
    <t xml:space="preserve"> -Rozpočtová změna 287/19</t>
  </si>
  <si>
    <t>důvod: odbor strategického rozvoje kraje požádal ekonomický odbor dne 11.4.2019 o provedení rozpočtové změny. Důvodem navrhované změny je přesun finančních prostředků v rámci odboru strategického rozvoje kraje v celkové výši 22 381,77 Kč. Finanční prostředky budou použity na financování projektu "Rovný přístup ke vzdělávání s ohledem na lepší uplatnitelnost na trhu práce (IKAP Olomoucký kraj)" v rámci Operačního programu Výzkum, vývoj a vzdělávání.</t>
  </si>
  <si>
    <t xml:space="preserve"> -Rozpočtová změna 288/19</t>
  </si>
  <si>
    <t>druh rozpočtové změny: vnitřní rozpočtová změna - přesun mezi jednotlivými položkami, paragrafy v rámci odboru investic</t>
  </si>
  <si>
    <t>důvod: odbor investic požádal ekonomický odbor dne 16.4.2019 o provedení rozpočtové změny. Důvodem navrhované změny je přesun finančních prostředků v rámci odboru investic v celkové výši 1 702 469,70 Kč. Finanční prostředky budou použity na financování investiční akce v oblasti kultury "Muzeum Komenského v Přerově - rekonstrukce budovy".</t>
  </si>
  <si>
    <t xml:space="preserve"> -Rozpočtová změna 289/19</t>
  </si>
  <si>
    <t>poskytovatel: Ministerstvo financí</t>
  </si>
  <si>
    <t>důvod: neinvestiční dotace ze státního rozpočtu ČR na rok 2019 poskytnutá na základě rozhodnutí Ministerstva financí ČR č.j.: MF - 9675/2019/1201-3 ze dne 16.4.2019 ve výši                                     16 854,- Kč na náhradu škody způsobené vydrou říční na rybách na vodním díle v užívání pana Oldřicha Psotky za období od 30.7.2018 do 28.1.2019.</t>
  </si>
  <si>
    <t>4111 - Neinvestiční přijaté transfery ze SR</t>
  </si>
  <si>
    <t>Odbor životního prostředí a zemědělství</t>
  </si>
  <si>
    <t>ORJ - 09</t>
  </si>
  <si>
    <t xml:space="preserve"> -Rozpočtová změna 290/19</t>
  </si>
  <si>
    <t xml:space="preserve">důvod: neinvestiční dotace ze státního rozpočtu ČR na rok 2019 poskytnutá na základě rozhodnutí Ministerstva financí ČR č.j.: MF - 7779/2019/1201-13 ze dne 16.4.2019 ve výši 200 000,- Kč na úhradu výdajů v souvislosti s konáním voleb do Evropského parlamentu vyhlášených na 24. a 25.5.2019 na činnost krajského úřadu. </t>
  </si>
  <si>
    <t>4111 - Neinvestiční přijaté transfery z VPS SR</t>
  </si>
  <si>
    <t>Odbor kancelář ředitele</t>
  </si>
  <si>
    <t>ORJ - 03</t>
  </si>
  <si>
    <t xml:space="preserve"> -Rozpočtová změna 291/19</t>
  </si>
  <si>
    <t>5336 - Neinvestiční transfery zřízeným PO</t>
  </si>
  <si>
    <t xml:space="preserve"> -Rozpočtová změna 292/19</t>
  </si>
  <si>
    <t xml:space="preserve"> -Rozpočtová změna 293/19</t>
  </si>
  <si>
    <t xml:space="preserve"> -Rozpočtová změna 294/19</t>
  </si>
  <si>
    <t xml:space="preserve"> -Rozpočtová změna 295/19</t>
  </si>
  <si>
    <t>důvod: neinvestiční dotace ze státního rozpočtu ČR na rok 2019 poskytnutá na základě rozhodnutí Ministerstva školství, mládeže a tělovýchovy ČR č.j.: 34974/2018 ze dne 4.5.2019 v celkové výši 412 200,- Kč v rámci "Výzvy na poskytování aktivit v oblasti primární prevence rizikového chování na rok 2019".</t>
  </si>
  <si>
    <t xml:space="preserve"> -Rozpočtová změna 296/19</t>
  </si>
  <si>
    <t>důvod: neinvestiční dotace ze státního rozpočtu ČR na rok 2019 poskytnutá na základě rozhodnutí Ministerstva školství, mládeže a tělovýchovy ČR č.j.: 0079/8/SOU/2019 ze dne 17.4.2019 v celkové výši 220 000,- Kč v rámci "Výzvy pro poskytnutí dotace na podporu ústředních a mezinárodních kol soutěží a přehlídek v zájmovém vzdělávání pro rok 2019".</t>
  </si>
  <si>
    <t xml:space="preserve"> -Rozpočtová změna 297/19</t>
  </si>
  <si>
    <t>důvod: neinvestiční dotace ze státního rozpočtu ČR na rok 2019 poskytnutá na základě avíza Ministerstva školství, mládeže a tělovýchovy ČR č.j.: MŠMT-12136/2019-1 ze dne 9.4.2019 a MŠMT-13951/2019-1 ze dne 30.4.2019 v celkové výši 2 884 735,- Kč na projekty využívající zjednodušené vykazování nákladů pro příspěvkové organizace Olomouckého kraje v rámci Operačního programu Výzkum, vývoj a vzdělávání.</t>
  </si>
  <si>
    <t>5336 - Neinvestiční dotace zřízeným PO</t>
  </si>
  <si>
    <t xml:space="preserve"> -Rozpočtová změna 298/19</t>
  </si>
  <si>
    <t>druh rozpočtové změny: snížení prostředků rozpočtu</t>
  </si>
  <si>
    <t>důvod: odbor školství a mládeže požádal ekonomický odbor dne 24.4.2019 o provedení rozpočtové změny. Důvodem navrhované změny je snížení neinvestiční dotace ze státního rozpočtu ČR na rok 2019 poskytnuté na základě rozhodnutí Ministerstva školství, mládeže a tělovýchovy ČR č.j.: 33634-482018-11 ze dne 1.3.2019 v celkové výši 1 179 480,- Kč na rozvojový program "Financování asistentů pedagoga žáků se speciálními vzdělávacími potřebami a žáků nadaných na období leden - srpen 2019“, nevyčerpané prostředky ve výši 83 252,- Kč budou vráceny na účet Ministerstva školství, mládeže a tělovýchovy.</t>
  </si>
  <si>
    <t>53 - Neinvestiční transfery veřejnopráv. subj.</t>
  </si>
  <si>
    <t xml:space="preserve"> -Rozpočtová změna 299/19</t>
  </si>
  <si>
    <t>poskytovatel: Ministerstvo zemědělství</t>
  </si>
  <si>
    <t xml:space="preserve">důvod: neinvestiční dotace ze státního rozpočtu ČR na rok 2019 poskytnutá na základě rozhodnutí Ministerstva zemědělství ČR č.j.: 15666/2018-17210Vo ze dne 9.4.2019 v celkové výši 6 223,- Kč pro Střední školu gastronomie a farmářství Jeseník jako příspěvek na zmírnění škod způsobených suchem na krmných plodinách v roce 2018. </t>
  </si>
  <si>
    <t xml:space="preserve"> -Rozpočtová změna 300/19</t>
  </si>
  <si>
    <t>poskytovatel: Ministerstvo práce a sociálních věcí</t>
  </si>
  <si>
    <t>důvod: neinvestiční dotace ze státního rozpočtu ČR na rok 2019 poskytnutá na základě rozhodnutí Ministerstva práce a sociálních věcí ČR č.j.: 1 ze dne 18.4.2019 ve výši                  486 337,- Kč na výkon sociální práce s výjimkou agendy sociálně-právní ochrany dětí.</t>
  </si>
  <si>
    <t>50 - Výdaje na platy, ost. platby za pr. práci a poj.</t>
  </si>
  <si>
    <t xml:space="preserve"> -Rozpočtová změna 301/19</t>
  </si>
  <si>
    <t>poskytovatel: Ministerstvo dopravy</t>
  </si>
  <si>
    <t>důvod: neinvestiční dotace ze státního rozpočtu ČR na rok 2019 poskytnutá na základě rozhodnutí Ministerstva dopravy ČR č.j.: 12/2019-190-STSP/5 ze dne 25.4.2019 v celkové výši 227 043 128,- Kč ke krytí nákladů Olomouckého kraje na úhradu prokazatelné ztráty ze závazku veřejné služby ve veřejné železniční osobní dopravě v roce 2019. Finanční prostředky budou dopravci České dráhy, a.s., poskytovány prostřednictvím příspěvkové organizace KIDSOK.</t>
  </si>
  <si>
    <t>Odbor dopravy a silničního hospodářství</t>
  </si>
  <si>
    <t>ORJ - 12</t>
  </si>
  <si>
    <t xml:space="preserve"> -Rozpočtová změna 302/19</t>
  </si>
  <si>
    <t>důvod: odbor investic požádal ekonomický odbor dne 10.5.2019 o provedení rozpočtové změny. Důvodem navrhované změny je zapojení finančních prostředků do rozpočtu Olomouckého kraje v celkové výši 7 931 955,30 Kč. Finanční prostředky byly poukázány na účet Olomouckého kraje jako investiční a neinvestiční dotace z Ministerstva pro místní rozvoj ČR na financování projektu v oblasti školství  "Vybavení školních laboratoří v bezbariérové škole - VOŠ a SPŠ elektrotechnická - Olomouc, Božetěchova 3" v rámci Integrovaných teritoriálních investic.</t>
  </si>
  <si>
    <t xml:space="preserve"> -Rozpočtová změna 303/19</t>
  </si>
  <si>
    <t>důvod: odbor sociálních věcí požádal ekonomický odbor dne 2.5.2019 o provedení rozpočtové změny. Důvodem navrhované změny je zapojení finančních prostředků do rozpočtu Olomouckého kraje ve výši 6 336,- Kč. Finanční prostředky budou zapojeny jako finanční vypořádání dotačního programu z roku 2018 a budou použity na financování "Programu finanční podpory poskytování sociálních služeb v Olomouckém kraji - Podprogramu č. 2".</t>
  </si>
  <si>
    <t>Odbor sociálních věcí</t>
  </si>
  <si>
    <t>ORJ - 11</t>
  </si>
  <si>
    <t>2229 - Ostatní přijaté vratky transferů</t>
  </si>
  <si>
    <t xml:space="preserve"> -Rozpočtová změna 304/19</t>
  </si>
  <si>
    <t>důvod: odbor zdravotnictví požádal ekonomický odbor dne 7.5.2019 o provedení rozpočtové změny. Důvodem navrhované změny je zapojení finančních prostředků do rozpočtu Olomouckého kraje ve výši 46 518,- Kč a přesun finančních prostředků v rámci odboru zdravotnictví ve výši 1 000,- Kč (povinná spoluúčast). Česká pojišťovna, a.s., uhradila na účet Olomouckého kraje pojistné plnění k pojistné události pro Olomoucký kraj jako náhradu škody na nemovitém majetku, pronajatém Středomoravské nemocniční a.s., odštěpný závod Nemocnice Šternberk - oprava po vichřici v roce 2019.</t>
  </si>
  <si>
    <t>2322 - Přijaté pojistné náhrady</t>
  </si>
  <si>
    <t>Odbor zdravotnictví</t>
  </si>
  <si>
    <t>ORJ - 14</t>
  </si>
  <si>
    <t xml:space="preserve"> -Rozpočtová změna 305/19</t>
  </si>
  <si>
    <t>důvod: odbor podpory řízení příspěvkových organizací požádal ekonomický odbor dne 9.5.2019 o provedení rozpočtové změny. Důvodem navrhované změny je zapojení finančních prostředků do rozpočtu Olomouckého kraje ve výši 620 679,- Kč. Česká pojišťovna, a.s., uhradila na účet Olomouckého kraje pojistné plnění k pojistné události pro příspěvkovou organizaci Sociální služby pro seniory Šumperk na opravu střechy po vichřici v roce 2019.</t>
  </si>
  <si>
    <t>5331 - Neinvestiční příspěvky zřízeným PO</t>
  </si>
  <si>
    <t xml:space="preserve"> -Rozpočtová změna 306/19</t>
  </si>
  <si>
    <t>důvod: odbor ekonomický požádal dne 13.5.2019 o provedení rozpočtové změny. Důvodem navrhované změny je zapojení finančních prostředků do rozpočtu Olomouckého kraje v celkové výši 154 539 317,99 Kč.  Finanční prostředky budou zapojeny jako část použitelného zůstatku na bankovních účtech Olomouckého kraje k 31.12.2018 a budou zapojeny do rozpočtů jednotlivých odborů Olomouckého kraje roku 2019 na základě usnesení Zastupitelstva Olomouckého kraje č. UZ/15/12/2019 ze dne 29.4.2019.</t>
  </si>
  <si>
    <t>8115 - Změna stavu krátkod. prostř. na BÚ</t>
  </si>
  <si>
    <t>Odbor majetkový, právní a správních činností</t>
  </si>
  <si>
    <t>ORJ - 04</t>
  </si>
  <si>
    <t>Odbor informačních technologií</t>
  </si>
  <si>
    <t>ORJ - 06</t>
  </si>
  <si>
    <t>56 - Neinvestiční půjčené prostředky</t>
  </si>
  <si>
    <t>64 - Investiční půjčené prostředky</t>
  </si>
  <si>
    <t>6351 - Investiční transfery zřízeným PO</t>
  </si>
  <si>
    <t>částka</t>
  </si>
  <si>
    <t>ORJ - 17</t>
  </si>
  <si>
    <t>ÚZ</t>
  </si>
  <si>
    <t>Odbor kancelář hejtmana</t>
  </si>
  <si>
    <t>ORJ - 18</t>
  </si>
  <si>
    <t xml:space="preserve"> -Rozpočtová změna 307/19</t>
  </si>
  <si>
    <t xml:space="preserve"> -Rozpočtová změna 308/19</t>
  </si>
  <si>
    <t xml:space="preserve"> -Rozpočtová změna 309/19</t>
  </si>
  <si>
    <t xml:space="preserve"> -Rozpočtová změna 310/19</t>
  </si>
  <si>
    <t xml:space="preserve"> -Rozpočtová změna 311/19</t>
  </si>
  <si>
    <t xml:space="preserve"> -Rozpočtová změna 312/19</t>
  </si>
  <si>
    <t>poskytovatel: Ministerstvo kultury</t>
  </si>
  <si>
    <t>důvod: neinvestiční dotace ze státního rozpočtu ČR na rok 2019 poskytnutá na základě dopisu Ministerstva kultury ČR č.j.: MK 35048/2019 ze dne 29.4.2019 ve výši 555 000,- Kč pro příspěvkovou organizaci Olomouckého kraje Vědecká knihovna v Olomouci na realizaci projektů z programu "Veřejné informační služby knihoven na rok 2019".</t>
  </si>
  <si>
    <t>Odbor sportu, kultury a památkové péče</t>
  </si>
  <si>
    <t>ORJ - 13</t>
  </si>
  <si>
    <t xml:space="preserve"> -Rozpočtová změna 313/19</t>
  </si>
  <si>
    <t xml:space="preserve"> -Rozpočtová změna 314/19</t>
  </si>
  <si>
    <t>druh rozpočtové změny: vnitřní rozpočtová změna - přesun mezi jednotlivými položkami, paragrafy a odbory ekonomickým a investic</t>
  </si>
  <si>
    <t>důvod: odbor investic požádal ekonomický odbor dne 7.5.2019 o provedení rozpočtové změny. Důvodem navrhované změny je převedení finančních prostředků z odboru investic na odbor ekonomický ve výši 1 185 724,28 Kč. Finanční prostředky budou použity na úhradu splátky revolvingového úvěru projektu v oblasti školství "Střední škola gastronomie a farmářství Jeseník - Tělocvična".</t>
  </si>
  <si>
    <t xml:space="preserve"> -Rozpočtová změna 315/19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</si>
  <si>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</si>
  <si>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26.4.2019 o provedení rozpočtové změny. Důvodem navrhované změny je převedení finančních prostředků z odboru ekonomického na odbor sociálních věcí ve výši 51 680,- Kč a na odbor zdravotnictví ve výši 162 640,-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březen 2019.</t>
  </si>
  <si>
    <t xml:space="preserve"> -Rozpočtová změna 316/19</t>
  </si>
  <si>
    <t>druh rozpočtové změny: vnitřní rozpočtová změna - přesun mezi jednotlivými položkami, paragrafy a odbory ekonomickým a sociálních věcí</t>
  </si>
  <si>
    <t>důvod: odbor sociálních věcí požádal ekonomický odbor dne 29.4.2019 o provedení rozpočtové změny. Důvodem navrhované změny je převedení finančních prostředků z odboru ekonomického na odbor sociálních věcí ve výši 1 800 000,- Kč. Finanční prostředky ze státní dotace budou použity k zajištění výplaty státního příspěvku pro zřizovatele zařízení pro děti vyžadující okamžitou pomoc (Fond ohrožených dětí) podle § 42g a násl. zákona č. 359/1999 Sb., o sociálně - právní ochraně dětí na období duben - červenec 2019.</t>
  </si>
  <si>
    <t xml:space="preserve"> -Rozpočtová změna 317/19</t>
  </si>
  <si>
    <t>druh rozpočtové změny: vnitřní rozpočtová změna - přesun mezi jednotlivými položkami, paragrafy a odbory ekonomickým a kancelář hejtmana</t>
  </si>
  <si>
    <t>důvod: odbor kancelář hejtmana požádal ekonomický odbor dne 9.5.2019 o provedení rozpočtové změny. Důvodem navrhované změny je převedení finančních prostředků z odboru ekonomického na odbor kancelář hejtmana ve výši 720 000,- Kč. Finanční prostředky budou použity na poskytnutí individuální dotace v oblasti cestovního ruchu a vnějších vztahů na základě usnesení Zastupitelstva Olomouckého kraje č. UZ/15/75/2019 ze dne 29.4.2019, prostředky budou čerpány z rezervy Olomouckého kraje na individuální dotace.</t>
  </si>
  <si>
    <t xml:space="preserve"> -Rozpočtová změna 318/19</t>
  </si>
  <si>
    <t>důvod: odbor sociálních věcí požádal ekonomický odbor dne 6.5.2019 o provedení rozpočtové změny. Důvodem navrhované změny je převedení finančních prostředků z odboru ekonomického na odbor sociálních věcí ve výši 480 000,- Kč. Finanční prostředky budou použity na poskytnutí individuální dotace v sociální oblasti na základě usnesení Zastupitelstva Olomouckého kraje č. UZ/15/49/2019 ze dne 29.4.2019, prostředky budou čerpány z rezervy Olomouckého kraje na individuální dotace.</t>
  </si>
  <si>
    <t xml:space="preserve"> -Rozpočtová změna 319/19</t>
  </si>
  <si>
    <t>druh rozpočtové změny: vnitřní rozpočtová změna - přesun mezi jednotlivými položkami, paragrafy a odbory ekonomickým a sportu, kultury a památkové péče</t>
  </si>
  <si>
    <t>důvod: odbor sportu, kultury a památkové péče požádal ekonomický odbor dne 3.5.2019 o provedení rozpočtové změny. Důvodem navrhované změny je převedení finančních prostředků z odboru ekonomického na odbor sportu, kultury a památkové péče v celkové výši 4 150 000,- Kč. Finanční prostředky budou použity na poskytnutí individuálních dotací v oblasti sportu na základě usnesení Zastupitelstva Olomouckého kraje č. UZ/15/38/2019 ze dne 29.4.2019, prostředky budou čerpány z rezervy Olomouckého kraje na individuální dotace.</t>
  </si>
  <si>
    <t xml:space="preserve"> -Rozpočtová změna 320/19</t>
  </si>
  <si>
    <t>druh rozpočtové změny: vnitřní rozpočtová změna - přesun mezi jednotlivými položkami, paragrafy a odbory investic a dopravy a silničního hospodářství</t>
  </si>
  <si>
    <t>důvod: odbor investic požádal ekonomický odbor dne 7.5.2019 o provedení rozpočtové změny. Důvodem navrhované změny je převedení finančních prostředků z odboru investic na odbor dopravy a silničního hospodářství ve výši 100 000,- Kč. Finanční prostředky budou použity na úhradu geometrických plánů.</t>
  </si>
  <si>
    <t xml:space="preserve"> -Rozpočtová změna 321/19</t>
  </si>
  <si>
    <t>druh rozpočtové změny: vnitřní rozpočtová změna - přesun mezi jednotlivými položkami, paragrafy a odbory investic a podpory řízení příspěvkových organizací</t>
  </si>
  <si>
    <t>důvod: odbor investic požádal ekonomický odbor dne 3.5.2019 o provedení rozpočtové změny. Důvodem navrhované změny je převedení finančních prostředků z odboru investic na podpory řízení příspěvkových organizací ve výši 1 600 000,- Kč. Finanční prostředky budou použity pro příspěvkovou organizaci Střední průmyslová škola strojnická Olomouc na vybavení počítačové sítě (LAN).</t>
  </si>
  <si>
    <t xml:space="preserve"> -Rozpočtová změna 322/19</t>
  </si>
  <si>
    <t xml:space="preserve"> -Rozpočtová změna 323/19</t>
  </si>
  <si>
    <t>druh rozpočtové změny: vnitřní rozpočtová změna - přesun mezi jednotlivými položkami, paragrafy v rámci odboru kancelář hejtmana</t>
  </si>
  <si>
    <t>důvod: odbor kancelář hejtmana požádal ekonomický odbor dne 24.4.2019 o provedení rozpočtové změny. Důvodem navrhované změny je přesun finančních prostředků v rámci odboru kancelář hejtmana ve výši 1 717 900,- Kč. Finanční prostředky budou použity na nákup technických automobilů, které budou poskytnuty jako  věcný dar Hasičskému záchrannému sboru Olomouckého kraje, na základě usnesení Rady Olomouckého kraje č. UR/63/59/2019 ze dne 15.4.2019.</t>
  </si>
  <si>
    <t xml:space="preserve"> -Rozpočtová změna 324/19</t>
  </si>
  <si>
    <t>důvod: odbor kancelář hejtmana požádal ekonomický odbor dne 7.5.2019 o provedení rozpočtové změny. Důvodem navrhované změny je přesun finančních prostředků v rámci odboru kancelář hejtmana v celkové výši 250 000,- Kč. Finanční prostředky budou použity na zajištění organizace cvičení orgánů krizového řízení a složek integrovaného záchranného systému Olomouckého kraje v roce 2019.</t>
  </si>
  <si>
    <t xml:space="preserve"> -Rozpočtová změna 325/19</t>
  </si>
  <si>
    <t>druh rozpočtové změny: vnitřní rozpočtová změna - přesun mezi jednotlivými položkami, paragrafy v rámci odboru kanceláře ředitele</t>
  </si>
  <si>
    <t xml:space="preserve">důvod: odbor kancelář ředitele požádal ekonomický odbor dne 13.5.2019 o provedení rozpočtové změny. Důvodem navrhované změny je přesun finančních prostředků v rámci odboru kanceláře ředitele v celkové výši 10 834,04 Kč. Finanční prostředky budou použity na úhradu výdajů v souvislosti s konáním nových voleb do zastupitelstev obcí vyhlášených na den 16. března 2019 na činnost krajského úřadu. </t>
  </si>
  <si>
    <t>50 - Platy a podobné související výdaje</t>
  </si>
  <si>
    <t xml:space="preserve"> -Rozpočtová změna 326/19</t>
  </si>
  <si>
    <t>důvod: odbor strategického rozvoje kraje požádal ekonomický odbor dne 3.5.2019 o provedení rozpočtové změny. Důvodem navrhované změny je přesun finančních prostředků v rámci odboru strategického rozvoje kraje v celkové výši 432 200,- Kč. Finanční prostředky budou použity na poskytnutí dotace z "Programu obnovy venkova Olomouckého kraje 2019" v dotačním titulu "Podpora budování a obnovy infrastruktury obce" obci Těšetice na základě usnesení Zastupitelstva Olomouckého kraje č. UZ/15/57/2019 ze dne 29.4.2019.</t>
  </si>
  <si>
    <t xml:space="preserve"> -Rozpočtová změna 327/19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</si>
  <si>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</si>
  <si>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2.5.2019 o provedení rozpočtové změny. Důvodem navrhované změny je přesun finančních prostředků v rámci odboru životního prostředí a zemědělství ve výši 325 000,- Kč. Finanční prostředky budou použity na zajištění finančních darů pro vítěze soutěže měst a obcí Olomouckého kraje "O keramickou popelnici" v rámci projektu "Intenzifikace odděleného sběru a zajištění využití komunálních odpadů včetně jejich obalové složky na území Olomouckého kraje".</t>
  </si>
  <si>
    <t xml:space="preserve"> -Rozpočtová změna 328/19</t>
  </si>
  <si>
    <t>druh rozpočtové změny: vnitřní rozpočtová změna - přesun mezi jednotlivými položkami, paragrafy v rámci odboru sportu, kultury a památkové péče</t>
  </si>
  <si>
    <t>důvod: odbor sportu, kultury a památkové péče požádal ekonomický odbor dne 6.5.2019 o provedení rozpočtové změny. Důvodem navrhované změny je přesun finančních prostředků v rámci odboru sportu, kultury a památkové péče v celkové výši 105 000,- Kč. Finanční prostředky budou použity na poskytnutí dotací z "Programu podpory kultury v Olomouckém kraji v roce 2019" na základě usnesení  Rady Olomouckého kraje č. UR/62/49/2019 ze dne 1.4.2019 a Zastupitelstva Olomouckého kraje č. UZ/15/40/2019 ze dne 29.4.2019.</t>
  </si>
  <si>
    <t xml:space="preserve"> -Rozpočtová změna 329/19</t>
  </si>
  <si>
    <t>druh rozpočtové změny: vnitřní rozpočtová změna - přesun mezi jednotlivými položkami, paragrafy v rámci odboru zdravotnictví</t>
  </si>
  <si>
    <t xml:space="preserve"> -Rozpočtová změna 330/19</t>
  </si>
  <si>
    <t>důvod: odbor investic požádal ekonomický odbor dne 3.5.2019 o provedení rozpočtové změny. Důvodem navrhované změny je přesun finančních prostředků v rámci odboru investic ve výši 2 421 302,06 Kč. Finanční prostředky budou použity na financování projektu v oblasti školství "Střední škola a Základní škola prof. Z. Matějčka Olomouc - Stavební úpravy venkovního sportovního areálu Táboritů".</t>
  </si>
  <si>
    <t xml:space="preserve"> -Rozpočtová změna 331/19</t>
  </si>
  <si>
    <t>důvod: odbor investic požádal ekonomický odbor dne 10.5.2019 o provedení rozpočtové změny. Důvodem navrhované změny je přesun finančních prostředků v rámci odboru investic ve výši 390 490,29 Kč. Finanční prostředky budou použity na financování projektu v oblasti zdravotnictví "SMN a.s. - o.z. Nemocnice Šternberk - demolice betonového límce".</t>
  </si>
  <si>
    <t xml:space="preserve"> -Rozpočtová změna 332/19</t>
  </si>
  <si>
    <t>důvod: odbor investic požádal ekonomický odbor dne 24.4.2019 o provedení rozpočtové změny. Důvodem navrhované změny je přesun finančních prostředků v rámci odboru investic ve výši 163 000,- Kč. Finanční prostředky budou použity na financování investiční akce v oblasti kultury "Realizace depozitáře pro Vědeckou knihovnu v Olomouci".</t>
  </si>
  <si>
    <t xml:space="preserve"> -Rozpočtová změna 333/19</t>
  </si>
  <si>
    <t>důvod: odbor investic požádal ekonomický odbor dne 29.4.2019 o provedení rozpočtové změny. Důvodem navrhované změny je přesun finančních prostředků v rámci odboru investic ve výši 18 150,- Kč. Finanční prostředky budou použity na financování investiční akce v oblasti školství "PPP a SPC Olomouckého kraje - zvýšení kvality služeb a kapacity centra - PPP Olomouc, U Sportovní haly 1a".</t>
  </si>
  <si>
    <t xml:space="preserve"> -Rozpočtová změna 334/19</t>
  </si>
  <si>
    <t>důvod: odbor investic požádal ekonomický odbor dne 6.5.2019 o provedení rozpočtové změny. Důvodem navrhované změny je přesun finančních prostředků v rámci odboru investic v celkové výši 2 997 000,- Kč. Finanční prostředky budou použity na financování projektu v oblasti zdravotnictví "Realizace energeticky úsporných opatření - Nemocnice Přerov-domov sester".</t>
  </si>
  <si>
    <t xml:space="preserve"> -Rozpočtová změna 335/19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</si>
  <si>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</si>
  <si>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10.5.2019 o provedení rozpočtové změny. Důvodem navrhované změny je převedení finančních prostředků z odboru ekonomického na odbor strategického rozvoje kraje ve výši 2 420 000,- Kč a přesun finančních prostředků v rámci odboru strategického rozvoje kraje v celkové výši 531 390,- Kč. Finanční prostředky budou použity na financování  projektu v oblasti informačních technologií "Kybernetická bezpečnost Krajského úřadu Olomouckého kraje".</t>
  </si>
  <si>
    <t xml:space="preserve"> -Rozpočtová změna 336/19</t>
  </si>
  <si>
    <t>druh rozpočtové změny: vnitřní rozpočtová změna - přesun mezi jednotlivými položkami, paragrafy v rámci odboru podpory řízení příspěvkových organizací</t>
  </si>
  <si>
    <t xml:space="preserve"> -Rozpočtová změna 337/19</t>
  </si>
  <si>
    <t xml:space="preserve"> -Rozpočtová změna 338/19</t>
  </si>
  <si>
    <t xml:space="preserve"> -Rozpočtová změna 339/19</t>
  </si>
  <si>
    <t xml:space="preserve"> -Rozpočtová změna 340/19</t>
  </si>
  <si>
    <t xml:space="preserve"> -Rozpočtová změna 341/19</t>
  </si>
  <si>
    <t xml:space="preserve"> -Rozpočtová změna 342/19</t>
  </si>
  <si>
    <t xml:space="preserve"> -Rozpočtová změna 343/19</t>
  </si>
  <si>
    <t xml:space="preserve"> -Rozpočtová změna 344/19</t>
  </si>
  <si>
    <t xml:space="preserve"> -Rozpočtová změna 345/19</t>
  </si>
  <si>
    <t xml:space="preserve"> -Rozpočtová změna 346/19</t>
  </si>
  <si>
    <t xml:space="preserve"> -Rozpočtová změna 347/19</t>
  </si>
  <si>
    <t>důvod: odbor podpory řízení příspěvkových organizací požádal ekonomický odbor dne 7.5.2019 o provedení rozpočtové změny. Důvodem navrhované změny je přesun finančních prostředků v rámci odboru podpory řízení příspěvkových organizací ve výši 112,- Kč. Finanční prostředky budou použity na kofinancování projektu "Centra odborné přípravy" příspěvkové organizace Olomouckého kraje v oblasti školství Střední škola zemědělská, Přerov, na základě usnesení Zastupitelstva Olomouckého kraje č. UZ/15/63/2019 ze dne 29.4.2019.</t>
  </si>
  <si>
    <t xml:space="preserve"> -Rozpočtová změna 348/19</t>
  </si>
  <si>
    <t xml:space="preserve"> -Rozpočtová změna 349/19</t>
  </si>
  <si>
    <t xml:space="preserve"> -Rozpočtová změna 350/19</t>
  </si>
  <si>
    <t xml:space="preserve"> -Rozpočtová změna 351/19</t>
  </si>
  <si>
    <t xml:space="preserve"> -Rozpočtová změna 352/19</t>
  </si>
  <si>
    <t>důvod: odbor podpory řízení příspěvkových organizací požádal ekonomický odbor dne 14.5.2019 o provedení rozpočtové změny. Důvodem navrhované změny je zapojení finančních prostředků do rozpočtu Olomouckého kraje ve výši 731 390,- Kč. Česká pojišťovna, a.s., uhradila na účet Olomouckého kraje pojistné plnění k pojistné události pro příspěvkovou organizaci Střední lesnická škola, Hranice, na úhradu nákladů spojených s poškozením lesních porostů vichřicí v roce 2018.</t>
  </si>
  <si>
    <t xml:space="preserve"> -Rozpočtová změna 353/19</t>
  </si>
  <si>
    <t xml:space="preserve"> -Rozpočtová změna 354/19</t>
  </si>
  <si>
    <t>druh rozpočtové změny: vnitřní rozpočtová změna - přesun mezi jednotlivými položkami, paragrafy a odbory investic a kancelář ředitele</t>
  </si>
  <si>
    <t>důvod: odbor investic požádal ekonomický odbor dne 14.5.2019 o provedení rozpočtové změny. Důvodem navrhované změny je převedení finančních prostředků z odboru investic na odbor kancelář ředitele v celkové výši 48 000,- Kč. Finanční prostředky budou použity na úhradu nákladů spojených s uzavřením dohody o provedení práce na výkon autorského dozoru u investičních akcí.</t>
  </si>
  <si>
    <t xml:space="preserve"> -Rozpočtová změna 355/19</t>
  </si>
  <si>
    <t>druh rozpočtové změny: vnitřní rozpočtová změna - přesun mezi jednotlivými položkami, paragrafy a odbory ekonomickým a kancelář ředitele</t>
  </si>
  <si>
    <t>důvod: odbor kancelář ředitele požádala ekonomický odbor dne 14.5.2019 o provedení rozpočtové změny. Důvodem navrhované změny je převedení finančních prostředků z odboru ekonomického na odbor kancelář ředitele v celkové výši 610 000,- Kč. Finanční prostředky budou použity na úhradu nákladů spojených s pronájmem prostor pro zaměstnance v budově RCO, a budou převedeny z rezervy Olomouckého kraje.</t>
  </si>
  <si>
    <t xml:space="preserve"> -Rozpočtová změna 356/19</t>
  </si>
  <si>
    <t>druh rozpočtové změny: vnitřní rozpočtová změna - přesun mezi jednotlivými položkami, paragrafy a odbory ekonomickým, kancelář ředitele a Fond sociálních potřeb</t>
  </si>
  <si>
    <t>důvod: odbor kancelář ředitele požádala ekonomický odbor dne 14.5.2019 o provedení rozpočtové změny. Důvodem navrhované změny je převedení finančních prostředků z odboru ekonomického na odbor kancelář ředitele a do Fondu sociálních potřeb v celkové výši 692 100,- Kč. Finanční prostředky budou převedeny z rezervy Olomouckého kraje a budou použity na pokrytí mzdových nákladů v souvislosti s navýšením počtu zaměstnanců v roce 2019.</t>
  </si>
  <si>
    <t>ORJ - 199</t>
  </si>
  <si>
    <t>4134 - Převody z rozpočtových účtů</t>
  </si>
  <si>
    <t xml:space="preserve"> -Rozpočtová změna 361/19</t>
  </si>
  <si>
    <t xml:space="preserve"> -Rozpočtová změna 362/19</t>
  </si>
  <si>
    <t xml:space="preserve"> -Rozpočtová změna 357/19</t>
  </si>
  <si>
    <t>důvod: odbor investic požádal ekonomický odbor dne 7.5.2019 o provedení rozpočtové změny. Důvodem navrhované změny je zapojení finančních prostředků do rozpočtu Olomouckého kraje ve výši 50 957,- Kč. Jedná se o zapojení finančních prostředků z vratek nákladů uhrazených v roce 2015 a 2016 na akci "III/4345 Klenovice na Hané - Iváň", prostředky budou použity na "Vypořádání staveb po jejich dokončení z minul. let - výkupy pozemků a jiné".</t>
  </si>
  <si>
    <t>2324 - Přijaté nekapitál. příspěvky a náhrady</t>
  </si>
  <si>
    <t xml:space="preserve"> -Rozpočtová změna 358/19</t>
  </si>
  <si>
    <t>důvod: odbor investic požádal ekonomický odbor dne 16.4.2019 o provedení rozpočtové změny. Důvodem navrhované změny je zapojení finančních prostředků do rozpočtu Olomouckého kraje ve výši 4 024 898,05 Kč. Jedná se o zapojení finančních prostředků od obcí jako úhrada části nákladů na realizaci investiční akce "II/447 Strukov - Šternberk".</t>
  </si>
  <si>
    <t>4221 - Investiční přijaté transfery od obcí</t>
  </si>
  <si>
    <t xml:space="preserve"> -Rozpočtová změna 359/19</t>
  </si>
  <si>
    <t>důvod: odbor investic požádal ekonomický odbor dne 6.5.2019 o provedení rozpočtové změny. Důvodem navrhované změny je zapojení finančních prostředků do rozpočtu Olomouckého kraje v celkové výši 3 016 518,78 Kč. Jedná se o zapojení finančních prostředků jako úhrada části nákladů a poskytnutí finančního daru na realizaci investiční akce "II/444 kř. R35 Mohelnice - Úsov".</t>
  </si>
  <si>
    <t>2329 - Ostatní nedaňové příjmy j. n.</t>
  </si>
  <si>
    <t>3121 - Přijaté dary na pořízení dlouh. majetku</t>
  </si>
  <si>
    <t xml:space="preserve"> -Rozpočtová změna 360/19</t>
  </si>
  <si>
    <t xml:space="preserve">důvod: odbor zdravotnictví požádal ekonomický odbor dne 7.5.2019 o provedení rozpočtové změny. Důvodem navrhované změny je zapojení finančních prostředků do rozpočtu Olomouckého kraje v celkové výši 503 464,- Kč.  Finanční prostředky budou zapojeny jako příjmy z pronájmu na základě dodatku č. 7 ke smlouvě o nájmu nemovitého majetku mezi Olomouckým krajem a Středomoravskou nemocniční a. s., na základě usnesení Rady Olomouckého kraje č. UR/59/31/2019 ze dne 18.2.2019.
</t>
  </si>
  <si>
    <t>2132 - Příjmy z pronájmu ostat. nemov. a j. č.</t>
  </si>
  <si>
    <t xml:space="preserve"> -Rozpočtová změna 363/19</t>
  </si>
  <si>
    <t>důvod: neinvestiční dotace ze státního rozpočtu ČR na rok 2019 poskytnutá na základě rozhodnutí Ministerstva financí ČR č.j.: MF - 23191/2018/1201-5 ze dne 13.5.2019 ve výši 445 610,- Kč na náhradu škody způsobené vydrou říční na rybách na rybnících v nájmu společnosti Rybářství Haška s. r. o., Hustopeče nad Bečvou, za období od 20.1.2018 do 27.6.2018.</t>
  </si>
  <si>
    <t>58 - Výdaje na náhrady za nezpůsobenou újmu</t>
  </si>
  <si>
    <t xml:space="preserve"> -Rozpočtová změna 364/19</t>
  </si>
  <si>
    <t>důvod: neinvestiční dotace ze státního rozpočtu ČR na rok 2019 poskytnutá na základě dopisu Ministerstva kultury ČR č.j.: MK 37768/2019 OULK ze dne 7.5.2019 v celkové výši          38 000,- Kč pro příspěvkovou organizaci Olomouckého kraje Vědecká knihovna v Olomouci na realizaci projektů "Doplnění fondu zvukové knihovny Vědecké knihovny v Olomouci" a "Festival Olmützer Kulturtage - Olomoucké dny německého jazyka" z programu "Knihovna 21. století".</t>
  </si>
  <si>
    <t xml:space="preserve"> -Rozpočtová změna 365/19</t>
  </si>
  <si>
    <t>poskytovatel: Ministerstvo zdravotnictví</t>
  </si>
  <si>
    <t>důvod: neinvestiční dotace ze státního rozpočtu ČR na rok 2019 poskytnutá na základě rozhodnutí Ministerstva zdravotnictví ČR č.j.: OKP/22/1102/2019 ze dne 9.5.2019 ve výši          4 109 920,- Kč na program "Financování připravenosti poskytovatele zdravotnické záchranné služby na řešení mimořádných událostí a krizových situací podle zákona č. 374/2011 Sb., o zdravotnické záchranné službě, ve znění pozdějších předpisů" pro příspěvkovou organizaci Zdravotnická záchranná služba Olomouckého kraje.</t>
  </si>
  <si>
    <t xml:space="preserve"> -Rozpočtová změna 366/19</t>
  </si>
  <si>
    <t>důvod: odbor školství a mládeže požádal ekonomický odbor dne 23.5.2019 o provedení rozpočtové změny. Důvodem navrhované změny je snížení neinvestiční dotace ze státního rozpočtu ČR na rok 2019 poskytnuté na základě rozhodnutí Ministerstva školství, mládeže a tělovýchovy ČR č.j.: 27859-12/2018-8 ze dne 13.2.2019 v celkové výši 3 179 965,- Kč na rozvojový program "Podpora výuky plavání v základních školách v roce 2019", nevyčerpané prostředky ve výši 110 930,- Kč budou vráceny na účet Ministerstva školství, mládeže a tělovýchovy.</t>
  </si>
  <si>
    <t xml:space="preserve"> -Rozpočtová změna 367/19</t>
  </si>
  <si>
    <t>poskytovatel: Ministerstvo životního prostředí ČR</t>
  </si>
  <si>
    <t>důvod: odbor investic požádal ekonomický odbor dne 20.5.2019 o provedení rozpočtové změny. Důvodem navrhované změny je zapojení finančních prostředků do rozpočtu Olomouckého kraje ve výši 1 105 924,62 Kč. Finanční prostředky byly poukázány na účet Olomouckého kraje jako investiční dotace z Ministerstva životního prostředí ČR na financování projektu "Hotelová škola Vincenze Priessnitze, Jeseník, Dukelská 680 - Zateplení budovy Kord a) zateplení" v rámci Operačního programu Životní prostředí.</t>
  </si>
  <si>
    <t xml:space="preserve"> -Rozpočtová změna 368/19</t>
  </si>
  <si>
    <t>důvod: odbor investic požádal ekonomický odbor dne 24.5.2019 o provedení rozpočtové změny. Důvodem navrhované změny je zapojení finančních prostředků do rozpočtu Olomouckého kraje ve výši 9 090,- Kč. Finanční prostředky byly poukázány na účet Olomouckého kraje jako investiční dotace z Ministerstva životního prostředí ČR na financování projektu "Dětský domov a Školní jídelna, Olomouc, U Sportovní haly 1a - Zateplení budovy a lodžie" v rámci Operačního programu Životní prostředí.</t>
  </si>
  <si>
    <t xml:space="preserve"> -Rozpočtová změna 369/19</t>
  </si>
  <si>
    <t>důvod: odbor investic požádal ekonomický odbor dne 20.5.2019 o provedení rozpočtové změny. Důvodem navrhované změny je zapojení finančních prostředků do rozpočtu Olomouckého kraje ve výši 21 019,15 Kč. Finanční prostředky byly poukázány na účet Olomouckého kraje jako investiční dotace z Ministerstva životního prostředí ČR na financování projektu "Hotelová škola Vincenze Priessnitze, Jeseník, Dukelská 680 - Zateplení budovy Kord b) vzduchotechnika" v rámci Operačního programu Životní prostředí.</t>
  </si>
  <si>
    <t xml:space="preserve"> -Rozpočtová změna 370/19</t>
  </si>
  <si>
    <t>důvod: odbor strategického rozvoje kraje požádal ekonomický odbor dne 17.5.2019 o provedení rozpočtové změny. Důvodem navrhované změny je zapojení finančních prostředků do rozpočtu Olomouckého kraje v celkové výši 20 342 184,32 Kč. Finanční prostředky byly poukázány na účet Olomouckého kraje jako investiční a neinvestiční dotace z Ministerstva  pro místní rozvoj ČR na financování projektu v oblasti školství "Modernizace učeben, vybavení a vnitřní konektivity školy - Gymnázium Olomouc - Hejčín" v rámci Integrovaného regionálního operačního programu.</t>
  </si>
  <si>
    <t xml:space="preserve"> -Rozpočtová změna 371/19</t>
  </si>
  <si>
    <t>důvod: odbor strategického rozvoje kraje požádal ekonomický odbor dne 17.5.2019 o provedení rozpočtové změny. Důvodem navrhované změny je zapojení finančních prostředků do rozpočtu Olomouckého kraje v celkové výši 446 326,11 Kč. Finanční prostředky budou poukázány na účet Olomouckého kraje jako investiční a neinvestiční dotace z Ministerstva životního prostředí ČR na financování projektu "Úprava sluneční louky OLÚ Paseka" v rámci Operačního programu Životní prostředí.</t>
  </si>
  <si>
    <t xml:space="preserve"> -Rozpočtová změna 372/19</t>
  </si>
  <si>
    <t>důvod: odbor strategického rozvoje kraje požádal ekonomický odbor dne 21.5.2019 o provedení rozpočtové změny. Důvodem navrhované změny je zapojení investiční a neinvestiční dotace z Ministerstva životního prostředí ČR v celkové výši 89 315 352,50 Kč. Finanční prostředky byly poukázány na účet Olomouckého kraje z Ministerstva životního prostředí na úhradu projektu "Kotlíkové dotace v Olomouckém kraji III." v rámci Operačního programu Životní prostředí 2014 - 2020.</t>
  </si>
  <si>
    <t>ORJ - 79</t>
  </si>
  <si>
    <t xml:space="preserve"> -Rozpočtová změna 373/19</t>
  </si>
  <si>
    <t xml:space="preserve"> -Rozpočtová změna 374/19</t>
  </si>
  <si>
    <t xml:space="preserve"> -Rozpočtová změna 375/19</t>
  </si>
  <si>
    <t xml:space="preserve"> -Rozpočtová změna 376/19</t>
  </si>
  <si>
    <t xml:space="preserve"> -Rozpočtová změna 377/19</t>
  </si>
  <si>
    <t xml:space="preserve"> -Rozpočtová změna 378/19</t>
  </si>
  <si>
    <t xml:space="preserve"> -Rozpočtová změna 379/19</t>
  </si>
  <si>
    <t xml:space="preserve"> -Rozpočtová změna 380/19</t>
  </si>
  <si>
    <t>důvod: odbor školství a mládeže požádal ekonomický odbor dne 20.5.2019 o provedení rozpočtové změny. Důvodem navrhované změny je převedení finančních prostředků z odboru ekonomického na odbor školství a mládeže v celkové výši 360 000,- Kč. Finanční prostředky budou použity na poskytnutí individuálních dotací v oblasti školství na základě usnesení Rady Olomouckého kraje č. UR/65/45/2019 ze dne 20.5.2019, prostředky budou čerpány z rezervy Olomouckého kraje na individuální dotace.</t>
  </si>
  <si>
    <t xml:space="preserve"> -Rozpočtová změna 381/19</t>
  </si>
  <si>
    <t xml:space="preserve"> -Rozpočtová změna 382/19</t>
  </si>
  <si>
    <t>druh rozpočtové změny: vnitřní rozpočtová změna - přesun mezi jednotlivými položkami, paragrafy a odbory investic a majetkovým, právním a správních činností</t>
  </si>
  <si>
    <t>důvod: odbor investic požádal ekonomický odbor dne 14.5.2019 o provedení rozpočtové změny. Důvodem navrhované změny je převedení finančních prostředků z odboru investic na odbor majetkový, právní a správních činností ve výši 84 172,- Kč. Finanční prostředky budou použity na úhradu odkupu pozemků na realizaci projektu v oblasti dopravy"Zvýšení přeshraniční dostupnosti Hanušovice - Stronie Ślaskie".</t>
  </si>
  <si>
    <t xml:space="preserve"> -Rozpočtová změna 383/19</t>
  </si>
  <si>
    <t>druh rozpočtové změny: vnitřní rozpočtová změna - přesun mezi jednotlivými položkami, paragrafy v rámci odboru ekonomického</t>
  </si>
  <si>
    <t>důvod: odbor ekonomický požádal dne 17.5.2019 o provedení rozpočtové změny. Důvodem navrhované změny je přesun finančních prostředků v rámci odboru ekonomického ve výši 206 842,92 Kč. Finanční prostředky budou použity na mimořádnou splátku revolvingového úvěru a budou převedeny z rezervy na investice Olomouckého kraje.</t>
  </si>
  <si>
    <t xml:space="preserve"> -Rozpočtová změna 384/19</t>
  </si>
  <si>
    <t>důvod: odbor strategického rozvoje kraje požádal ekonomický odbor dne 20.5.2019 o provedení rozpočtové změny. Důvodem navrhované změny je přesun finančních prostředků v rámci odboru strategického rozvoje kraje ve výši 9 000,- Kč. Finanční prostředky budou použity na poskytnutí dotace z "Programu obnovy venkova Olomouckého kraje 2019" v dotačním titulu "Podpora budování a obnovy infrastruktury obce" na základě usnesení Zastupitelstva Olomouckého kraje č. UZ/15/57/2019 ze dne 29.4.2019.</t>
  </si>
  <si>
    <t xml:space="preserve"> -Rozpočtová změna 385/19</t>
  </si>
  <si>
    <t>důvod: odbor sportu, kultury a památkové péče požádal ekonomický odbor dne 20.5.2019 o provedení rozpočtové změny. Důvodem navrhované změny je přesun finančních prostředků v rámci odboru sportu, kultury a památkové péče v celkové výši 200 000,- Kč. Finanční prostředky budou použity na poskytnutí individuální dotace v oblasti sportu na základě usnesení Zastupitelstva Olomouckého kraje č. UZ/15/37/2019 ze dne 29.4.2019.</t>
  </si>
  <si>
    <t xml:space="preserve"> -Rozpočtová změna 386/19</t>
  </si>
  <si>
    <t xml:space="preserve"> -Rozpočtová změna 387/19</t>
  </si>
  <si>
    <t>důvod: odbor zdravotnictví požádal ekonomický odbor dne 22.5.2019 o provedení rozpočtové změny. Důvodem navrhované změny je přesun finančních prostředků v rámci odboru zdravotnictví ve výši 150,- Kč. Finanční prostředky byly v roce 2018 uhrazeny jako správní poplatek duplicitně, prostředky budou vráceny zpět Společnosti Podané ruce o.p.s.</t>
  </si>
  <si>
    <t xml:space="preserve"> -Rozpočtová změna 388/19</t>
  </si>
  <si>
    <t>důvod: odbor investic požádal ekonomický odbor dne 21.5.2019 o provedení rozpočtové změny. Důvodem navrhované změny je přesun finančních prostředků v rámci odboru investic ve výši 600,- Kč. Finanční prostředky budou použity na financování projektu v oblasti zdravotnictví "ZZS OK - Výstavba nových výjezdových základen - Jeseník".</t>
  </si>
  <si>
    <t xml:space="preserve"> -Rozpočtová změna 389/19</t>
  </si>
  <si>
    <t>důvod: odbor investic požádal ekonomický odbor dne 15.5.2019 o provedení rozpočtové změny. Důvodem navrhované změny je přesun finančních prostředků v rámci odboru investic ve výši 76 472,- Kč. Finanční prostředky budou použity na financování investiční akce v oblasti školství "PPP a SPC Olomouckého kraje - zvýšení kvality služeb a kapacity centra - PPP Jeseník".</t>
  </si>
  <si>
    <t xml:space="preserve"> -Rozpočtová změna 390/19</t>
  </si>
  <si>
    <t>důvod: odbor strategického rozvoje kraje požádal ekonomický odbor dne 17.5.2019 o provedení rozpočtové změny. Důvodem navrhované změny je přesun finančních prostředků v rámci odboru strategického rozvoje kraje ve výši 92 000,- Kč. Finanční prostředky budou použity na financování výdajů projektu v oblasti zdravotnictví "Úprava sluneční louky OLÚ Paseka".</t>
  </si>
  <si>
    <t xml:space="preserve"> -Rozpočtová změna 391/19</t>
  </si>
  <si>
    <t>důvod: odbor strategického rozvoje kraje požádal ekonomický odbor dne 22.5.2019 o provedení rozpočtové změny. Důvodem navrhované změny je přesun finančních prostředků v rámci odboru strategického rozvoje kraje ve výši 21 052,63 Kč. Finanční prostředky budou použity na úhradu odvodu za porušení rozpočtové kázně u projektu "Rovný přístup ke vzdělávání s ohledem na lepší uplatnitelnost na trhu práce (IKAP Olomoucký kraj)" v rámci Operačního programu Výzkum, vývoj a vzdělávání.</t>
  </si>
  <si>
    <t>53 - Neinv. transfery veřejnopráv. subjektům</t>
  </si>
  <si>
    <t xml:space="preserve"> -Rozpočtová změna 392/19</t>
  </si>
  <si>
    <t xml:space="preserve"> -Rozpočtová změna 393/19</t>
  </si>
  <si>
    <t xml:space="preserve"> -Rozpočtová změna 394/19</t>
  </si>
  <si>
    <t xml:space="preserve"> -Rozpočtová změna 395/19</t>
  </si>
  <si>
    <t>důvod: neinvestiční dotace ze státního rozpočtu ČR na rok 2019 poskytnutá na základě rozhodnutí Ministerstva financí ČR č.j.: MF - 30218/2018/1201-5 ze dne 20.5.2019 ve výši 1 337 630,- Kč na náhradu škody způsobené kormoránem velkým na rybách na rybnících v nájmu společnosti Rybářství Horák, s. r. o., Uničov, za období od 4.4.2018 do 30.6.2018.</t>
  </si>
  <si>
    <t xml:space="preserve"> -Rozpočtová změna 396/19</t>
  </si>
  <si>
    <t>důvod: odbor investic požádal ekonomický odbor dne 27.5.2019 o provedení rozpočtové změny. Důvodem navrhované změny je zapojení finančních prostředků do rozpočtu Olomouckého kraje ve výši 506 844,80 Kč. Finanční prostředky byly poukázány na účet Olomouckého kraje jako investiční dotace z Ministerstva životního prostředí ČR na financování projektu "Dětské centrum Ostrůvek - Zateplení budovy a střechy objektu D, Mošnerova 1 b) vzduchotechnika" v rámci Operačního programu Životní prostředí.</t>
  </si>
  <si>
    <t xml:space="preserve"> -Rozpočtová změna 397/19</t>
  </si>
  <si>
    <t>důvod: odbor investic požádal ekonomický odbor dne 24.5.2019 o provedení rozpočtové změny. Důvodem navrhované změny je zapojení finančních prostředků do rozpočtu Olomouckého kraje v celkové výši 4 250 412,68 Kč. Finanční prostředky budou poukázány na účet Olomouckého kraje jako investiční a neinvestiční dotace z Ministerstva financí - Národního fondu  na financování projektu v oblasti dopravy "Zvýšení přeshraniční dostupnosti Písečná - Nysa" v rámci "Programu přeshraniční spolupráce ČR - Polsko", prostředky budou přeposlámy polskému partnerovi projektu.</t>
  </si>
  <si>
    <t>4218 - Investiční převody z Národního fondu</t>
  </si>
  <si>
    <t>4118 - Neinv. přijaté transfery z Národ. fondu</t>
  </si>
  <si>
    <t>55 - Neinvestiční transfery do zahraničí</t>
  </si>
  <si>
    <t xml:space="preserve"> -Rozpočtová změna 398/19</t>
  </si>
  <si>
    <t>druh rozpočtové změny: vnitřní rozpočtová změna - přesun mezi jednotlivými položkami, paragrafy a odbory ekonomickým a životního prostředí a zemědělství</t>
  </si>
  <si>
    <t>důvod: odbor životního prostředí a zemědělství požádal ekonomický odbor dne 27.5.2019 o provedení rozpočtové změny. Důvodem navrhované změny je převedení finančních prostředků z odboru ekonomického na odbor životního prostředí a zemědělství ve výši         50 000,- Kč. Finanční prostředky budou použity na poskytnutí individuální dotace v oblasti životního prostředí na základě usnesení Rady Olomouckého kraje č. UR/65/27/2019 ze dne 20.5.2019, a budou čerpány z rezervy Olomouckého kraje na individuální dotace.</t>
  </si>
  <si>
    <t xml:space="preserve"> -Rozpočtová změna 399/19</t>
  </si>
  <si>
    <t xml:space="preserve"> -Rozpočtová změna 400/19</t>
  </si>
  <si>
    <t xml:space="preserve"> -Rozpočtová změna 401/19</t>
  </si>
  <si>
    <t>důvod: odbor kancelář hejtmana požádal ekonomický odbor dne 28.5.2019 o provedení rozpočtové změny. Důvodem navrhované změny je přesun finančních prostředků v rámci odboru kancelář hejtmana ve výši 15 000,- Kč. Finanční prostředky budou použity na poskytnutí "Dotace na akce hasičů, spolků a pobočných spolků hasičů Olomouckého kraje 2019" na základě usnesení Rady Olomouckého kraje č. UR/65/9/2019 ze dne 20.5.2019.</t>
  </si>
  <si>
    <t xml:space="preserve"> -Rozpočtová změna 402/19</t>
  </si>
  <si>
    <t xml:space="preserve">důvod: odbor strategického rozvoje kraje požádal ekonomický odbor dne 10.5.2019 o provedení rozpočtové změny. Důvodem navrhované změny je zapojení finančních prostředků do rozpočtu Olomouckého kraje ve výši 392 161,- Kč. Finanční prostředky budou zapojeny jako úhrada vynaložených nákladů na zpracování aktualizace Zásad územního rozvoje Olomouckého kraje na základě Smlouvy o úhradě nákladů č. 2018/02832/OSR/OSM mezi Olomouckým krajem a SŽDC, s. o. </t>
  </si>
  <si>
    <t xml:space="preserve"> -Rozpočtová změna 403/19</t>
  </si>
  <si>
    <t>důvod: odbor ekonomický požádal dne 28.5.2019 o provedení rozpočtové změny. Důvodem navrhované změny je zapojení finančních prostředků do rozpočtu příjmů a výdajů Olomouckého kraje ve výši 8 023 040,- Kč. Jedná se o daň z příjmu právnických osob za zdaňovací období roku 2018 na základě podaného daňového přiznání, poplatníkem i příjemcem daně je Olomoucký kraj.</t>
  </si>
  <si>
    <t>1123 - Daň z příjmu právnických osob za kraje</t>
  </si>
  <si>
    <t xml:space="preserve"> -Rozpočtová změna 404/19</t>
  </si>
  <si>
    <t xml:space="preserve">důvod: odbor životního prostředí a zemědělství požádal ekonomický odbor dne 27.5.2019 o provedení rozpočtové změny. Důvodem navrhované změny je snížení finančních prostředků rozpočtu Fondu na podporu výstavby a obnovy vodohospodářské infrastruktury na území Olomouckého kraje ve výši 11 454 393,50 Kč. Příjmy Fondu pro rok 2019 byly odhadovány na 20 000 000,- Kč, skutečné příjmy však k 30.4.2019 byly ve výši                  8 545 606,50 Kč a další navýšení Fondu se již neočekává, proto s ohledem na změnu způsobu plateb poplatků za odebrané množství podzemní vody v roce 2019 dojde ke snížení příjmů dle skutečnosti. </t>
  </si>
  <si>
    <t>Odbor životního prostředí a zemědělství - odběr podzemních vod</t>
  </si>
  <si>
    <t>ORJ - 99</t>
  </si>
  <si>
    <t>2342 - Platby za odebr. množství podz. vody</t>
  </si>
  <si>
    <t xml:space="preserve"> -Rozpočtová změna 405/19</t>
  </si>
  <si>
    <t>důvod: odbor životního prostředí a zemědělství požádal ekonomický odbor dne 28.5.2019 o provedení rozpočtové změny. Důvodem navrhované změny je převedení finančních prostředků z odboru ekonomického do rozpočtu Fondu na podporu výstavby a obnovy vodohospodářské infrastruktury na území Olomouckého kraje ve výši 337 278,77 Kč.  Finanční prostředky budou převedeny z rezervy Olomouckého kraje a budou použity na úhradu vratek za odběr podzemních vod.</t>
  </si>
  <si>
    <t>4139 - Ostatní převody z vlastních fondů</t>
  </si>
  <si>
    <t>Dotace do oblasti školství</t>
  </si>
  <si>
    <t>Dotace do oblasti sociální</t>
  </si>
  <si>
    <t>Dotace do oblasti dopravy</t>
  </si>
  <si>
    <t>Dotace do oblasti kultury</t>
  </si>
  <si>
    <t>Dotace do oblasti zdravotnictví</t>
  </si>
  <si>
    <t>Dotace do oblasti životního prostředí a zemědělství</t>
  </si>
  <si>
    <t>Dotace pro Krajský úřad</t>
  </si>
  <si>
    <t>OPZ, OPVVV, OPŽP, IROP, OPTP, ITI, NF</t>
  </si>
  <si>
    <t>Zapojení finančního vypořádání, depozita</t>
  </si>
  <si>
    <t>důvod: odbor podpory řízení příspěvkových organizací požádal ekonomický odbor dne 12.4.2019 o provedení rozpočtové změny. Důvodem navrhované změny je zapojení dotace z Ministerstva pro místní rozvoj ČR v celkové výši 620 788,24 Kč. Finanční prostředky byly poukázány na účet Olomouckého kraje z Ministerstva pro místní rozvoj jako investiční dotace pro příspěvkovou organizaci Střední odborná škola obchodu a služeb, Olomouc, na realizaci projektu v oblasti školství "Modernizace cukrářského pracoviště a zajištění bezbariérovosti školy" v rámci Integrovaného regionálního operačního programu. Finanční prostředky budou dále zapojeny jako odvod z fondu investic příspěvkové organizace, na základě usnesení Rady Olomouckého kraje č. UR/64/5/2019 ze dne 29.4.2019 (bod 5.).</t>
  </si>
  <si>
    <t>důvod: odbor podpory řízení příspěvkových organizací požádal ekonomický odbor dne 24.4.2019 o provedení rozpočtové změny. Důvodem navrhované změny je zapojení dotace z Ministerstva pro místní rozvoj ČR v celkové výši 2 863 057,87 Kč. Finanční prostředky byly poukázány na účet Olomouckého kraje z Ministerstva pro místní rozvoj jako investiční a neinvestiční dotace pro příspěvkovou organizaci Střední škola řezbářská, Tovačov, na financování projektu v oblasti školství "Nákup vybavení a zařízení pro odbornou výuku včetně potřebného IT" v rámci Integrovaného regionálního operačního programu. Finanční prostředky budou dále zapojeny jako odvod z fondu investic a odvod z provozních prostředků příspěvkové organizace, na základě usnesení Rady Olomouckého kraje č. UR/64/5/2019 ze dne 29.4.2019 (bod 5.).</t>
  </si>
  <si>
    <t xml:space="preserve">důvod: odbor investic požádal ekonomický odbor dne 12.4.2019 o provedení rozpočtové změny. Důvodem navrhované změny je zapojení finančních prostředků do rozpočtu Olomouckého kraje v celkové výši 289 937,09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UR/64/9/2019 ze dne 29.4.2019 (bod 8.2.). </t>
  </si>
  <si>
    <t xml:space="preserve">důvod: odbor investic požádal ekonomický odbor dne 10. a 17.4.2019 o provedení rozpočtové změny. Důvodem navrhované změny je zapojení finančních prostředků do rozpočtu Olomouckého kraje v celkové výši 1 188 194,72 Kč. Jedná se o zapojení finančních prostředků z revolvingového úvěru u Komerční banky, a.s., na financování projektu v oblasti dopravy "II/433 Prostějov - Mořice", na základě usnesení Rady Olomouckého kraje č. UR/64/9/2019 ze dne 29.4.2019 (bod 8.2.). </t>
  </si>
  <si>
    <t xml:space="preserve">důvod: odbor investic požádal ekonomický odbor dne 15.4.2019 o provedení rozpočtové změny. Důvodem navrhované změny je zapojení finančních prostředků do rozpočtu Olomouckého kraje v celkové výši 567 489,60 Kč. Jedná se o zapojení finančních prostředků z revolvingového úvěru u Komerční banky, a.s., na financování projektu v oblasti kultury "Muzeum Komenského v Přerově - rekonstrukce budovy", na základě usnesení Rady Olomouckého kraje č. UR/64/9/2019 ze dne 29.4.2019 (bod 8.2.). </t>
  </si>
  <si>
    <t xml:space="preserve">důvod: odbor investic požádal ekonomický odbor dne 23.4.2019 o provedení rozpočtové změny. Důvodem navrhované změny je zapojení finančních prostředků do rozpočtu Olomouckého kraje v celkové výši 1 560 775,22 Kč. Jedná se o zapojení finančních prostředků z revolvingového úvěru u Komerční banky, a.s., na financování projektu v oblasti dopravy "II/444 kř. R35 Mohelnice - Úsov", na základě usnesení Rady Olomouckého kraje č. UR/64/9/2019 ze dne 29.4.2019 (bod 8.2.). </t>
  </si>
  <si>
    <t xml:space="preserve">důvod: odbor investic  požádal ekonomický odbor dne 23.4.2019 o provedení rozpočtové změny. Důvodem navrhované změny je zapojení finančních prostředků do rozpočtu Olomouckého kraje ve výši 2 042 946,74 Kč. Jedná se o zapojení finančních prostředků z revolvingového úvěru u Komerční banky, a.s., na financování projektu v oblasti školství "Střední škola gastronomie a farmářství Jeseník - Tělocvična", na základě usnesení Rady Olomouckého kraje č. UR/64/9/2019 ze dne 29.4.2019 (bod 8.2.). </t>
  </si>
  <si>
    <t xml:space="preserve">důvod: odbor investic požádal ekonomický odbor dne 12. a 18.4.2019 o provedení rozpočtové změny. Důvodem navrhované změny je zapojení finančních prostředků do rozpočtu Olomouckého kraje v celkové výši 530 969,04 Kč. Jedná se o zapojení finančních prostředků z revolvingového úvěru u Komerční banky, a.s., na financování projektu v oblasti zdravotnictví "Realizace energeticky úsporných opatření - Nemocnice Přerov-domov sester", na základě usnesení Rady Olomouckého kraje č. UR/64/9/2019 ze dne 29.4.2019 (bod 8.2.). </t>
  </si>
  <si>
    <t>důvod: odbor podpory řízení příspěvkových organizací požádal ekonomický odbor dne 18.4.2019 o provedení rozpočtové změny. Důvodem navrhované změny je zapojení dotace z Ministerstva pro místní rozvoj ČR v celkové výši 186 258,40 Kč. Finanční prostředky byly poukázány na účet Olomouckého kraje z Ministerstva pro místní rozvoj jako investiční a neinvestiční dotace pro příspěvkovou organizaci Střední zdravotnická škola a Vyšší odborná škola zdravotnická Emanuela Pöttinga a Jazyková škola s právem státní jazykové zkoušky Olomouc, na realizaci projektu v oblasti školství "Pořízení nových zařízení a vybavení pro odbornou výuku včetně IT podpory". Finanční prostředky budou dále zapojeny jako odvod z provozních prostředků příspěvkové organizace, na základě usnesení Rady Olomouckého kraje č. UR/64/5/2019 ze dne 29.4.2019 (bod 5.).</t>
  </si>
  <si>
    <t xml:space="preserve">důvod: odbor investic  požádal ekonomický odbor dne 24.4.2019 o provedení rozpočtové změny. Důvodem navrhované změny je zapojení finančních prostředků do rozpočtu Olomouckého kraje v celkové výši 1 470 150,- Kč. Jedná se o zapojení finančních prostředků z revolvingového úvěru u Komerční banky, a.s., na financování projektu v oblasti kultury "Realizace depozitáře pro Vědeckou knihovnu v Olomouci", na základě usnesení Rady Olomouckého kraje č. UR/65/57/2019 ze dne 20.5.2019 (bod 15.3.). </t>
  </si>
  <si>
    <t xml:space="preserve">důvod: odbor investic  požádal ekonomický odbor dne 23.4.2019 o provedení rozpočtové změny. Důvodem navrhované změny je zapojení finančních prostředků do rozpočtu Olomouckého kraje ve výši 4 080 557,05 Kč. Jedná se o zapojení finančních prostředků z revolvingového úvěru u Komerční banky, a.s., na financování projektu v oblasti školství "Střední škola logistiky a chemie, Olomouc, U Hradiska 29 - Zateplení budovy školy a) zateplení", na základě usnesení Rady Olomouckého kraje č. UR/65/57/2019 ze dne 20.5.2019 (bod 15.3.). </t>
  </si>
  <si>
    <t xml:space="preserve">důvod: odbor investic  požádal ekonomický odbor dne 7.5.2019 o provedení rozpočtové změny. Důvodem navrhované změny je zapojení finančních prostředků do rozpočtu Olomouckého kraje ve výši 18 876,- Kč. Jedná se o zapojení finančních prostředků z revolvingového úvěru u Komerční banky, a.s., na financování projektu v oblasti školství "Realizace energeticky úsporných opatření - SOŠ Šumperk, Zemědělská 3 - tělocvična", na základě usnesení Rady Olomouckého kraje č. UR/65/57/2019 ze dne 20.5.2019 (bod 15.3.). </t>
  </si>
  <si>
    <t xml:space="preserve">důvod: odbor investic  požádal ekonomický odbor dne 7.5.2019 o provedení rozpočtové změny. Důvodem navrhované změny je zapojení finančních prostředků do rozpočtu Olomouckého kraje v celkové výši 655 374,74 Kč. Jedná se o zapojení finančních prostředků z revolvingového úvěru u Komerční banky, a.s., na financování projektu v oblasti sociální "Centrum Dominika Kokory, p. o. - rekonstrukce budovy", na základě usnesení Rady Olomouckého kraje č. UR/65/57/2019 ze dne 20.5.2019 (bod 15.3.). </t>
  </si>
  <si>
    <t xml:space="preserve">důvod: odbor investic požádal ekonomický odbor dne 7.5.2019 o provedení rozpočtové změny. Důvodem navrhované změny je zapojení finančních prostředků do rozpočtu Olomouckého kraje v celkové výši 2 268,- Kč. Jedná se o zapojení finančních prostředků z revolvingového úvěru u Komerční banky, a.s., na financování projektu v oblasti zdravotnictví "Realizace energeticky úsporných opatření - Nemocnice Přerov-domov sester", na základě usnesení Rady Olomouckého kraje č. UR/65/57/2019 ze dne 20.5.2019 (bod 15.3.). </t>
  </si>
  <si>
    <t>důvod: odbor podpory řízení příspěvkových organizací požádal ekonomický odbor dne 3.5.2019 o provedení rozpočtové změny. Důvodem navrhované změny je zapojení dotace z Ministerstva pro místní rozvoj ČR v celkové výši 4 209 941,15 Kč. Finanční prostředky byly poukázány na účet Olomouckého kraje z Ministerstva pro místní rozvoj jako investiční a neinvestiční dotace pro příspěvkovou organizaci Střední škola gastronomie a farmářství Jeseník na financování projektu v oblasti školství "Pracoviště Heřmanice - Modernizace strojního vybavení odborného výcviku zemědělských oborů" v rámci Integrovaného regionálního operačního programu. Finanční prostředky budou dále zapojeny jako odvod z fondu investic a odvod z provozních prostředků příspěvkové organizace, na základě usnesení Rady Olomouckého kraje č. UR/65/37/2019 ze dne 20.5.2019 (bod 8.3.).</t>
  </si>
  <si>
    <t>důvod: odbor investic požádal ekonomický odbor dne 9.5.2019 o provedení rozpočtové změny. Důvodem navrhované změny je převedení finančních prostředků z odboru investic na podpory řízení příspěvkových organizací ve výši 800 000,- Kč. Finanční prostředky budou použity pro příspěvkovou organizaci Vyšší odborná škola a Střední průmyslová škola elektrotechnická, Olomouc, na akci "Rekonstrukce elektroinstalace a osvětlení ve školní výdejně stravy", na základě usnesení Rady Olomouckého kraje č. UR/65/36/2019 ze dne 20.5.2019 (bod 8.2.).</t>
  </si>
  <si>
    <t>důvod: odbor zdravotnictví požádal ekonomický odbor dne 3.5.2019 o provedení rozpočtové změny. Důvodem navrhované změny je přesun finančních prostředků v rámci odboru zdravotnictví v celkové výši 5 180 000,- Kč. Finanční prostředky budou použity na poskytnutí dotací z "Programu na podporu poskytovatelů paliativní péče v roce 2019" v dotačním titulu "Podpora poskytovatelů lůžkové paliativní péče" a "Podpora poskytovatelů domácí paliativní péče", na základě usnesení Rady Olomouckého kraje č. UR/65/50/2019 ze dne 20.5.2019 (bod 11.4.).</t>
  </si>
  <si>
    <t>důvod: odbor podpory řízení příspěvkových organizací požádal ekonomický odbor dne 6.5.2019 o provedení rozpočtové změny. Důvodem navrhované změny je přesun finančních prostředků v rámci odboru podpory řízení příspěvkových organizací ve výši        3 298 244,- Kč. Finanční prostředky budou použity na poskytnutí příspěvku na úhradu prokazatelné ztráty dopravcům - drážní doprava pro příspěvkovou organizaci v oblasti dopravy Koordinátor Integrovaného dopravního systému Olomouckého kraje, na základě usnesení Rady Olomouckého kraje č. UR/65/36/2019 ze dne 20.5.2019 (bod 8.2.).</t>
  </si>
  <si>
    <t>důvod: odbor podpory řízení příspěvkových organizací požádal ekonomický odbor dne 25.4.2019 o provedení rozpočtové změny. Důvodem navrhované změny je přesun finančních prostředků v rámci odboru podpory řízení příspěvkových organizací ve výši     121 000,- Kč. Finanční prostředky budou použity na poskytnutí investičního příspěvku pro příspěvkovou organizaci v oblasti školství Střední průmyslová škola Hranice na akci "Odkup strojního zařízení pro výuku oboru dřevařské a nábytkářské výroby", prostředky budou převedeny z rezervy odboru podpory řízení příspěvkových organizací, na základě usnesení Rady Olomouckého kraje č. UR/65/36/2019 ze dne 20.5.2019 (bod 8.2.).</t>
  </si>
  <si>
    <t>důvod: odbor podpory řízení příspěvkových organizací požádal ekonomický odbor dne 2.5.2019 o provedení rozpočtové změny. Důvodem navrhované změny je přesun finančních prostředků v rámci odboru podpory řízení příspěvkových organizací ve výši     315 096,- Kč. Finanční prostředky budou použity na poskytnutí neinvestičního příspěvku pro příspěvkovou organizaci v oblasti školství Střední odborná škola Šumperk na akci "Oprava kanalizace", prostředky budou převedeny z rezervy odboru podpory řízení příspěvkových organizací, na základě usnesení Rady Olomouckého kraje č. UR/65/36/2019 ze dne 20.5.2019 (bod 8.2.).</t>
  </si>
  <si>
    <t>důvod: odbor podpory řízení příspěvkových organizací požádal ekonomický odbor dne 9.5.2019 o provedení rozpočtové změny. Důvodem navrhované změny je přesun finančních prostředků v rámci odboru podpory řízení příspěvkových organizací ve výši              15 200,- Kč. Finanční prostředky budou použity na poskytnutí investičního příspěvku pro příspěvkovou organizaci v oblasti sociální Centrum Dominika Kokory na akci "Elektrický kotel 100l - Kokory", na základě usnesení Rady Olomouckého kraje č. UR/65/36/2019 ze dne 20.5.2019 (bod 8.2.).</t>
  </si>
  <si>
    <t>důvod: odbor podpory řízení příspěvkových organizací požádal ekonomický odbor dne 9.5.2019 o provedení rozpočtové změny. Důvodem navrhované změny je přesun finančních prostředků v rámci odboru podpory řízení příspěvkových organizací ve výši     200 000,- Kč. Finanční prostředky budou použity na poskytnutí investičního příspěvku pro příspěvkovou organizaci v oblasti sociální Sociální služby pro seniory Šumperk na akci "Server", na základě usnesení Rady Olomouckého kraje č. UR/65/36/2019 ze dne 20.5.2019 (bod 8.2.).</t>
  </si>
  <si>
    <t>důvod: odbor podpory řízení příspěvkových organizací požádal ekonomický odbor dne 10.5.2019 o provedení rozpočtové změny. Důvodem navrhované změny je přesun finančních prostředků v rámci odboru podpory řízení příspěvkových organizací ve výši         98 000,- Kč. Finanční prostředky budou použity na poskytnutí neinvestičního příspěvku pro příspěvkovou organizaci v oblasti sociální Domov Větrný mlýn Skalička na akci "Klimatizace", na základě usnesení Rady Olomouckého kraje č. UR/65/36/2019 ze dne 20.5.2019 (bod 8.2.).</t>
  </si>
  <si>
    <t>důvod: odbor podpory řízení příspěvkových organizací požádal ekonomický odbor dne 9.5.2019 o provedení rozpočtové změny. Důvodem navrhované změny je přesun finančních prostředků v rámci odboru podpory řízení příspěvkových organizací ve výši         270 000,- Kč. Finanční prostředky budou použity na poskytnutí příspěvku na provoz - účelově určeného příspěvku pro příspěvkovou organizaci Gymnázium, Šternberk, na úhradu penále za porušení rozpočtové kázně, prostředky budou převedeny z rezervy odboru podpory řízení příspěvkových organizací, na základě usnesení Rady Olomouckého kraje č. UR/65/36/2019 ze dne 20.5.2019 (bod 8.2.).</t>
  </si>
  <si>
    <t>důvod: odbor podpory řízení příspěvkových organizací požádal ekonomický odbor dne 2.5.2019 o provedení rozpočtové změny. Důvodem navrhované změny je přesun finančních prostředků v rámci odboru podpory řízení příspěvkových organizací ve výši         100 000,- Kč. Finanční prostředky budou použity na poskytnutí příspěvku na provoz - účelově určeného příspěvku pro příspěvkovou organizaci Gymnázium, Šumperk, na oslavy 100. výročí založení školy, prostředky budou převedeny z rezervy odboru podpory řízení příspěvkových organizací, na základě usnesení Rady Olomouckého kraje č. UR/65/36/2019 ze dne 20.5.2019 (bod 8.2.).</t>
  </si>
  <si>
    <t>důvod: odbor podpory řízení příspěvkových organizací požádal ekonomický odbor dne 3.5.2019 o provedení rozpočtové změny. Důvodem navrhované změny je přesun finančních prostředků v rámci odboru podpory řízení příspěvkových organizací ve výši         480 000,- Kč. Finanční prostředky budou použity na poskytnutí příspěvku na provoz - účelově určeného příspěvku pro příspěvkovou organizaci Vlastivědné muzeum v Olomouci na ošetření dřevin v zámeckém parku v Čechách pod Kosířem a v Arboretu Bílá Lhota, prostředky budou převedeny z rezervy odboru podpory řízení příspěvkových organizací, na základě usnesení Rady Olomouckého kraje č. UR/65/36/2019 ze dne 20.5.2019 (bod 8.2.).</t>
  </si>
  <si>
    <t>důvod: odbor podpory řízení příspěvkových organizací požádal ekonomický odbor dne 6.5.2019 o provedení rozpočtové změny. Důvodem navrhované změny je přesun finančních prostředků v rámci odboru podpory řízení příspěvkových organizací ve výši        384 687,- Kč. Finanční prostředky budou použity na poskytnutí příspěvku na provoz - účelově určeného příspěvku pro příspěvkovou organizaci Vlastivědné muzeum Jesenicka na hardware a software, prostředky budou převedeny z rezervy odboru podpory řízení příspěvkových organizací, na základě usnesení Rady Olomouckého kraje č. UR/65/36/2019 ze dne 20.5.2019 (bod 8.2.).</t>
  </si>
  <si>
    <t>důvod: odbor podpory řízení příspěvkových organizací požádal ekonomický odbor dne 10.5.2019 o provedení rozpočtové změny. Důvodem navrhované změny je přesun finančních prostředků v rámci odboru podpory řízení příspěvkových organizací ve výši        300 000,- Kč. Finanční prostředky budou použity na poskytnutí příspěvku na provoz - účelově určeného příspěvku pro příspěvkovou organizaci Gymnázium, Olomouc - Hejčín, na "Nákup výpočetní techniky" pro zavedení elektronické třídní knihy, prostředky budou převedeny z rezervy odboru podpory řízení příspěvkových organizací, na základě usnesení Rady Olomouckého kraje č. UR/65/36/2019 ze dne 20.5.2019 (bod 8.2.).</t>
  </si>
  <si>
    <t>důvod: odbor podpory řízení příspěvkových organizací požádal ekonomický odbor dne 13.5.2019 o provedení rozpočtové změny. Důvodem navrhované změny je přesun finančních prostředků v rámci odboru podpory řízení příspěvkových organizací ve výši         11 731,48 Kč. Finanční prostředky budou použity na kofinancování projektu "Pořízení nových zařízení a vybavení pro odbornou výuku včetně IT podpory" příspěvkové organizace Olomouckého kraje v oblasti školství Střední zdravotnická škola a Vyšší odborná škola zdravotnická Emanuela Pöttinga a Jazyková škola s právem státní jazykové zkoušky Olomouc, na základě usnesení Rady Olomouckého kraje č. UR/65/37/2019 ze dne 20.5.2019 (bod 8.3.).</t>
  </si>
  <si>
    <t>důvod: odbor podpory řízení příspěvkových organizací požádal ekonomický odbor dne 9.5.2019 o provedení rozpočtové změny. Důvodem navrhované změny je přesun finančních prostředků v rámci odboru podpory řízení příspěvkových organizací ve výši        15 708,40 Kč. Finanční prostředky budou použity na kofinancování projektu "Modernizace cukrářského praktického pracoviště a zajištění bezbariérovosti školy" příspěvkové organizace Střední odborná škola obchodu a služeb, Olomouc, na základě usnesení Rady Olomouckého kraje č. UR/65/37/2019 ze dne 20.5.2019 (bod 8.3.).</t>
  </si>
  <si>
    <t>důvod: odbor podpory řízení příspěvkových organizací požádal ekonomický odbor dne 7.5.2019 o provedení rozpočtové změny. Důvodem navrhované změny je přesun finančních prostředků v rámci odboru podpory řízení příspěvkových organizací ve výši     237 000,- Kč. Finanční prostředky budou použity na kofinancování projektu "Centrum odborné přípravy - učební pomůcky" příspěvkové organizace Střední škola gastronomie a farmářství Jeseník, na základě usnesení Rady Olomouckého kraje č. UR/65/37/2019 ze dne 20.5.2019 (bod 8.3.).</t>
  </si>
  <si>
    <t>důvod: odbor podpory řízení příspěvkových organizací požádal ekonomický odbor dne 13.5.2019 o provedení rozpočtové změny. Důvodem navrhované změny je zapojení dotace z Ministerstva pro místní rozvoj ČR v celkové výši 2 609 464,27 Kč. Finanční prostředky byly poukázány na účet Olomouckého kraje z Ministerstva pro místní rozvoj jako investiční a neinvestiční dotace pro příspěvkovou organizaci Střední odborná škola lesnická a strojírenská, Šternberk, na realizaci projektu v oblasti školství "Pořízení techniky pro odbornou výuku s IT podporou" v rámci Integrovaného regionálního operačního programu. Finanční prostředky budou dále zapojeny jako odvod z fondu investic a odvod z provozních prostředků příspěvkové organizace, na základě usnesení Rady Olomouckého kraje č. UR/65/37/2019 ze dne 20.5.2019 (bod 8.3.).</t>
  </si>
  <si>
    <t xml:space="preserve">důvod: odbor podpory řízení příspěvkových organizací požádal ekonomický odbor dne 14.5.2019 o provedení rozpočtové změny. Důvodem navrhované změny je zapojení dotace z Ministerstva pro místní rozvoj ČR v celkové výši 4 005 925,57 Kč. Finanční prostředky byly poukázány na účet Olomouckého kraje z Ministerstva pro místní rozvoj jako investiční a neinvestiční dotace pro příspěvkovou organizaci Gymnázium Jakuba Škody, Přerov, na realizaci projektu v oblasti školství "Vybudování učebny polytechnického vzdělávání" v rámci Integrovaného regionálního operačního programu. Finanční prostředky budou dále zapojeny jako odvod z fondu investic a odvod z provozních prostředků příspěvkové organizace, na základě usnesení Rady Olomouckého kraje č. UR/65/37/2019 ze dne 20.5.2019 (bod 8.3.). </t>
  </si>
  <si>
    <t>důvod: odbor podpory řízení příspěvkových organizací požádal ekonomický odbor dne 14.5.2019 o provedení rozpočtové změny. Důvodem navrhované změny je zapojení dotace z Ministerstva pro místní rozvoj ČR v celkové výši 6 527 521,94 Kč. Finanční prostředky byly poukázány na účet Olomouckého kraje z Ministerstva pro místní rozvoj jako investiční a neinvestiční dotace pro příspěvkovou organizaci Švehlova střední škola polytechnická, Prostějov, na realizaci projektu v oblasti školství "Vybudování odborné učebny včetně vnitřního zařízení a materiálového vybavení ve středisku praktického vyučování v oboru instalatér a elektrikář a pořízení nákladního vozidla s přívěsem pro výuku řidičského oprávnění skupiny C a C+E" v rámci Integrovaného regionálního operačního programu. Finanční prostředky budou dále zapojeny jako odvod z fondu investic a odvod z provozních prostředků příspěvkové organizace, na základě usnesení Rady Olomouckého kraje č. UR/65/37/2019 ze dne 20.5.2019 (bod 8.3.).</t>
  </si>
  <si>
    <t xml:space="preserve">důvod: odbor investic  požádal ekonomický odbor dne 10.5.2019 o provedení rozpočtové změny. Důvodem navrhované změny je zapojení finančních prostředků do rozpočtu Olomouckého kraje ve výši 20 139,24 Kč. Jedná se o zapojení finančních prostředků z revolvingového úvěru u Komerční banky, a.s., na financování projektu v oblasti školství "Realizace energeticky úsporných opatření - SPŠ elektrotechnická Mohelnice - škola, dílny a) zateplení", na základě usnesení Rady Olomouckého kraje č. UR/65/57/2019 ze dne 20.5.2019 (bod 15.3.). </t>
  </si>
  <si>
    <t xml:space="preserve">důvod: odbor investic požádal ekonomický odbor dne 14.5.2019 o provedení rozpočtové změny. Důvodem navrhované změny je zapojení finančních prostředků do rozpočtu Olomouckého kraje v celkové výši 3 258 862,03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UR/66/80/2019 ze dne 3.6.2019 (bod 17.6.). </t>
  </si>
  <si>
    <t xml:space="preserve">důvod: odbor investic požádal ekonomický odbor dne 17. a 22.5.2019 o provedení rozpočtové změny. Důvodem navrhované změny je zapojení finančních prostředků do rozpočtu Olomouckého kraje v celkové výši 4 451 670,89 Kč. Jedná se o zapojení finančních prostředků z revolvingového úvěru u Komerční banky, a.s., na financování projektu v oblasti dopravy "II/433 Prostějov - Mořice", na základě usnesení Rady Olomouckého kraje č. UR/66/80/2019 ze dne 3.6.2019 (bod 17.6.). </t>
  </si>
  <si>
    <t xml:space="preserve">důvod: odbor investic  požádal ekonomický odbor dne 17. a 23.5.2019 o provedení rozpočtové změny. Důvodem navrhované změny je zapojení finančních prostředků do rozpočtu Olomouckého kraje v celkové výši 14 302 067,39 Kč. Jedná se o zapojení finančních prostředků z revolvingového úvěru u Komerční banky, a.s., na financování projektu v oblasti dopravy "II/447 Strukov - Šternberk", na základě usnesení Rady Olomouckého kraje č. UR/66/80/2019 ze dne 3.6.2019 (bod 17.6.). </t>
  </si>
  <si>
    <t xml:space="preserve">důvod: odbor investic požádal ekonomický odbor dne 15. a 20.5.2019 o provedení rozpočtové změny. Důvodem navrhované změny je zapojení finančních prostředků do rozpočtu Olomouckého kraje v celkové výši 3 720 252,39 Kč. Jedná se o zapojení finančních prostředků z revolvingového úvěru u Komerční banky, a.s., na financování projektu v oblasti dopravy "II/444 kř. R35 Mohelnice - Úsov", na základě usnesení Rady Olomouckého kraje č. UR/66/80/2019 ze dne 3.6.2019 (bod 17.6.). </t>
  </si>
  <si>
    <t xml:space="preserve">důvod: odbor investic  požádal ekonomický odbor dne 17. a 20.5.2019 o provedení rozpočtové změny. Důvodem navrhované změny je zapojení finančních prostředků do rozpočtu Olomouckého kraje ve výši 1 829 918,63 Kč. Jedná se o zapojení finančních prostředků z revolvingového úvěru u Komerční banky, a.s., na financování projektu v oblasti školství "Střední škola logistiky a chemie, Olomouc, U Hradiska 29 - Zateplení budovy školy a) zateplení", na základě usnesení Rady Olomouckého kraje č. UR/66/80/2019 ze dne 3.6.2019 (bod 17.6.). </t>
  </si>
  <si>
    <t xml:space="preserve">důvod: odbor investic  požádal ekonomický odbor dne 15.5.2019 o provedení rozpočtové změny. Důvodem navrhované změny je zapojení finančních prostředků do rozpočtu Olomouckého kraje ve výši 227 199,94 Kč. Jedná se o zapojení finančních prostředků z revolvingového úvěru u Komerční banky, a.s., na financování projektu v oblasti školství "Realizace energeticky úsporných opatření - SOŠ Šumperk, Zemědělská 3 - tělocvična", na základě usnesení Rady Olomouckého kraje č. UR/66/80/2019 ze dne 3.6.2019 (bod 17.6.). </t>
  </si>
  <si>
    <t xml:space="preserve">důvod: odbor investic  požádal ekonomický odbor dne 16.5.2019 o provedení rozpočtové změny. Důvodem navrhované změny je zapojení finančních prostředků do rozpočtu Olomouckého kraje ve výši 770 999,22 Kč. Jedná se o zapojení finančních prostředků z revolvingového úvěru u Komerční banky, a.s., na financování projektu v oblasti školství "REÚO Střední škola gastronomie a služeb, Přerov - budova tělocvičny - a) zateplení", na základě usnesení Rady Olomouckého kraje č. UR/66/80/2019 ze dne 3.6.2019 (bod 17.6.). </t>
  </si>
  <si>
    <t>důvod: odbor sportu, kultury a památkové péče požádal ekonomický odbor dne 24.5.2019 o provedení rozpočtové změny. Důvodem navrhované změny je převedení finančních prostředků z odboru ekonomického na odbor sportu, kultury a památkové péče v celkové výši 31 485 000,- Kč. Finanční prostředky budou použity na poskytnutí individuálních dotací v oblasti kultury a památkové péče, na základě usnesení Rady Olomouckého kraje č. UR/66/50/2019 ze dne 3.6.2019 (bod 10.4.) a Zastupitelstva Olomouckého kraje dne 24.6.2019, prostředky budou čerpány z rezervy Olomouckého kraje na individuální dotace.</t>
  </si>
  <si>
    <t>důvod: odbor sportu, kultury a památkové péče požádal ekonomický odbor dne 27.5.2019 o provedení rozpočtové změny. Důvodem navrhované změny je přesun finančních prostředků v rámci odboru sportu, kultury a památkové péče v celkové výši 190 000,- Kč. Finanční prostředky budou použity na poskytnutí dotací z "Programu na podporu sportu v Olomouckém kraji v roce 2019" v dotačním titulu "Podpora reprezentantů ČR z Olomouckého kraje", na základě usnesení Rady Olomouckého kraje č. UR/66/52/2019 ze dne 3.6.2019 (bod 10.6.) a Zastupitelstva Olomouckého kraje dne 24.6.2019.</t>
  </si>
  <si>
    <t xml:space="preserve">důvod: odbor podpory řízení příspěvkových organizací požádal ekonomický odbor dne 22.5.2019 o provedení rozpočtové změny. Důvodem navrhované změny je přesun finančních prostředků v rámci odboru podpory řízení příspěvkových organizací ve výši        70 000,- Kč. Finanční prostředky budou použity na poskytnutí příspěvku na provoz pro příspěvkovou organizaci v oblasti školství Střední zdravotnická škola, Hranice, na základě usnesení Rady Olomouckého kraje č. UR/66/33/2019 ze dne 3.6.2019 (bod 8.1.). </t>
  </si>
  <si>
    <t xml:space="preserve">důvod: odbor podpory řízení příspěvkových organizací požádal ekonomický odbor dne 23.5.2019 o provedení rozpočtové změny. Důvodem navrhované změny je přesun finančních prostředků v rámci odboru podpory řízení příspěvkových organizací ve výši         87 500,- Kč. Finanční prostředky budou použity na poskytnutí příspěvku na provoz - účelově určeného příspěvku na projekt "Zkvalitnění a rozvoj infrastruktury DDM Magnet, Mohelnice" pro příspěvkovou organizaci Dům dětí a mládeže Magnet, Mohelnice, na základě usnesení Rady Olomouckého kraje č. UR/66/33/2019 ze dne 3.6.2019 (bod 8.1.). </t>
  </si>
  <si>
    <t xml:space="preserve">důvod: odbor podpory řízení příspěvkových organizací požádal ekonomický odbor dne 23.5.2019 o provedení rozpočtové změny. Důvodem navrhované změny je přesun finančních prostředků v rámci odboru podpory řízení příspěvkových organizací v celkové výši 2 177 672,- Kč. Finanční prostředky budou použity na poskytnutí investičního příspěvku pro příspěvkové organizace Olomouckého kraje v oblasti školství, sociální a zdravotnictví na nákup motorových vozidel, na základě usnesení Rady Olomouckého kraje č. UR/66/33/2019 ze dne 3.6.2019 (bod 8.1.). </t>
  </si>
  <si>
    <t>důvod: odbor podpory řízení příspěvkových organizací požádal ekonomický odbor dne 27.5.2019 o provedení rozpočtové změny. Důvodem navrhované změny je zapojení dotace z Ministerstva pro místní rozvoj ČR v celkové výši 4 033 751,34 Kč. Finanční prostředky byly poukázány na účet Olomouckého kraje z Ministerstva pro místní rozvoj jako investiční a neinvestiční dotace pro příspěvkovou organizaci Gymnázium Jiřího Wolkera, Prostějov, na realizaci projektu v oblasti školství "Modernizace infrastruktury Gymnázia Jiřího Wolkera - modernizace učeben ve vazbě na přírodní vědy" v rámci Integrovaného regionálního operačního programu. Finanční prostředky budou dále zapojeny jako odvod z fondu investic a odvod z provozních prostředků příspěvkové organizace, na základě usnesení Rady Olomouckého kraje č. UR/66/34/2019 ze dne 3.6.2019 (bod 8.2.).</t>
  </si>
  <si>
    <t>důvod: odbor podpory řízení příspěvkových organizací požádal ekonomický odbor dne 27.5.2019 o provedení rozpočtové změny. Důvodem navrhované změny je zapojení dotace z Ministerstva pro místní rozvoj ČR v celkové výši 3 438 472,41 Kč. Finanční prostředky byly poukázány na účet Olomouckého kraje z Ministerstva pro místní rozvoj jako investiční a neinvestiční dotace pro příspěvkovou organizaci Gymnázium, Zábřeh, na realizaci projektu v oblasti školství "Zřízení jazykové laboratoře, laboratoře fyziky a odborné učebny fyziky" v rámci Integrovaného regionálního operačního programu. Finanční prostředky budou dále zapojeny jako odvod z fondu investic a odvod z provozních prostředků příspěvkové organizace, na základě usnesení Rady Olomouckého kraje č. UR/66/34/2019 ze dne 3.6.2019 (bod 8.2.).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</si>
</sst>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"/>
    <numFmt numFmtId="165" formatCode="00000"/>
    <numFmt numFmtId="166" formatCode="00000000000"/>
    <numFmt numFmtId="167" formatCode="00,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sz val="11"/>
      <color indexed="10"/>
      <name val="Arial"/>
      <family val="2"/>
      <charset val="238"/>
    </font>
    <font>
      <b/>
      <sz val="10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2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4" fillId="0" borderId="0" xfId="0" applyFont="1"/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Fill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7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/>
    <xf numFmtId="0" fontId="9" fillId="0" borderId="0" xfId="0" applyFont="1" applyAlignment="1">
      <alignment horizontal="center"/>
    </xf>
    <xf numFmtId="0" fontId="16" fillId="0" borderId="0" xfId="0" applyFont="1" applyBorder="1" applyAlignment="1"/>
    <xf numFmtId="0" fontId="18" fillId="0" borderId="0" xfId="0" applyFont="1" applyAlignment="1">
      <alignment horizontal="right"/>
    </xf>
    <xf numFmtId="0" fontId="19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9" fillId="0" borderId="7" xfId="0" applyFont="1" applyFill="1" applyBorder="1"/>
    <xf numFmtId="4" fontId="19" fillId="0" borderId="8" xfId="0" applyNumberFormat="1" applyFont="1" applyFill="1" applyBorder="1" applyAlignment="1">
      <alignment horizontal="right" wrapText="1"/>
    </xf>
    <xf numFmtId="0" fontId="20" fillId="0" borderId="6" xfId="0" applyFont="1" applyBorder="1" applyAlignment="1">
      <alignment horizontal="left"/>
    </xf>
    <xf numFmtId="165" fontId="5" fillId="0" borderId="6" xfId="0" applyNumberFormat="1" applyFont="1" applyBorder="1" applyAlignment="1">
      <alignment horizontal="center"/>
    </xf>
    <xf numFmtId="0" fontId="21" fillId="0" borderId="6" xfId="0" applyFont="1" applyBorder="1"/>
    <xf numFmtId="0" fontId="16" fillId="0" borderId="9" xfId="0" applyFont="1" applyBorder="1" applyAlignment="1"/>
    <xf numFmtId="4" fontId="16" fillId="0" borderId="6" xfId="0" applyNumberFormat="1" applyFont="1" applyBorder="1" applyAlignment="1"/>
    <xf numFmtId="0" fontId="9" fillId="0" borderId="0" xfId="0" applyFont="1"/>
    <xf numFmtId="0" fontId="17" fillId="0" borderId="0" xfId="0" applyFont="1"/>
    <xf numFmtId="0" fontId="2" fillId="0" borderId="0" xfId="0" applyFont="1" applyAlignment="1">
      <alignment horizontal="left"/>
    </xf>
    <xf numFmtId="1" fontId="5" fillId="0" borderId="6" xfId="0" applyNumberFormat="1" applyFont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0" fontId="21" fillId="0" borderId="6" xfId="0" applyFont="1" applyFill="1" applyBorder="1"/>
    <xf numFmtId="0" fontId="16" fillId="0" borderId="10" xfId="0" applyFont="1" applyFill="1" applyBorder="1"/>
    <xf numFmtId="4" fontId="16" fillId="0" borderId="6" xfId="0" applyNumberFormat="1" applyFont="1" applyFill="1" applyBorder="1"/>
    <xf numFmtId="0" fontId="15" fillId="0" borderId="0" xfId="0" applyFont="1" applyAlignment="1"/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19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4" fontId="19" fillId="0" borderId="6" xfId="0" applyNumberFormat="1" applyFont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6" fillId="0" borderId="10" xfId="0" applyFont="1" applyBorder="1"/>
    <xf numFmtId="4" fontId="16" fillId="0" borderId="6" xfId="0" applyNumberFormat="1" applyFont="1" applyBorder="1"/>
    <xf numFmtId="4" fontId="16" fillId="0" borderId="6" xfId="0" applyNumberFormat="1" applyFont="1" applyFill="1" applyBorder="1" applyAlignment="1"/>
    <xf numFmtId="0" fontId="15" fillId="0" borderId="0" xfId="0" applyFont="1" applyFill="1" applyAlignment="1">
      <alignment horizontal="justify" vertical="top" wrapText="1"/>
    </xf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9" xfId="0" applyFont="1" applyFill="1" applyBorder="1" applyAlignment="1"/>
    <xf numFmtId="0" fontId="5" fillId="0" borderId="0" xfId="0" applyFont="1" applyFill="1"/>
    <xf numFmtId="0" fontId="22" fillId="0" borderId="0" xfId="0" applyFont="1" applyFill="1"/>
    <xf numFmtId="0" fontId="19" fillId="0" borderId="0" xfId="0" applyFont="1" applyFill="1" applyAlignment="1">
      <alignment horizontal="right"/>
    </xf>
    <xf numFmtId="167" fontId="0" fillId="0" borderId="0" xfId="0" applyNumberFormat="1" applyBorder="1" applyAlignment="1">
      <alignment horizontal="center"/>
    </xf>
    <xf numFmtId="4" fontId="19" fillId="0" borderId="6" xfId="0" applyNumberFormat="1" applyFont="1" applyBorder="1" applyAlignment="1"/>
    <xf numFmtId="0" fontId="5" fillId="0" borderId="0" xfId="0" applyNumberFormat="1" applyFont="1" applyBorder="1" applyAlignment="1">
      <alignment horizontal="center"/>
    </xf>
    <xf numFmtId="4" fontId="19" fillId="0" borderId="6" xfId="0" applyNumberFormat="1" applyFont="1" applyFill="1" applyBorder="1" applyAlignment="1">
      <alignment wrapText="1"/>
    </xf>
    <xf numFmtId="0" fontId="5" fillId="0" borderId="0" xfId="0" applyFont="1" applyBorder="1"/>
    <xf numFmtId="0" fontId="22" fillId="0" borderId="0" xfId="0" applyFont="1" applyBorder="1"/>
    <xf numFmtId="0" fontId="19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1" fillId="0" borderId="0" xfId="0" applyFont="1" applyBorder="1"/>
    <xf numFmtId="2" fontId="16" fillId="0" borderId="0" xfId="0" applyNumberFormat="1" applyFont="1" applyBorder="1" applyAlignment="1"/>
    <xf numFmtId="0" fontId="9" fillId="0" borderId="0" xfId="0" applyFont="1" applyBorder="1"/>
    <xf numFmtId="0" fontId="22" fillId="0" borderId="0" xfId="0" applyFont="1" applyFill="1" applyBorder="1"/>
    <xf numFmtId="165" fontId="5" fillId="0" borderId="0" xfId="0" applyNumberFormat="1" applyFont="1" applyBorder="1" applyAlignment="1">
      <alignment horizontal="center"/>
    </xf>
    <xf numFmtId="167" fontId="5" fillId="0" borderId="6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4" fillId="0" borderId="0" xfId="0" applyFont="1" applyFill="1"/>
    <xf numFmtId="0" fontId="0" fillId="0" borderId="0" xfId="0" applyFill="1"/>
    <xf numFmtId="0" fontId="20" fillId="0" borderId="9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20" fillId="0" borderId="11" xfId="0" applyFont="1" applyBorder="1" applyAlignment="1">
      <alignment horizontal="left"/>
    </xf>
    <xf numFmtId="4" fontId="19" fillId="0" borderId="8" xfId="0" applyNumberFormat="1" applyFont="1" applyBorder="1" applyAlignment="1">
      <alignment horizontal="right" wrapText="1"/>
    </xf>
    <xf numFmtId="165" fontId="0" fillId="0" borderId="6" xfId="0" applyNumberFormat="1" applyBorder="1" applyAlignment="1">
      <alignment horizontal="center"/>
    </xf>
    <xf numFmtId="0" fontId="19" fillId="0" borderId="6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4" fontId="19" fillId="0" borderId="6" xfId="0" applyNumberFormat="1" applyFont="1" applyFill="1" applyBorder="1"/>
    <xf numFmtId="0" fontId="16" fillId="0" borderId="1" xfId="0" applyFont="1" applyFill="1" applyBorder="1"/>
    <xf numFmtId="0" fontId="19" fillId="0" borderId="6" xfId="0" applyFont="1" applyFill="1" applyBorder="1"/>
    <xf numFmtId="0" fontId="19" fillId="0" borderId="6" xfId="0" applyFont="1" applyBorder="1" applyAlignment="1"/>
    <xf numFmtId="0" fontId="23" fillId="0" borderId="0" xfId="0" applyFont="1" applyFill="1" applyAlignment="1">
      <alignment horizontal="justify" vertical="top" wrapText="1"/>
    </xf>
    <xf numFmtId="0" fontId="18" fillId="0" borderId="0" xfId="0" applyFont="1" applyFill="1" applyAlignment="1">
      <alignment horizontal="right"/>
    </xf>
    <xf numFmtId="0" fontId="20" fillId="0" borderId="7" xfId="0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21" fillId="0" borderId="0" xfId="0" applyFont="1" applyFill="1" applyBorder="1"/>
    <xf numFmtId="4" fontId="16" fillId="0" borderId="0" xfId="0" applyNumberFormat="1" applyFont="1" applyFill="1" applyBorder="1" applyAlignment="1"/>
    <xf numFmtId="0" fontId="7" fillId="0" borderId="0" xfId="0" applyFont="1" applyFill="1" applyAlignment="1">
      <alignment horizontal="justify" vertical="top" wrapText="1"/>
    </xf>
    <xf numFmtId="0" fontId="0" fillId="0" borderId="0" xfId="0" applyFont="1" applyFill="1"/>
    <xf numFmtId="164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67" fontId="5" fillId="0" borderId="13" xfId="0" applyNumberFormat="1" applyFont="1" applyFill="1" applyBorder="1" applyAlignment="1">
      <alignment horizontal="center"/>
    </xf>
    <xf numFmtId="0" fontId="19" fillId="0" borderId="6" xfId="0" applyFont="1" applyFill="1" applyBorder="1" applyAlignment="1"/>
    <xf numFmtId="165" fontId="5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19" fillId="0" borderId="7" xfId="0" applyFont="1" applyBorder="1"/>
    <xf numFmtId="0" fontId="20" fillId="0" borderId="9" xfId="0" applyFont="1" applyBorder="1" applyAlignment="1">
      <alignment horizontal="left"/>
    </xf>
    <xf numFmtId="1" fontId="5" fillId="0" borderId="6" xfId="0" applyNumberFormat="1" applyFont="1" applyFill="1" applyBorder="1" applyAlignment="1">
      <alignment horizontal="center"/>
    </xf>
    <xf numFmtId="0" fontId="22" fillId="0" borderId="0" xfId="0" applyFont="1"/>
    <xf numFmtId="0" fontId="19" fillId="0" borderId="0" xfId="0" applyFont="1" applyAlignment="1">
      <alignment horizontal="right"/>
    </xf>
    <xf numFmtId="0" fontId="20" fillId="0" borderId="6" xfId="0" applyFont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4" fontId="19" fillId="0" borderId="6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5" fillId="0" borderId="0" xfId="1" applyFill="1"/>
    <xf numFmtId="0" fontId="0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Border="1"/>
    <xf numFmtId="4" fontId="16" fillId="0" borderId="0" xfId="0" applyNumberFormat="1" applyFont="1" applyFill="1" applyBorder="1"/>
    <xf numFmtId="1" fontId="0" fillId="0" borderId="6" xfId="0" applyNumberFormat="1" applyFont="1" applyFill="1" applyBorder="1" applyAlignment="1">
      <alignment horizontal="center"/>
    </xf>
    <xf numFmtId="4" fontId="19" fillId="0" borderId="6" xfId="0" applyNumberFormat="1" applyFont="1" applyBorder="1"/>
    <xf numFmtId="3" fontId="0" fillId="0" borderId="6" xfId="0" applyNumberFormat="1" applyFont="1" applyBorder="1" applyAlignment="1">
      <alignment horizontal="center"/>
    </xf>
    <xf numFmtId="4" fontId="19" fillId="0" borderId="6" xfId="0" applyNumberFormat="1" applyFont="1" applyFill="1" applyBorder="1" applyAlignment="1"/>
    <xf numFmtId="3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4" fontId="16" fillId="0" borderId="0" xfId="0" applyNumberFormat="1" applyFont="1" applyBorder="1" applyAlignment="1"/>
    <xf numFmtId="166" fontId="0" fillId="0" borderId="0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20" fillId="0" borderId="7" xfId="0" applyFont="1" applyBorder="1" applyAlignment="1">
      <alignment horizontal="left"/>
    </xf>
    <xf numFmtId="0" fontId="16" fillId="0" borderId="6" xfId="0" applyFont="1" applyBorder="1"/>
    <xf numFmtId="0" fontId="0" fillId="0" borderId="0" xfId="0" applyAlignment="1">
      <alignment horizontal="center"/>
    </xf>
    <xf numFmtId="167" fontId="0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0" fillId="0" borderId="9" xfId="0" applyFont="1" applyFill="1" applyBorder="1" applyAlignment="1">
      <alignment horizontal="left"/>
    </xf>
    <xf numFmtId="0" fontId="20" fillId="3" borderId="6" xfId="0" applyFont="1" applyFill="1" applyBorder="1" applyAlignment="1">
      <alignment horizontal="left"/>
    </xf>
    <xf numFmtId="0" fontId="7" fillId="0" borderId="0" xfId="1" applyFont="1" applyFill="1" applyAlignment="1">
      <alignment horizontal="justify" vertical="top" wrapText="1"/>
    </xf>
    <xf numFmtId="0" fontId="9" fillId="0" borderId="0" xfId="1" applyFont="1" applyFill="1"/>
    <xf numFmtId="0" fontId="16" fillId="0" borderId="0" xfId="1" applyFont="1" applyFill="1" applyBorder="1" applyAlignment="1"/>
    <xf numFmtId="0" fontId="17" fillId="0" borderId="0" xfId="1" applyFont="1" applyFill="1"/>
    <xf numFmtId="0" fontId="2" fillId="0" borderId="0" xfId="1" applyFont="1" applyFill="1" applyAlignment="1">
      <alignment horizontal="left"/>
    </xf>
    <xf numFmtId="0" fontId="5" fillId="0" borderId="0" xfId="1" applyNumberFormat="1" applyFont="1" applyFill="1" applyBorder="1" applyAlignment="1" applyProtection="1"/>
    <xf numFmtId="0" fontId="18" fillId="0" borderId="0" xfId="1" applyFont="1" applyFill="1" applyAlignment="1">
      <alignment horizontal="right"/>
    </xf>
    <xf numFmtId="0" fontId="19" fillId="0" borderId="0" xfId="1" applyFont="1" applyFill="1" applyBorder="1" applyAlignment="1">
      <alignment horizontal="center"/>
    </xf>
    <xf numFmtId="0" fontId="19" fillId="0" borderId="6" xfId="1" applyFont="1" applyFill="1" applyBorder="1" applyAlignment="1">
      <alignment horizontal="center"/>
    </xf>
    <xf numFmtId="0" fontId="20" fillId="0" borderId="7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5" fillId="0" borderId="0" xfId="1" applyFill="1" applyBorder="1"/>
    <xf numFmtId="0" fontId="5" fillId="0" borderId="6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left"/>
    </xf>
    <xf numFmtId="4" fontId="19" fillId="0" borderId="8" xfId="1" applyNumberFormat="1" applyFont="1" applyFill="1" applyBorder="1" applyAlignment="1">
      <alignment horizontal="right" wrapText="1"/>
    </xf>
    <xf numFmtId="167" fontId="5" fillId="0" borderId="0" xfId="1" applyNumberFormat="1" applyFont="1" applyFill="1" applyBorder="1" applyAlignment="1">
      <alignment horizontal="center"/>
    </xf>
    <xf numFmtId="0" fontId="21" fillId="0" borderId="6" xfId="1" applyFont="1" applyFill="1" applyBorder="1"/>
    <xf numFmtId="0" fontId="16" fillId="0" borderId="9" xfId="1" applyFont="1" applyFill="1" applyBorder="1" applyAlignment="1"/>
    <xf numFmtId="4" fontId="16" fillId="0" borderId="6" xfId="1" applyNumberFormat="1" applyFont="1" applyFill="1" applyBorder="1" applyAlignment="1"/>
    <xf numFmtId="0" fontId="5" fillId="0" borderId="0" xfId="1" applyFont="1" applyFill="1"/>
    <xf numFmtId="0" fontId="22" fillId="0" borderId="0" xfId="1" applyFont="1" applyFill="1"/>
    <xf numFmtId="0" fontId="19" fillId="0" borderId="0" xfId="1" applyFont="1" applyFill="1" applyAlignment="1">
      <alignment horizontal="right"/>
    </xf>
    <xf numFmtId="0" fontId="5" fillId="0" borderId="6" xfId="1" applyFill="1" applyBorder="1" applyAlignment="1">
      <alignment horizontal="center"/>
    </xf>
    <xf numFmtId="0" fontId="19" fillId="0" borderId="6" xfId="1" applyFont="1" applyFill="1" applyBorder="1" applyAlignment="1"/>
    <xf numFmtId="0" fontId="16" fillId="0" borderId="10" xfId="1" applyFont="1" applyFill="1" applyBorder="1"/>
    <xf numFmtId="4" fontId="16" fillId="0" borderId="6" xfId="1" applyNumberFormat="1" applyFont="1" applyFill="1" applyBorder="1"/>
    <xf numFmtId="0" fontId="20" fillId="0" borderId="15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7" fillId="0" borderId="0" xfId="1" applyFont="1" applyBorder="1"/>
    <xf numFmtId="0" fontId="6" fillId="0" borderId="0" xfId="1" applyFont="1"/>
    <xf numFmtId="49" fontId="15" fillId="0" borderId="0" xfId="0" applyNumberFormat="1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Alignment="1">
      <alignment horizontal="justify" vertical="center" wrapText="1"/>
    </xf>
    <xf numFmtId="0" fontId="15" fillId="0" borderId="0" xfId="0" applyFont="1" applyAlignment="1">
      <alignment horizontal="justify" vertical="top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Fill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wrapText="1"/>
    </xf>
    <xf numFmtId="49" fontId="15" fillId="0" borderId="0" xfId="1" applyNumberFormat="1" applyFont="1" applyFill="1" applyAlignment="1">
      <alignment horizontal="justify" wrapText="1"/>
    </xf>
    <xf numFmtId="0" fontId="15" fillId="0" borderId="0" xfId="1" applyFont="1" applyFill="1" applyAlignment="1">
      <alignment horizontal="justify" vertical="top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24" name="Text Box 26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25" name="Text Box 26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26" name="Text Box 26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27" name="Text Box 26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28" name="Text Box 26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29" name="Text Box 26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30" name="Text Box 26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31" name="Text Box 26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32" name="Text Box 26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33" name="Text Box 26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34" name="Text Box 26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35" name="Text Box 26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36" name="Text Box 26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37" name="Text Box 26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38" name="Text Box 26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39" name="Text Box 26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40" name="Text Box 26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41" name="Text Box 26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42" name="Text Box 26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43" name="Text Box 26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44" name="Text Box 26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45" name="Text Box 26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46" name="Text Box 26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47" name="Text Box 26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48" name="Text Box 26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49" name="Text Box 26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50" name="Text Box 26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51" name="Text Box 26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52" name="Text Box 26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53" name="Text Box 26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54" name="Text Box 26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55" name="Text Box 26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56" name="Text Box 26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57" name="Text Box 26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58" name="Text Box 26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59" name="Text Box 26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60" name="Text Box 26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61" name="Text Box 26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62" name="Text Box 26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63" name="Text Box 26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64" name="Text Box 26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65" name="Text Box 26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66" name="Text Box 26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67" name="Text Box 26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68" name="Text Box 26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69" name="Text Box 26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70" name="Text Box 26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71" name="Text Box 26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72" name="Text Box 26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73" name="Text Box 26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74" name="Text Box 26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75" name="Text Box 26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76" name="Text Box 26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77" name="Text Box 26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78" name="Text Box 26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79" name="Text Box 26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80" name="Text Box 26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81" name="Text Box 26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82" name="Text Box 27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83" name="Text Box 27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84" name="Text Box 27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85" name="Text Box 27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86" name="Text Box 27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87" name="Text Box 27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88" name="Text Box 27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89" name="Text Box 27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90" name="Text Box 27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91" name="Text Box 27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92" name="Text Box 27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93" name="Text Box 27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94" name="Text Box 27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95" name="Text Box 27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96" name="Text Box 27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97" name="Text Box 27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98" name="Text Box 27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899" name="Text Box 27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00" name="Text Box 27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01" name="Text Box 27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02" name="Text Box 27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03" name="Text Box 27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04" name="Text Box 27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05" name="Text Box 27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06" name="Text Box 27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07" name="Text Box 27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08" name="Text Box 27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09" name="Text Box 27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10" name="Text Box 27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11" name="Text Box 27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12" name="Text Box 27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13" name="Text Box 27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14" name="Text Box 27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15" name="Text Box 27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16" name="Text Box 27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17" name="Text Box 27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18" name="Text Box 27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19" name="Text Box 27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20" name="Text Box 27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21" name="Text Box 27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22" name="Text Box 27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23" name="Text Box 27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24" name="Text Box 27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25" name="Text Box 27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26" name="Text Box 27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27" name="Text Box 27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28" name="Text Box 27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29" name="Text Box 27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30" name="Text Box 27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31" name="Text Box 27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32" name="Text Box 27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33" name="Text Box 27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34" name="Text Box 27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35" name="Text Box 27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36" name="Text Box 27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37" name="Text Box 27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38" name="Text Box 27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39" name="Text Box 27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40" name="Text Box 27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41" name="Text Box 27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42" name="Text Box 27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43" name="Text Box 27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44" name="Text Box 27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45" name="Text Box 27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46" name="Text Box 27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47" name="Text Box 27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48" name="Text Box 27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49" name="Text Box 27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50" name="Text Box 27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51" name="Text Box 27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52" name="Text Box 27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53" name="Text Box 27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54" name="Text Box 27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55" name="Text Box 27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56" name="Text Box 27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57" name="Text Box 27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58" name="Text Box 27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59" name="Text Box 27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60" name="Text Box 27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61" name="Text Box 27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62" name="Text Box 27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63" name="Text Box 27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64" name="Text Box 27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65" name="Text Box 27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66" name="Text Box 27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67" name="Text Box 27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68" name="Text Box 27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69" name="Text Box 27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70" name="Text Box 27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71" name="Text Box 27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72" name="Text Box 27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73" name="Text Box 27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74" name="Text Box 27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75" name="Text Box 27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76" name="Text Box 27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77" name="Text Box 27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78" name="Text Box 27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79" name="Text Box 27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80" name="Text Box 27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81" name="Text Box 27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82" name="Text Box 28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83" name="Text Box 28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84" name="Text Box 28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85" name="Text Box 28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86" name="Text Box 28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87" name="Text Box 28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88" name="Text Box 28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89" name="Text Box 28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90" name="Text Box 28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91" name="Text Box 28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92" name="Text Box 28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93" name="Text Box 28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94" name="Text Box 28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95" name="Text Box 28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96" name="Text Box 28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97" name="Text Box 28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98" name="Text Box 28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2999" name="Text Box 28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00" name="Text Box 28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01" name="Text Box 28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02" name="Text Box 28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03" name="Text Box 28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04" name="Text Box 28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05" name="Text Box 28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06" name="Text Box 28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07" name="Text Box 28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08" name="Text Box 28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09" name="Text Box 28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10" name="Text Box 28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11" name="Text Box 28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12" name="Text Box 28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13" name="Text Box 28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14" name="Text Box 28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15" name="Text Box 28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16" name="Text Box 28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17" name="Text Box 28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18" name="Text Box 28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19" name="Text Box 28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20" name="Text Box 28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21" name="Text Box 28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22" name="Text Box 28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23" name="Text Box 28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24" name="Text Box 28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25" name="Text Box 28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26" name="Text Box 28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27" name="Text Box 28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28" name="Text Box 28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29" name="Text Box 28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30" name="Text Box 28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31" name="Text Box 28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32" name="Text Box 28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33" name="Text Box 28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34" name="Text Box 28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35" name="Text Box 28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36" name="Text Box 28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37" name="Text Box 28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38" name="Text Box 28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39" name="Text Box 28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40" name="Text Box 28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41" name="Text Box 28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42" name="Text Box 28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43" name="Text Box 28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44" name="Text Box 28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45" name="Text Box 28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46" name="Text Box 28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47" name="Text Box 28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48" name="Text Box 28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49" name="Text Box 28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50" name="Text Box 28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51" name="Text Box 28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52" name="Text Box 28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53" name="Text Box 28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54" name="Text Box 28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55" name="Text Box 28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56" name="Text Box 28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57" name="Text Box 28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58" name="Text Box 28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59" name="Text Box 28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60" name="Text Box 28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61" name="Text Box 28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62" name="Text Box 28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63" name="Text Box 28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64" name="Text Box 28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65" name="Text Box 28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66" name="Text Box 28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67" name="Text Box 28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68" name="Text Box 28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69" name="Text Box 28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70" name="Text Box 28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71" name="Text Box 28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72" name="Text Box 28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73" name="Text Box 28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74" name="Text Box 28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75" name="Text Box 28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76" name="Text Box 28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77" name="Text Box 28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78" name="Text Box 28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79" name="Text Box 28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80" name="Text Box 28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81" name="Text Box 28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82" name="Text Box 29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83" name="Text Box 29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84" name="Text Box 29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85" name="Text Box 29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86" name="Text Box 29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87" name="Text Box 29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88" name="Text Box 29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89" name="Text Box 29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90" name="Text Box 29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91" name="Text Box 29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92" name="Text Box 29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93" name="Text Box 29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94" name="Text Box 29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95" name="Text Box 29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96" name="Text Box 29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97" name="Text Box 29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98" name="Text Box 29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099" name="Text Box 29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00" name="Text Box 29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01" name="Text Box 29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02" name="Text Box 29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03" name="Text Box 29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04" name="Text Box 29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05" name="Text Box 29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06" name="Text Box 29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07" name="Text Box 29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08" name="Text Box 29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09" name="Text Box 29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10" name="Text Box 29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11" name="Text Box 29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12" name="Text Box 29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13" name="Text Box 29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14" name="Text Box 29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15" name="Text Box 29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16" name="Text Box 29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17" name="Text Box 29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18" name="Text Box 29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19" name="Text Box 29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20" name="Text Box 29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21" name="Text Box 29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22" name="Text Box 29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23" name="Text Box 29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24" name="Text Box 29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25" name="Text Box 29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26" name="Text Box 29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27" name="Text Box 29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28" name="Text Box 29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29" name="Text Box 29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30" name="Text Box 29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31" name="Text Box 29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32" name="Text Box 29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33" name="Text Box 29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34" name="Text Box 29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35" name="Text Box 29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36" name="Text Box 29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37" name="Text Box 29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38" name="Text Box 29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39" name="Text Box 29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40" name="Text Box 29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41" name="Text Box 29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42" name="Text Box 29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43" name="Text Box 29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44" name="Text Box 29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45" name="Text Box 29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46" name="Text Box 29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47" name="Text Box 29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48" name="Text Box 29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49" name="Text Box 29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50" name="Text Box 29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51" name="Text Box 29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52" name="Text Box 29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53" name="Text Box 29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54" name="Text Box 29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55" name="Text Box 29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56" name="Text Box 29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57" name="Text Box 29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58" name="Text Box 29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59" name="Text Box 29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60" name="Text Box 29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61" name="Text Box 29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62" name="Text Box 29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63" name="Text Box 29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64" name="Text Box 29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65" name="Text Box 29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66" name="Text Box 29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67" name="Text Box 29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68" name="Text Box 29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69" name="Text Box 29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70" name="Text Box 29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71" name="Text Box 29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72" name="Text Box 29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73" name="Text Box 29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74" name="Text Box 29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75" name="Text Box 29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76" name="Text Box 29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77" name="Text Box 29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78" name="Text Box 29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79" name="Text Box 29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80" name="Text Box 29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81" name="Text Box 29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82" name="Text Box 30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83" name="Text Box 30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84" name="Text Box 30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85" name="Text Box 30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86" name="Text Box 30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87" name="Text Box 30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88" name="Text Box 30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89" name="Text Box 30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90" name="Text Box 30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91" name="Text Box 30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92" name="Text Box 30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93" name="Text Box 30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94" name="Text Box 30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95" name="Text Box 30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96" name="Text Box 30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97" name="Text Box 30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98" name="Text Box 30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199" name="Text Box 30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00" name="Text Box 30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01" name="Text Box 30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02" name="Text Box 30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03" name="Text Box 30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04" name="Text Box 30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05" name="Text Box 30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06" name="Text Box 30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07" name="Text Box 30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08" name="Text Box 30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09" name="Text Box 30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10" name="Text Box 30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11" name="Text Box 30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12" name="Text Box 30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13" name="Text Box 30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14" name="Text Box 30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15" name="Text Box 30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16" name="Text Box 30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17" name="Text Box 30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18" name="Text Box 30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19" name="Text Box 30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20" name="Text Box 30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21" name="Text Box 30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22" name="Text Box 30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23" name="Text Box 30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24" name="Text Box 30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25" name="Text Box 30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26" name="Text Box 30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27" name="Text Box 30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28" name="Text Box 30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29" name="Text Box 30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30" name="Text Box 30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31" name="Text Box 30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32" name="Text Box 30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33" name="Text Box 30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34" name="Text Box 30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35" name="Text Box 30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36" name="Text Box 30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37" name="Text Box 30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38" name="Text Box 30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39" name="Text Box 30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40" name="Text Box 30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41" name="Text Box 30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42" name="Text Box 30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43" name="Text Box 30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44" name="Text Box 30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45" name="Text Box 30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46" name="Text Box 30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47" name="Text Box 30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48" name="Text Box 30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49" name="Text Box 30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50" name="Text Box 30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51" name="Text Box 30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52" name="Text Box 30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53" name="Text Box 30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54" name="Text Box 30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55" name="Text Box 30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56" name="Text Box 30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57" name="Text Box 30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58" name="Text Box 30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59" name="Text Box 30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60" name="Text Box 30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61" name="Text Box 30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62" name="Text Box 30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63" name="Text Box 30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64" name="Text Box 30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65" name="Text Box 30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66" name="Text Box 30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67" name="Text Box 30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68" name="Text Box 30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69" name="Text Box 30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70" name="Text Box 30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71" name="Text Box 30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72" name="Text Box 30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73" name="Text Box 30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74" name="Text Box 30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75" name="Text Box 30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76" name="Text Box 30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77" name="Text Box 30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78" name="Text Box 30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79" name="Text Box 30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80" name="Text Box 30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81" name="Text Box 30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82" name="Text Box 31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83" name="Text Box 31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84" name="Text Box 31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85" name="Text Box 31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86" name="Text Box 31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87" name="Text Box 31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88" name="Text Box 31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89" name="Text Box 31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90" name="Text Box 31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91" name="Text Box 31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92" name="Text Box 31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93" name="Text Box 31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94" name="Text Box 31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95" name="Text Box 31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96" name="Text Box 31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97" name="Text Box 31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98" name="Text Box 31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299" name="Text Box 31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00" name="Text Box 31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01" name="Text Box 31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02" name="Text Box 31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03" name="Text Box 31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04" name="Text Box 31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05" name="Text Box 31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06" name="Text Box 31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07" name="Text Box 31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08" name="Text Box 31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09" name="Text Box 31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10" name="Text Box 31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11" name="Text Box 31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12" name="Text Box 31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13" name="Text Box 31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14" name="Text Box 31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15" name="Text Box 31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16" name="Text Box 31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17" name="Text Box 31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18" name="Text Box 31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19" name="Text Box 31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20" name="Text Box 31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21" name="Text Box 31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22" name="Text Box 31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23" name="Text Box 31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24" name="Text Box 31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25" name="Text Box 31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26" name="Text Box 31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27" name="Text Box 31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28" name="Text Box 31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29" name="Text Box 31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30" name="Text Box 31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31" name="Text Box 31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32" name="Text Box 31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33" name="Text Box 31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34" name="Text Box 31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35" name="Text Box 31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36" name="Text Box 31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37" name="Text Box 31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38" name="Text Box 31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39" name="Text Box 31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40" name="Text Box 31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41" name="Text Box 31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42" name="Text Box 31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43" name="Text Box 31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44" name="Text Box 31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45" name="Text Box 31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46" name="Text Box 31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47" name="Text Box 31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48" name="Text Box 31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49" name="Text Box 31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50" name="Text Box 31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51" name="Text Box 31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52" name="Text Box 31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53" name="Text Box 31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54" name="Text Box 31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55" name="Text Box 31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56" name="Text Box 31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57" name="Text Box 31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58" name="Text Box 31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59" name="Text Box 31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60" name="Text Box 31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61" name="Text Box 31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62" name="Text Box 31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63" name="Text Box 31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64" name="Text Box 31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65" name="Text Box 31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66" name="Text Box 31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67" name="Text Box 31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68" name="Text Box 31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69" name="Text Box 31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70" name="Text Box 31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71" name="Text Box 31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72" name="Text Box 31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73" name="Text Box 31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74" name="Text Box 31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75" name="Text Box 31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76" name="Text Box 31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77" name="Text Box 31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78" name="Text Box 31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79" name="Text Box 31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80" name="Text Box 31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81" name="Text Box 31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82" name="Text Box 32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83" name="Text Box 32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84" name="Text Box 32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85" name="Text Box 32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86" name="Text Box 32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87" name="Text Box 32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88" name="Text Box 32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89" name="Text Box 32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90" name="Text Box 32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91" name="Text Box 32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92" name="Text Box 32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93" name="Text Box 32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94" name="Text Box 32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95" name="Text Box 32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96" name="Text Box 32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97" name="Text Box 32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98" name="Text Box 32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399" name="Text Box 32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00" name="Text Box 32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01" name="Text Box 32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02" name="Text Box 32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03" name="Text Box 32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04" name="Text Box 32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05" name="Text Box 32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06" name="Text Box 32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07" name="Text Box 32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08" name="Text Box 32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09" name="Text Box 32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10" name="Text Box 32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11" name="Text Box 32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12" name="Text Box 32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13" name="Text Box 32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14" name="Text Box 32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15" name="Text Box 32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16" name="Text Box 32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17" name="Text Box 32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18" name="Text Box 32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19" name="Text Box 32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20" name="Text Box 32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21" name="Text Box 32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22" name="Text Box 32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23" name="Text Box 32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24" name="Text Box 32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25" name="Text Box 32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26" name="Text Box 32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27" name="Text Box 32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28" name="Text Box 32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29" name="Text Box 32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30" name="Text Box 32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31" name="Text Box 32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32" name="Text Box 32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33" name="Text Box 32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34" name="Text Box 32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35" name="Text Box 32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36" name="Text Box 32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37" name="Text Box 32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38" name="Text Box 32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39" name="Text Box 32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40" name="Text Box 32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41" name="Text Box 32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42" name="Text Box 32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43" name="Text Box 32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44" name="Text Box 32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45" name="Text Box 32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46" name="Text Box 32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47" name="Text Box 32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48" name="Text Box 32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49" name="Text Box 32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50" name="Text Box 32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51" name="Text Box 32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52" name="Text Box 32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53" name="Text Box 32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54" name="Text Box 32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55" name="Text Box 32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56" name="Text Box 32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57" name="Text Box 32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58" name="Text Box 32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59" name="Text Box 32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60" name="Text Box 32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61" name="Text Box 32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62" name="Text Box 32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63" name="Text Box 32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64" name="Text Box 32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65" name="Text Box 32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66" name="Text Box 32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67" name="Text Box 32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68" name="Text Box 32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69" name="Text Box 32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70" name="Text Box 32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71" name="Text Box 32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72" name="Text Box 32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73" name="Text Box 32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74" name="Text Box 32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75" name="Text Box 32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76" name="Text Box 32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77" name="Text Box 32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78" name="Text Box 32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79" name="Text Box 32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80" name="Text Box 32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81" name="Text Box 32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82" name="Text Box 33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83" name="Text Box 33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84" name="Text Box 33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85" name="Text Box 33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86" name="Text Box 33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87" name="Text Box 33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88" name="Text Box 33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89" name="Text Box 33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90" name="Text Box 33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91" name="Text Box 33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92" name="Text Box 33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93" name="Text Box 33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94" name="Text Box 33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95" name="Text Box 33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96" name="Text Box 33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97" name="Text Box 33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98" name="Text Box 33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499" name="Text Box 33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00" name="Text Box 33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01" name="Text Box 33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02" name="Text Box 33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03" name="Text Box 33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04" name="Text Box 33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05" name="Text Box 33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06" name="Text Box 33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07" name="Text Box 33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08" name="Text Box 33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09" name="Text Box 33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10" name="Text Box 33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11" name="Text Box 33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12" name="Text Box 33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13" name="Text Box 33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14" name="Text Box 33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15" name="Text Box 33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16" name="Text Box 33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17" name="Text Box 33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18" name="Text Box 33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19" name="Text Box 33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20" name="Text Box 33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21" name="Text Box 33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22" name="Text Box 33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23" name="Text Box 33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24" name="Text Box 33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25" name="Text Box 33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26" name="Text Box 33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27" name="Text Box 33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28" name="Text Box 33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29" name="Text Box 33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30" name="Text Box 33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31" name="Text Box 33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32" name="Text Box 33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33" name="Text Box 33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34" name="Text Box 33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35" name="Text Box 33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36" name="Text Box 33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37" name="Text Box 33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38" name="Text Box 33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39" name="Text Box 33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40" name="Text Box 33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41" name="Text Box 33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42" name="Text Box 33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43" name="Text Box 33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44" name="Text Box 33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45" name="Text Box 33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46" name="Text Box 33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47" name="Text Box 33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48" name="Text Box 33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49" name="Text Box 33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50" name="Text Box 33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51" name="Text Box 33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52" name="Text Box 33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53" name="Text Box 33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54" name="Text Box 33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55" name="Text Box 33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56" name="Text Box 33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57" name="Text Box 33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58" name="Text Box 33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59" name="Text Box 33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60" name="Text Box 33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61" name="Text Box 33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62" name="Text Box 33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63" name="Text Box 33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64" name="Text Box 33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65" name="Text Box 33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66" name="Text Box 33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67" name="Text Box 33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68" name="Text Box 33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69" name="Text Box 33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70" name="Text Box 33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71" name="Text Box 33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72" name="Text Box 33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73" name="Text Box 33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74" name="Text Box 33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75" name="Text Box 33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76" name="Text Box 33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77" name="Text Box 33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78" name="Text Box 33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79" name="Text Box 33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80" name="Text Box 33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81" name="Text Box 33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82" name="Text Box 34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83" name="Text Box 34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84" name="Text Box 34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85" name="Text Box 34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86" name="Text Box 34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87" name="Text Box 34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88" name="Text Box 34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89" name="Text Box 34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90" name="Text Box 34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91" name="Text Box 34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92" name="Text Box 34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93" name="Text Box 34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94" name="Text Box 34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95" name="Text Box 34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96" name="Text Box 34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97" name="Text Box 34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98" name="Text Box 34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599" name="Text Box 34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00" name="Text Box 34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01" name="Text Box 34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02" name="Text Box 34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03" name="Text Box 34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04" name="Text Box 34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05" name="Text Box 34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06" name="Text Box 34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07" name="Text Box 34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08" name="Text Box 34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09" name="Text Box 34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10" name="Text Box 34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11" name="Text Box 34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12" name="Text Box 34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13" name="Text Box 34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14" name="Text Box 34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15" name="Text Box 34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16" name="Text Box 34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17" name="Text Box 34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18" name="Text Box 34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19" name="Text Box 34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20" name="Text Box 34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21" name="Text Box 34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22" name="Text Box 34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23" name="Text Box 34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24" name="Text Box 34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25" name="Text Box 34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26" name="Text Box 34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27" name="Text Box 34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28" name="Text Box 34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29" name="Text Box 34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30" name="Text Box 34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31" name="Text Box 34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32" name="Text Box 34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33" name="Text Box 34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34" name="Text Box 34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35" name="Text Box 34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36" name="Text Box 34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37" name="Text Box 34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38" name="Text Box 34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39" name="Text Box 34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40" name="Text Box 34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41" name="Text Box 34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42" name="Text Box 34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43" name="Text Box 34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44" name="Text Box 34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45" name="Text Box 34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46" name="Text Box 34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47" name="Text Box 34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48" name="Text Box 34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49" name="Text Box 34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50" name="Text Box 34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51" name="Text Box 34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52" name="Text Box 34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53" name="Text Box 34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54" name="Text Box 34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55" name="Text Box 34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56" name="Text Box 34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57" name="Text Box 34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58" name="Text Box 34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59" name="Text Box 34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60" name="Text Box 34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61" name="Text Box 34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62" name="Text Box 34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63" name="Text Box 34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64" name="Text Box 34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65" name="Text Box 34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66" name="Text Box 34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67" name="Text Box 34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68" name="Text Box 34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69" name="Text Box 34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70" name="Text Box 34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71" name="Text Box 34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72" name="Text Box 34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73" name="Text Box 34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74" name="Text Box 34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75" name="Text Box 34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76" name="Text Box 34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77" name="Text Box 34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78" name="Text Box 34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79" name="Text Box 34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80" name="Text Box 34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81" name="Text Box 34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82" name="Text Box 35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83" name="Text Box 35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84" name="Text Box 35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85" name="Text Box 35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86" name="Text Box 35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87" name="Text Box 35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88" name="Text Box 35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89" name="Text Box 35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90" name="Text Box 35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91" name="Text Box 35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92" name="Text Box 35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93" name="Text Box 35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94" name="Text Box 35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95" name="Text Box 35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96" name="Text Box 35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97" name="Text Box 35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98" name="Text Box 35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699" name="Text Box 35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00" name="Text Box 35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01" name="Text Box 35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02" name="Text Box 35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03" name="Text Box 35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04" name="Text Box 35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05" name="Text Box 35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06" name="Text Box 35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07" name="Text Box 35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08" name="Text Box 35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09" name="Text Box 35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10" name="Text Box 35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11" name="Text Box 35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12" name="Text Box 35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13" name="Text Box 35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14" name="Text Box 35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15" name="Text Box 35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16" name="Text Box 35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17" name="Text Box 35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18" name="Text Box 35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19" name="Text Box 35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20" name="Text Box 35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21" name="Text Box 35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22" name="Text Box 35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23" name="Text Box 35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24" name="Text Box 35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25" name="Text Box 35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26" name="Text Box 35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27" name="Text Box 35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28" name="Text Box 35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29" name="Text Box 35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30" name="Text Box 35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31" name="Text Box 35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32" name="Text Box 35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33" name="Text Box 35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34" name="Text Box 35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35" name="Text Box 35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36" name="Text Box 35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37" name="Text Box 35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38" name="Text Box 35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39" name="Text Box 35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40" name="Text Box 35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41" name="Text Box 35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42" name="Text Box 35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43" name="Text Box 35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44" name="Text Box 35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45" name="Text Box 35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46" name="Text Box 35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47" name="Text Box 35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48" name="Text Box 35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49" name="Text Box 35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50" name="Text Box 35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51" name="Text Box 35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52" name="Text Box 35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53" name="Text Box 35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54" name="Text Box 35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55" name="Text Box 35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56" name="Text Box 35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57" name="Text Box 35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58" name="Text Box 35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59" name="Text Box 35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60" name="Text Box 35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61" name="Text Box 35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62" name="Text Box 35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63" name="Text Box 35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64" name="Text Box 35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65" name="Text Box 35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66" name="Text Box 35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67" name="Text Box 35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68" name="Text Box 35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69" name="Text Box 35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70" name="Text Box 35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71" name="Text Box 35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72" name="Text Box 35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73" name="Text Box 35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74" name="Text Box 35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75" name="Text Box 35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76" name="Text Box 35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77" name="Text Box 35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78" name="Text Box 35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79" name="Text Box 35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80" name="Text Box 35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81" name="Text Box 35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82" name="Text Box 36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83" name="Text Box 36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84" name="Text Box 36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85" name="Text Box 36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86" name="Text Box 36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87" name="Text Box 36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88" name="Text Box 36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89" name="Text Box 36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90" name="Text Box 36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91" name="Text Box 36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92" name="Text Box 36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93" name="Text Box 36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94" name="Text Box 36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95" name="Text Box 36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96" name="Text Box 36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97" name="Text Box 36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98" name="Text Box 36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799" name="Text Box 36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00" name="Text Box 36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01" name="Text Box 36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02" name="Text Box 36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03" name="Text Box 36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04" name="Text Box 36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05" name="Text Box 36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06" name="Text Box 36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07" name="Text Box 36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08" name="Text Box 36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09" name="Text Box 36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10" name="Text Box 36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11" name="Text Box 36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12" name="Text Box 36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13" name="Text Box 36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14" name="Text Box 36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15" name="Text Box 36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16" name="Text Box 36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17" name="Text Box 36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18" name="Text Box 36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19" name="Text Box 36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20" name="Text Box 36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21" name="Text Box 36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22" name="Text Box 36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23" name="Text Box 36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24" name="Text Box 36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25" name="Text Box 36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26" name="Text Box 36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27" name="Text Box 36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28" name="Text Box 36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29" name="Text Box 36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30" name="Text Box 36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31" name="Text Box 36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32" name="Text Box 36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33" name="Text Box 36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34" name="Text Box 36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35" name="Text Box 36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36" name="Text Box 36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37" name="Text Box 36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38" name="Text Box 36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39" name="Text Box 36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40" name="Text Box 36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41" name="Text Box 36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42" name="Text Box 36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43" name="Text Box 36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44" name="Text Box 36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45" name="Text Box 36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46" name="Text Box 36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47" name="Text Box 36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48" name="Text Box 36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49" name="Text Box 36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50" name="Text Box 36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51" name="Text Box 36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52" name="Text Box 36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53" name="Text Box 36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54" name="Text Box 36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55" name="Text Box 36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56" name="Text Box 36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57" name="Text Box 36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58" name="Text Box 36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59" name="Text Box 36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60" name="Text Box 36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61" name="Text Box 36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62" name="Text Box 36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63" name="Text Box 36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64" name="Text Box 36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65" name="Text Box 36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66" name="Text Box 36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67" name="Text Box 36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68" name="Text Box 36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69" name="Text Box 36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70" name="Text Box 36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71" name="Text Box 36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72" name="Text Box 36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73" name="Text Box 36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74" name="Text Box 36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75" name="Text Box 36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76" name="Text Box 36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77" name="Text Box 36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78" name="Text Box 36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79" name="Text Box 36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80" name="Text Box 36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81" name="Text Box 36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82" name="Text Box 37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83" name="Text Box 37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84" name="Text Box 37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85" name="Text Box 37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86" name="Text Box 37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87" name="Text Box 37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88" name="Text Box 37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89" name="Text Box 37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90" name="Text Box 37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91" name="Text Box 37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92" name="Text Box 37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93" name="Text Box 37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94" name="Text Box 37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95" name="Text Box 37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96" name="Text Box 37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97" name="Text Box 37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98" name="Text Box 37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899" name="Text Box 37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00" name="Text Box 37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01" name="Text Box 37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02" name="Text Box 37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03" name="Text Box 37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04" name="Text Box 37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05" name="Text Box 37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06" name="Text Box 37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07" name="Text Box 37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08" name="Text Box 37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09" name="Text Box 37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10" name="Text Box 37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11" name="Text Box 37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12" name="Text Box 37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13" name="Text Box 37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14" name="Text Box 37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15" name="Text Box 37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16" name="Text Box 37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17" name="Text Box 37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18" name="Text Box 37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19" name="Text Box 37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20" name="Text Box 37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21" name="Text Box 37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22" name="Text Box 37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23" name="Text Box 37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24" name="Text Box 37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25" name="Text Box 37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26" name="Text Box 37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27" name="Text Box 37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28" name="Text Box 37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29" name="Text Box 37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30" name="Text Box 37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31" name="Text Box 37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32" name="Text Box 37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33" name="Text Box 37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34" name="Text Box 37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35" name="Text Box 37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36" name="Text Box 37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37" name="Text Box 37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38" name="Text Box 37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39" name="Text Box 37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40" name="Text Box 37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41" name="Text Box 37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42" name="Text Box 37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43" name="Text Box 37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44" name="Text Box 37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45" name="Text Box 37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46" name="Text Box 37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47" name="Text Box 37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48" name="Text Box 37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49" name="Text Box 37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50" name="Text Box 37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51" name="Text Box 37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52" name="Text Box 37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53" name="Text Box 37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54" name="Text Box 37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55" name="Text Box 37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56" name="Text Box 37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57" name="Text Box 37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58" name="Text Box 37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59" name="Text Box 37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60" name="Text Box 37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61" name="Text Box 37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62" name="Text Box 37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63" name="Text Box 37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64" name="Text Box 37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65" name="Text Box 37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66" name="Text Box 37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67" name="Text Box 37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68" name="Text Box 37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69" name="Text Box 37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70" name="Text Box 37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71" name="Text Box 37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72" name="Text Box 37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73" name="Text Box 37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74" name="Text Box 37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75" name="Text Box 37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76" name="Text Box 37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77" name="Text Box 37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78" name="Text Box 37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79" name="Text Box 37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80" name="Text Box 37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81" name="Text Box 37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82" name="Text Box 38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83" name="Text Box 38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84" name="Text Box 38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85" name="Text Box 38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86" name="Text Box 38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87" name="Text Box 38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88" name="Text Box 38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89" name="Text Box 38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90" name="Text Box 38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91" name="Text Box 38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92" name="Text Box 38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93" name="Text Box 38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94" name="Text Box 38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95" name="Text Box 38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96" name="Text Box 38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97" name="Text Box 38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98" name="Text Box 38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3999" name="Text Box 38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00" name="Text Box 38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01" name="Text Box 38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02" name="Text Box 38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03" name="Text Box 38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04" name="Text Box 38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05" name="Text Box 38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06" name="Text Box 38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07" name="Text Box 38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08" name="Text Box 38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09" name="Text Box 38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10" name="Text Box 38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11" name="Text Box 38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12" name="Text Box 38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13" name="Text Box 38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14" name="Text Box 38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15" name="Text Box 38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16" name="Text Box 38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17" name="Text Box 38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18" name="Text Box 38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19" name="Text Box 38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20" name="Text Box 38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21" name="Text Box 38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22" name="Text Box 38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23" name="Text Box 38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24" name="Text Box 38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25" name="Text Box 38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26" name="Text Box 38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27" name="Text Box 38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28" name="Text Box 38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29" name="Text Box 38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30" name="Text Box 38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31" name="Text Box 38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32" name="Text Box 38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33" name="Text Box 38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34" name="Text Box 38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35" name="Text Box 38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36" name="Text Box 38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37" name="Text Box 38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38" name="Text Box 38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39" name="Text Box 38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40" name="Text Box 38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41" name="Text Box 38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42" name="Text Box 38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43" name="Text Box 38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44" name="Text Box 38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45" name="Text Box 38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46" name="Text Box 38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47" name="Text Box 38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48" name="Text Box 38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49" name="Text Box 38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50" name="Text Box 38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51" name="Text Box 38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52" name="Text Box 38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53" name="Text Box 38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54" name="Text Box 38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55" name="Text Box 38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56" name="Text Box 38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57" name="Text Box 38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58" name="Text Box 38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59" name="Text Box 38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60" name="Text Box 38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61" name="Text Box 38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62" name="Text Box 38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63" name="Text Box 38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64" name="Text Box 38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65" name="Text Box 38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66" name="Text Box 38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67" name="Text Box 38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68" name="Text Box 38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69" name="Text Box 38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70" name="Text Box 38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71" name="Text Box 38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72" name="Text Box 38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73" name="Text Box 38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74" name="Text Box 38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75" name="Text Box 38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76" name="Text Box 38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77" name="Text Box 38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78" name="Text Box 38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79" name="Text Box 38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80" name="Text Box 38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81" name="Text Box 38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82" name="Text Box 39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83" name="Text Box 39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84" name="Text Box 39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85" name="Text Box 39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86" name="Text Box 39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87" name="Text Box 39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88" name="Text Box 39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89" name="Text Box 39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90" name="Text Box 39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91" name="Text Box 39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92" name="Text Box 39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93" name="Text Box 39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94" name="Text Box 39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95" name="Text Box 39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96" name="Text Box 39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97" name="Text Box 39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98" name="Text Box 39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099" name="Text Box 39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00" name="Text Box 39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01" name="Text Box 39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02" name="Text Box 39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03" name="Text Box 39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04" name="Text Box 39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05" name="Text Box 39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06" name="Text Box 39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07" name="Text Box 39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08" name="Text Box 39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09" name="Text Box 39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10" name="Text Box 39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11" name="Text Box 39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12" name="Text Box 39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13" name="Text Box 39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14" name="Text Box 39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15" name="Text Box 39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16" name="Text Box 39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17" name="Text Box 39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18" name="Text Box 39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19" name="Text Box 39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20" name="Text Box 39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21" name="Text Box 39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22" name="Text Box 39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23" name="Text Box 39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24" name="Text Box 39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25" name="Text Box 39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26" name="Text Box 39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27" name="Text Box 39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28" name="Text Box 39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29" name="Text Box 39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30" name="Text Box 39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31" name="Text Box 39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32" name="Text Box 39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33" name="Text Box 39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34" name="Text Box 39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35" name="Text Box 39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36" name="Text Box 39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37" name="Text Box 39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38" name="Text Box 39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39" name="Text Box 39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40" name="Text Box 39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41" name="Text Box 39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42" name="Text Box 39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43" name="Text Box 39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44" name="Text Box 39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45" name="Text Box 39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46" name="Text Box 39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47" name="Text Box 39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48" name="Text Box 39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49" name="Text Box 39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50" name="Text Box 39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51" name="Text Box 39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52" name="Text Box 39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53" name="Text Box 39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54" name="Text Box 39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55" name="Text Box 39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56" name="Text Box 39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57" name="Text Box 39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58" name="Text Box 39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59" name="Text Box 39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60" name="Text Box 39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61" name="Text Box 39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62" name="Text Box 39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63" name="Text Box 39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64" name="Text Box 39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65" name="Text Box 39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66" name="Text Box 39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67" name="Text Box 39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68" name="Text Box 39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69" name="Text Box 39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70" name="Text Box 39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71" name="Text Box 39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72" name="Text Box 39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73" name="Text Box 39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74" name="Text Box 39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75" name="Text Box 39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76" name="Text Box 39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77" name="Text Box 39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78" name="Text Box 39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79" name="Text Box 39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80" name="Text Box 39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81" name="Text Box 39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82" name="Text Box 40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83" name="Text Box 40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84" name="Text Box 40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85" name="Text Box 40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86" name="Text Box 40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87" name="Text Box 40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88" name="Text Box 40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89" name="Text Box 40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90" name="Text Box 40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91" name="Text Box 40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92" name="Text Box 40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93" name="Text Box 40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94" name="Text Box 40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95" name="Text Box 40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96" name="Text Box 40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97" name="Text Box 40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98" name="Text Box 40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199" name="Text Box 40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00" name="Text Box 40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01" name="Text Box 40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02" name="Text Box 40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03" name="Text Box 40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04" name="Text Box 40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05" name="Text Box 40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06" name="Text Box 40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07" name="Text Box 40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08" name="Text Box 40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09" name="Text Box 40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10" name="Text Box 40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11" name="Text Box 40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12" name="Text Box 40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13" name="Text Box 40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14" name="Text Box 40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15" name="Text Box 40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16" name="Text Box 40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17" name="Text Box 40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18" name="Text Box 40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19" name="Text Box 40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20" name="Text Box 40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21" name="Text Box 40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22" name="Text Box 40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23" name="Text Box 40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24" name="Text Box 40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25" name="Text Box 40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26" name="Text Box 40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27" name="Text Box 40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28" name="Text Box 40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29" name="Text Box 40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30" name="Text Box 40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31" name="Text Box 40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32" name="Text Box 40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33" name="Text Box 40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34" name="Text Box 40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35" name="Text Box 40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36" name="Text Box 40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37" name="Text Box 40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38" name="Text Box 40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39" name="Text Box 40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40" name="Text Box 40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41" name="Text Box 40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42" name="Text Box 40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43" name="Text Box 40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44" name="Text Box 40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45" name="Text Box 40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46" name="Text Box 40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47" name="Text Box 40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48" name="Text Box 40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49" name="Text Box 40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50" name="Text Box 40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51" name="Text Box 40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52" name="Text Box 40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53" name="Text Box 40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54" name="Text Box 40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55" name="Text Box 40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56" name="Text Box 40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57" name="Text Box 40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58" name="Text Box 40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59" name="Text Box 40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60" name="Text Box 40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61" name="Text Box 40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62" name="Text Box 40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63" name="Text Box 40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64" name="Text Box 40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65" name="Text Box 40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66" name="Text Box 40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67" name="Text Box 40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68" name="Text Box 40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69" name="Text Box 40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70" name="Text Box 40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71" name="Text Box 40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72" name="Text Box 40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73" name="Text Box 40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74" name="Text Box 40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75" name="Text Box 40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76" name="Text Box 40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77" name="Text Box 40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78" name="Text Box 40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79" name="Text Box 40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80" name="Text Box 40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81" name="Text Box 40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82" name="Text Box 41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83" name="Text Box 41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84" name="Text Box 41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85" name="Text Box 41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86" name="Text Box 41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87" name="Text Box 41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88" name="Text Box 41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89" name="Text Box 41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90" name="Text Box 41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91" name="Text Box 41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92" name="Text Box 41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93" name="Text Box 41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94" name="Text Box 41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95" name="Text Box 41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96" name="Text Box 41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97" name="Text Box 41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98" name="Text Box 41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299" name="Text Box 41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00" name="Text Box 41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01" name="Text Box 41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02" name="Text Box 41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03" name="Text Box 41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04" name="Text Box 41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05" name="Text Box 41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06" name="Text Box 41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07" name="Text Box 41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08" name="Text Box 41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09" name="Text Box 41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10" name="Text Box 41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11" name="Text Box 41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12" name="Text Box 41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13" name="Text Box 41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14" name="Text Box 41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15" name="Text Box 41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16" name="Text Box 41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17" name="Text Box 41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18" name="Text Box 41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19" name="Text Box 41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20" name="Text Box 41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21" name="Text Box 41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22" name="Text Box 41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23" name="Text Box 41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24" name="Text Box 41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25" name="Text Box 41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26" name="Text Box 41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27" name="Text Box 41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28" name="Text Box 41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29" name="Text Box 41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30" name="Text Box 41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31" name="Text Box 41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32" name="Text Box 41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33" name="Text Box 41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34" name="Text Box 41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35" name="Text Box 41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36" name="Text Box 41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37" name="Text Box 41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38" name="Text Box 41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39" name="Text Box 41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40" name="Text Box 41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41" name="Text Box 41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42" name="Text Box 41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43" name="Text Box 41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44" name="Text Box 41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45" name="Text Box 41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46" name="Text Box 41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47" name="Text Box 41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48" name="Text Box 41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49" name="Text Box 41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50" name="Text Box 41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51" name="Text Box 41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52" name="Text Box 41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53" name="Text Box 41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54" name="Text Box 41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55" name="Text Box 41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56" name="Text Box 41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57" name="Text Box 41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58" name="Text Box 41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59" name="Text Box 41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60" name="Text Box 41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61" name="Text Box 41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62" name="Text Box 41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63" name="Text Box 41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64" name="Text Box 41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65" name="Text Box 41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66" name="Text Box 41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67" name="Text Box 41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68" name="Text Box 41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69" name="Text Box 41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70" name="Text Box 41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71" name="Text Box 41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72" name="Text Box 41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73" name="Text Box 41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74" name="Text Box 41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75" name="Text Box 41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76" name="Text Box 41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77" name="Text Box 41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78" name="Text Box 41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79" name="Text Box 41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80" name="Text Box 41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81" name="Text Box 41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82" name="Text Box 42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83" name="Text Box 42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84" name="Text Box 42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85" name="Text Box 42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86" name="Text Box 42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87" name="Text Box 42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88" name="Text Box 42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89" name="Text Box 42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90" name="Text Box 42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91" name="Text Box 42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92" name="Text Box 42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93" name="Text Box 42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94" name="Text Box 42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95" name="Text Box 42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96" name="Text Box 42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97" name="Text Box 42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98" name="Text Box 42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399" name="Text Box 42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00" name="Text Box 42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01" name="Text Box 42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02" name="Text Box 42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03" name="Text Box 42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04" name="Text Box 42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05" name="Text Box 42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06" name="Text Box 42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07" name="Text Box 42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08" name="Text Box 42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09" name="Text Box 42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10" name="Text Box 42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11" name="Text Box 42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12" name="Text Box 42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13" name="Text Box 42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14" name="Text Box 42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15" name="Text Box 42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16" name="Text Box 42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17" name="Text Box 42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18" name="Text Box 42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19" name="Text Box 42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20" name="Text Box 42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21" name="Text Box 42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22" name="Text Box 42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23" name="Text Box 42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24" name="Text Box 42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25" name="Text Box 42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26" name="Text Box 42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27" name="Text Box 42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28" name="Text Box 42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29" name="Text Box 42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30" name="Text Box 42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31" name="Text Box 42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32" name="Text Box 42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33" name="Text Box 42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34" name="Text Box 42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35" name="Text Box 42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36" name="Text Box 42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37" name="Text Box 42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38" name="Text Box 42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39" name="Text Box 42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40" name="Text Box 42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41" name="Text Box 42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42" name="Text Box 42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43" name="Text Box 42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44" name="Text Box 42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45" name="Text Box 42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46" name="Text Box 42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47" name="Text Box 42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48" name="Text Box 42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49" name="Text Box 42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50" name="Text Box 42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51" name="Text Box 42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52" name="Text Box 42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53" name="Text Box 42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54" name="Text Box 42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55" name="Text Box 42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56" name="Text Box 42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57" name="Text Box 42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58" name="Text Box 42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59" name="Text Box 42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60" name="Text Box 42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61" name="Text Box 42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62" name="Text Box 42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63" name="Text Box 42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64" name="Text Box 42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65" name="Text Box 42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66" name="Text Box 42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67" name="Text Box 42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68" name="Text Box 42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69" name="Text Box 42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70" name="Text Box 42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71" name="Text Box 42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72" name="Text Box 42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73" name="Text Box 42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74" name="Text Box 42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75" name="Text Box 42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76" name="Text Box 42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77" name="Text Box 42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78" name="Text Box 42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79" name="Text Box 42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80" name="Text Box 42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81" name="Text Box 42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82" name="Text Box 43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83" name="Text Box 43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84" name="Text Box 43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85" name="Text Box 43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86" name="Text Box 43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87" name="Text Box 43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88" name="Text Box 43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89" name="Text Box 43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90" name="Text Box 43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91" name="Text Box 43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92" name="Text Box 43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93" name="Text Box 43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94" name="Text Box 43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95" name="Text Box 43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96" name="Text Box 43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97" name="Text Box 43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98" name="Text Box 43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499" name="Text Box 43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00" name="Text Box 43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01" name="Text Box 43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02" name="Text Box 43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03" name="Text Box 43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04" name="Text Box 43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05" name="Text Box 43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06" name="Text Box 43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07" name="Text Box 43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08" name="Text Box 43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09" name="Text Box 43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10" name="Text Box 43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11" name="Text Box 43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12" name="Text Box 43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13" name="Text Box 43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14" name="Text Box 43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15" name="Text Box 43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16" name="Text Box 43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17" name="Text Box 43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18" name="Text Box 43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19" name="Text Box 43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20" name="Text Box 43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21" name="Text Box 43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22" name="Text Box 43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23" name="Text Box 43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24" name="Text Box 43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25" name="Text Box 43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26" name="Text Box 43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27" name="Text Box 43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28" name="Text Box 43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29" name="Text Box 43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30" name="Text Box 43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31" name="Text Box 43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32" name="Text Box 43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33" name="Text Box 43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34" name="Text Box 43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35" name="Text Box 43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36" name="Text Box 43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37" name="Text Box 43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38" name="Text Box 43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39" name="Text Box 43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40" name="Text Box 43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41" name="Text Box 43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42" name="Text Box 43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43" name="Text Box 43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44" name="Text Box 43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45" name="Text Box 43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46" name="Text Box 43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47" name="Text Box 43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48" name="Text Box 43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49" name="Text Box 43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50" name="Text Box 43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51" name="Text Box 43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52" name="Text Box 43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53" name="Text Box 43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54" name="Text Box 43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55" name="Text Box 43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56" name="Text Box 43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57" name="Text Box 43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58" name="Text Box 43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59" name="Text Box 43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60" name="Text Box 43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61" name="Text Box 43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62" name="Text Box 43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63" name="Text Box 43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64" name="Text Box 43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65" name="Text Box 43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66" name="Text Box 43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67" name="Text Box 43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68" name="Text Box 43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69" name="Text Box 43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70" name="Text Box 43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71" name="Text Box 43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72" name="Text Box 43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73" name="Text Box 43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74" name="Text Box 43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75" name="Text Box 43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76" name="Text Box 43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77" name="Text Box 43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78" name="Text Box 43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79" name="Text Box 43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80" name="Text Box 43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81" name="Text Box 43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82" name="Text Box 44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83" name="Text Box 44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84" name="Text Box 44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85" name="Text Box 44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86" name="Text Box 44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87" name="Text Box 44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88" name="Text Box 44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89" name="Text Box 44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90" name="Text Box 44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91" name="Text Box 44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92" name="Text Box 44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93" name="Text Box 44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94" name="Text Box 44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95" name="Text Box 44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96" name="Text Box 44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97" name="Text Box 44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98" name="Text Box 44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599" name="Text Box 44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00" name="Text Box 44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01" name="Text Box 44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02" name="Text Box 44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03" name="Text Box 44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04" name="Text Box 44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05" name="Text Box 44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06" name="Text Box 44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07" name="Text Box 44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08" name="Text Box 44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09" name="Text Box 44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10" name="Text Box 44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11" name="Text Box 44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12" name="Text Box 44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13" name="Text Box 44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14" name="Text Box 44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15" name="Text Box 44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16" name="Text Box 44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17" name="Text Box 44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18" name="Text Box 44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19" name="Text Box 44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20" name="Text Box 44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21" name="Text Box 44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22" name="Text Box 44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23" name="Text Box 44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24" name="Text Box 44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25" name="Text Box 44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26" name="Text Box 44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27" name="Text Box 44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28" name="Text Box 44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29" name="Text Box 44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30" name="Text Box 44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31" name="Text Box 44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32" name="Text Box 44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33" name="Text Box 44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34" name="Text Box 44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35" name="Text Box 44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36" name="Text Box 44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37" name="Text Box 44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38" name="Text Box 44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39" name="Text Box 44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40" name="Text Box 44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41" name="Text Box 44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42" name="Text Box 44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43" name="Text Box 44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44" name="Text Box 44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45" name="Text Box 44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46" name="Text Box 44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47" name="Text Box 44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48" name="Text Box 44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49" name="Text Box 44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50" name="Text Box 44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51" name="Text Box 44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52" name="Text Box 44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53" name="Text Box 44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54" name="Text Box 44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55" name="Text Box 44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56" name="Text Box 44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57" name="Text Box 44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58" name="Text Box 44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59" name="Text Box 44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60" name="Text Box 44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61" name="Text Box 44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62" name="Text Box 44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63" name="Text Box 44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64" name="Text Box 44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65" name="Text Box 44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66" name="Text Box 44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67" name="Text Box 44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68" name="Text Box 44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69" name="Text Box 44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70" name="Text Box 44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71" name="Text Box 44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72" name="Text Box 44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73" name="Text Box 44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74" name="Text Box 44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75" name="Text Box 44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76" name="Text Box 44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77" name="Text Box 44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78" name="Text Box 44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79" name="Text Box 44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80" name="Text Box 44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81" name="Text Box 44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82" name="Text Box 45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83" name="Text Box 45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84" name="Text Box 45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85" name="Text Box 45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86" name="Text Box 45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87" name="Text Box 45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88" name="Text Box 45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89" name="Text Box 45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90" name="Text Box 45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91" name="Text Box 45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92" name="Text Box 45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93" name="Text Box 45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94" name="Text Box 45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95" name="Text Box 45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96" name="Text Box 45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97" name="Text Box 45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98" name="Text Box 45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699" name="Text Box 45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00" name="Text Box 45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01" name="Text Box 45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02" name="Text Box 45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03" name="Text Box 45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04" name="Text Box 45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05" name="Text Box 45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06" name="Text Box 45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07" name="Text Box 45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08" name="Text Box 45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09" name="Text Box 45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10" name="Text Box 45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11" name="Text Box 45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12" name="Text Box 45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13" name="Text Box 45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14" name="Text Box 45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15" name="Text Box 45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16" name="Text Box 45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17" name="Text Box 45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18" name="Text Box 45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19" name="Text Box 45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20" name="Text Box 45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21" name="Text Box 45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22" name="Text Box 45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23" name="Text Box 45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24" name="Text Box 45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25" name="Text Box 45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26" name="Text Box 45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27" name="Text Box 45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28" name="Text Box 45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29" name="Text Box 45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30" name="Text Box 45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31" name="Text Box 45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32" name="Text Box 45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33" name="Text Box 45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34" name="Text Box 45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35" name="Text Box 45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36" name="Text Box 45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37" name="Text Box 45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38" name="Text Box 45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39" name="Text Box 45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40" name="Text Box 45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41" name="Text Box 45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42" name="Text Box 45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43" name="Text Box 45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44" name="Text Box 45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45" name="Text Box 45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46" name="Text Box 45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47" name="Text Box 45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48" name="Text Box 45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49" name="Text Box 45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50" name="Text Box 45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51" name="Text Box 45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52" name="Text Box 45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53" name="Text Box 45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54" name="Text Box 45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55" name="Text Box 45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56" name="Text Box 45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57" name="Text Box 45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58" name="Text Box 45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59" name="Text Box 45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60" name="Text Box 45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61" name="Text Box 45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62" name="Text Box 45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63" name="Text Box 45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64" name="Text Box 45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65" name="Text Box 45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66" name="Text Box 45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67" name="Text Box 45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68" name="Text Box 45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69" name="Text Box 45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70" name="Text Box 45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71" name="Text Box 45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72" name="Text Box 45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73" name="Text Box 45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74" name="Text Box 45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75" name="Text Box 45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76" name="Text Box 45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77" name="Text Box 45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78" name="Text Box 45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79" name="Text Box 45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80" name="Text Box 45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81" name="Text Box 45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82" name="Text Box 46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83" name="Text Box 46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84" name="Text Box 46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85" name="Text Box 46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86" name="Text Box 46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87" name="Text Box 46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88" name="Text Box 46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89" name="Text Box 46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90" name="Text Box 46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91" name="Text Box 46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92" name="Text Box 46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93" name="Text Box 46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94" name="Text Box 46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95" name="Text Box 46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96" name="Text Box 46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97" name="Text Box 46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98" name="Text Box 46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799" name="Text Box 46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00" name="Text Box 46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01" name="Text Box 46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02" name="Text Box 46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03" name="Text Box 46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04" name="Text Box 46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05" name="Text Box 46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06" name="Text Box 46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07" name="Text Box 46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08" name="Text Box 46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09" name="Text Box 46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10" name="Text Box 46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11" name="Text Box 46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12" name="Text Box 46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13" name="Text Box 46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14" name="Text Box 46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15" name="Text Box 46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16" name="Text Box 46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17" name="Text Box 46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18" name="Text Box 46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19" name="Text Box 46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20" name="Text Box 46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21" name="Text Box 46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22" name="Text Box 46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23" name="Text Box 46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24" name="Text Box 46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25" name="Text Box 46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26" name="Text Box 46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27" name="Text Box 46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28" name="Text Box 46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29" name="Text Box 46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30" name="Text Box 46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31" name="Text Box 46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32" name="Text Box 46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33" name="Text Box 46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34" name="Text Box 46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35" name="Text Box 46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36" name="Text Box 46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37" name="Text Box 46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38" name="Text Box 46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39" name="Text Box 46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40" name="Text Box 46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41" name="Text Box 46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42" name="Text Box 46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43" name="Text Box 46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44" name="Text Box 46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45" name="Text Box 46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46" name="Text Box 46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47" name="Text Box 46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48" name="Text Box 46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49" name="Text Box 46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50" name="Text Box 46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51" name="Text Box 46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52" name="Text Box 46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53" name="Text Box 46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54" name="Text Box 46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55" name="Text Box 46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56" name="Text Box 46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57" name="Text Box 46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58" name="Text Box 46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59" name="Text Box 46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60" name="Text Box 46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61" name="Text Box 46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62" name="Text Box 46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63" name="Text Box 46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64" name="Text Box 46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65" name="Text Box 46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66" name="Text Box 46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67" name="Text Box 46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68" name="Text Box 46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69" name="Text Box 46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70" name="Text Box 46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71" name="Text Box 46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72" name="Text Box 46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73" name="Text Box 46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74" name="Text Box 46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75" name="Text Box 46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76" name="Text Box 46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77" name="Text Box 46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78" name="Text Box 46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79" name="Text Box 46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80" name="Text Box 46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81" name="Text Box 46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82" name="Text Box 47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83" name="Text Box 47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84" name="Text Box 47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85" name="Text Box 47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86" name="Text Box 47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87" name="Text Box 47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88" name="Text Box 47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89" name="Text Box 47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90" name="Text Box 47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91" name="Text Box 47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92" name="Text Box 47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93" name="Text Box 47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94" name="Text Box 47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95" name="Text Box 47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96" name="Text Box 47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97" name="Text Box 47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98" name="Text Box 47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899" name="Text Box 47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00" name="Text Box 47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01" name="Text Box 47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02" name="Text Box 47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03" name="Text Box 47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04" name="Text Box 47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05" name="Text Box 47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06" name="Text Box 47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07" name="Text Box 47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08" name="Text Box 47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09" name="Text Box 47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10" name="Text Box 47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11" name="Text Box 47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12" name="Text Box 47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13" name="Text Box 47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14" name="Text Box 47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15" name="Text Box 47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16" name="Text Box 47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17" name="Text Box 47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18" name="Text Box 47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19" name="Text Box 47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20" name="Text Box 47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21" name="Text Box 47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22" name="Text Box 47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23" name="Text Box 47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24" name="Text Box 47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25" name="Text Box 47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26" name="Text Box 47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27" name="Text Box 47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28" name="Text Box 47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29" name="Text Box 47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30" name="Text Box 47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31" name="Text Box 47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32" name="Text Box 47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33" name="Text Box 47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34" name="Text Box 47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35" name="Text Box 47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36" name="Text Box 47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37" name="Text Box 47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38" name="Text Box 47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39" name="Text Box 47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40" name="Text Box 47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41" name="Text Box 47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42" name="Text Box 47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43" name="Text Box 47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44" name="Text Box 47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45" name="Text Box 47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46" name="Text Box 47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47" name="Text Box 47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48" name="Text Box 47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49" name="Text Box 47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50" name="Text Box 47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51" name="Text Box 47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52" name="Text Box 47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53" name="Text Box 47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54" name="Text Box 47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55" name="Text Box 47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56" name="Text Box 47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57" name="Text Box 47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58" name="Text Box 47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59" name="Text Box 47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60" name="Text Box 47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61" name="Text Box 47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62" name="Text Box 47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63" name="Text Box 47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64" name="Text Box 47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65" name="Text Box 47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66" name="Text Box 47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67" name="Text Box 47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68" name="Text Box 47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69" name="Text Box 47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70" name="Text Box 47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71" name="Text Box 47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72" name="Text Box 47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73" name="Text Box 47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74" name="Text Box 47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75" name="Text Box 47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76" name="Text Box 47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77" name="Text Box 47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78" name="Text Box 47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79" name="Text Box 47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80" name="Text Box 47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81" name="Text Box 47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82" name="Text Box 48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83" name="Text Box 48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84" name="Text Box 48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85" name="Text Box 48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86" name="Text Box 48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87" name="Text Box 48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88" name="Text Box 48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89" name="Text Box 48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90" name="Text Box 48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91" name="Text Box 48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92" name="Text Box 48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93" name="Text Box 48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94" name="Text Box 48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95" name="Text Box 48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96" name="Text Box 48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97" name="Text Box 48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98" name="Text Box 48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4999" name="Text Box 48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00" name="Text Box 48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01" name="Text Box 48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02" name="Text Box 48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03" name="Text Box 48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04" name="Text Box 48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05" name="Text Box 48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06" name="Text Box 48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07" name="Text Box 48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08" name="Text Box 48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09" name="Text Box 48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10" name="Text Box 48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11" name="Text Box 48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12" name="Text Box 48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13" name="Text Box 48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14" name="Text Box 48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15" name="Text Box 48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16" name="Text Box 48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17" name="Text Box 48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18" name="Text Box 48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19" name="Text Box 48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20" name="Text Box 48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21" name="Text Box 48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22" name="Text Box 48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23" name="Text Box 48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24" name="Text Box 48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25" name="Text Box 48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26" name="Text Box 48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27" name="Text Box 48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28" name="Text Box 48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29" name="Text Box 48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30" name="Text Box 48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31" name="Text Box 48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32" name="Text Box 48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33" name="Text Box 48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34" name="Text Box 48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35" name="Text Box 48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36" name="Text Box 48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37" name="Text Box 48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38" name="Text Box 48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39" name="Text Box 48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40" name="Text Box 48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41" name="Text Box 48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42" name="Text Box 48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43" name="Text Box 48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44" name="Text Box 48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45" name="Text Box 48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46" name="Text Box 48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47" name="Text Box 48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48" name="Text Box 48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49" name="Text Box 48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50" name="Text Box 48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51" name="Text Box 48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52" name="Text Box 48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53" name="Text Box 48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54" name="Text Box 48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55" name="Text Box 48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56" name="Text Box 48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57" name="Text Box 48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58" name="Text Box 48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59" name="Text Box 48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60" name="Text Box 48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61" name="Text Box 48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62" name="Text Box 48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63" name="Text Box 48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64" name="Text Box 48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65" name="Text Box 48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66" name="Text Box 48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67" name="Text Box 48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68" name="Text Box 48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69" name="Text Box 48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70" name="Text Box 48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71" name="Text Box 48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72" name="Text Box 48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73" name="Text Box 48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74" name="Text Box 48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75" name="Text Box 48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76" name="Text Box 48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77" name="Text Box 48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78" name="Text Box 48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79" name="Text Box 48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80" name="Text Box 48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81" name="Text Box 48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82" name="Text Box 49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83" name="Text Box 49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84" name="Text Box 49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85" name="Text Box 49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86" name="Text Box 49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87" name="Text Box 49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88" name="Text Box 49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89" name="Text Box 49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90" name="Text Box 49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91" name="Text Box 49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92" name="Text Box 49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93" name="Text Box 49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94" name="Text Box 49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95" name="Text Box 49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96" name="Text Box 49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97" name="Text Box 49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98" name="Text Box 49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099" name="Text Box 49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00" name="Text Box 49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01" name="Text Box 49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02" name="Text Box 49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03" name="Text Box 49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04" name="Text Box 49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05" name="Text Box 49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06" name="Text Box 49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07" name="Text Box 49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08" name="Text Box 49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09" name="Text Box 49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10" name="Text Box 49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11" name="Text Box 49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12" name="Text Box 49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13" name="Text Box 49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14" name="Text Box 49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15" name="Text Box 49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16" name="Text Box 49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17" name="Text Box 49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18" name="Text Box 49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19" name="Text Box 49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20" name="Text Box 49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21" name="Text Box 49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22" name="Text Box 49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23" name="Text Box 49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24" name="Text Box 49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25" name="Text Box 49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26" name="Text Box 49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27" name="Text Box 49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28" name="Text Box 49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29" name="Text Box 49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30" name="Text Box 49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31" name="Text Box 49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32" name="Text Box 49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33" name="Text Box 49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34" name="Text Box 49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35" name="Text Box 49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36" name="Text Box 49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37" name="Text Box 49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38" name="Text Box 49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39" name="Text Box 49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40" name="Text Box 49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41" name="Text Box 49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42" name="Text Box 49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43" name="Text Box 49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44" name="Text Box 49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45" name="Text Box 49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46" name="Text Box 49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47" name="Text Box 49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48" name="Text Box 49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49" name="Text Box 49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50" name="Text Box 49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51" name="Text Box 49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52" name="Text Box 49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53" name="Text Box 49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54" name="Text Box 49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55" name="Text Box 49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56" name="Text Box 49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57" name="Text Box 49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58" name="Text Box 49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59" name="Text Box 49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60" name="Text Box 49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61" name="Text Box 49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62" name="Text Box 49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63" name="Text Box 49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64" name="Text Box 49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65" name="Text Box 49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66" name="Text Box 49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67" name="Text Box 49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68" name="Text Box 49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69" name="Text Box 49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70" name="Text Box 49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71" name="Text Box 49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72" name="Text Box 49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73" name="Text Box 49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74" name="Text Box 49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75" name="Text Box 49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76" name="Text Box 49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77" name="Text Box 49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78" name="Text Box 49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79" name="Text Box 49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80" name="Text Box 49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81" name="Text Box 49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82" name="Text Box 50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83" name="Text Box 50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84" name="Text Box 50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85" name="Text Box 50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86" name="Text Box 50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87" name="Text Box 50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88" name="Text Box 50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89" name="Text Box 50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90" name="Text Box 50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91" name="Text Box 50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92" name="Text Box 50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93" name="Text Box 50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94" name="Text Box 50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95" name="Text Box 50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96" name="Text Box 50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97" name="Text Box 50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98" name="Text Box 50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199" name="Text Box 50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00" name="Text Box 50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01" name="Text Box 50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02" name="Text Box 50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03" name="Text Box 50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04" name="Text Box 50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05" name="Text Box 50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06" name="Text Box 50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07" name="Text Box 50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08" name="Text Box 50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09" name="Text Box 50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10" name="Text Box 50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11" name="Text Box 50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12" name="Text Box 50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13" name="Text Box 50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14" name="Text Box 50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15" name="Text Box 50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16" name="Text Box 50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17" name="Text Box 50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18" name="Text Box 50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19" name="Text Box 50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20" name="Text Box 50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21" name="Text Box 50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22" name="Text Box 50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23" name="Text Box 50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24" name="Text Box 50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25" name="Text Box 50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26" name="Text Box 50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27" name="Text Box 50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28" name="Text Box 50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29" name="Text Box 50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30" name="Text Box 50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31" name="Text Box 50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32" name="Text Box 50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33" name="Text Box 50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34" name="Text Box 50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35" name="Text Box 50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36" name="Text Box 50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37" name="Text Box 50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38" name="Text Box 50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39" name="Text Box 50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40" name="Text Box 50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41" name="Text Box 50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42" name="Text Box 50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43" name="Text Box 50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44" name="Text Box 50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45" name="Text Box 50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46" name="Text Box 50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47" name="Text Box 50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48" name="Text Box 50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49" name="Text Box 50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50" name="Text Box 50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51" name="Text Box 50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52" name="Text Box 50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53" name="Text Box 50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54" name="Text Box 50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55" name="Text Box 50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56" name="Text Box 50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57" name="Text Box 50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58" name="Text Box 50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59" name="Text Box 50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60" name="Text Box 50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61" name="Text Box 50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62" name="Text Box 50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63" name="Text Box 50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64" name="Text Box 50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65" name="Text Box 50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66" name="Text Box 50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67" name="Text Box 50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68" name="Text Box 50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69" name="Text Box 50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70" name="Text Box 50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71" name="Text Box 50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72" name="Text Box 50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73" name="Text Box 50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74" name="Text Box 50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75" name="Text Box 50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76" name="Text Box 50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77" name="Text Box 50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78" name="Text Box 50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79" name="Text Box 50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80" name="Text Box 50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81" name="Text Box 50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82" name="Text Box 51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83" name="Text Box 51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84" name="Text Box 51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85" name="Text Box 51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86" name="Text Box 51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87" name="Text Box 51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88" name="Text Box 51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89" name="Text Box 51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90" name="Text Box 51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91" name="Text Box 51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92" name="Text Box 51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93" name="Text Box 51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94" name="Text Box 51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95" name="Text Box 51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96" name="Text Box 51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97" name="Text Box 51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98" name="Text Box 51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299" name="Text Box 51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00" name="Text Box 51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01" name="Text Box 51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02" name="Text Box 51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03" name="Text Box 51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04" name="Text Box 51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05" name="Text Box 51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06" name="Text Box 51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07" name="Text Box 51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08" name="Text Box 51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09" name="Text Box 51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10" name="Text Box 51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11" name="Text Box 51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12" name="Text Box 51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13" name="Text Box 51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14" name="Text Box 51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15" name="Text Box 51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16" name="Text Box 51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17" name="Text Box 51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18" name="Text Box 51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19" name="Text Box 51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20" name="Text Box 51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21" name="Text Box 51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22" name="Text Box 51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23" name="Text Box 51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24" name="Text Box 51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25" name="Text Box 51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26" name="Text Box 51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27" name="Text Box 51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28" name="Text Box 51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29" name="Text Box 51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30" name="Text Box 51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31" name="Text Box 51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32" name="Text Box 51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33" name="Text Box 51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34" name="Text Box 51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35" name="Text Box 51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36" name="Text Box 51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37" name="Text Box 51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38" name="Text Box 51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39" name="Text Box 51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40" name="Text Box 51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41" name="Text Box 51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42" name="Text Box 51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43" name="Text Box 51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44" name="Text Box 51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45" name="Text Box 51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46" name="Text Box 51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47" name="Text Box 51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48" name="Text Box 51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49" name="Text Box 51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50" name="Text Box 51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51" name="Text Box 51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52" name="Text Box 51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53" name="Text Box 51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54" name="Text Box 51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55" name="Text Box 51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56" name="Text Box 51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57" name="Text Box 51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58" name="Text Box 51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59" name="Text Box 51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60" name="Text Box 517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61" name="Text Box 517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62" name="Text Box 518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63" name="Text Box 518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64" name="Text Box 518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65" name="Text Box 518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66" name="Text Box 518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67" name="Text Box 518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68" name="Text Box 518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69" name="Text Box 518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70" name="Text Box 518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71" name="Text Box 518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72" name="Text Box 519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73" name="Text Box 519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74" name="Text Box 519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75" name="Text Box 519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76" name="Text Box 519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77" name="Text Box 519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78" name="Text Box 519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79" name="Text Box 519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80" name="Text Box 519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81" name="Text Box 519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82" name="Text Box 520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83" name="Text Box 520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84" name="Text Box 520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85" name="Text Box 520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86" name="Text Box 520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87" name="Text Box 520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88" name="Text Box 520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89" name="Text Box 520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90" name="Text Box 520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91" name="Text Box 520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92" name="Text Box 521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93" name="Text Box 521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94" name="Text Box 521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95" name="Text Box 521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96" name="Text Box 521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97" name="Text Box 521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98" name="Text Box 521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399" name="Text Box 521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00" name="Text Box 521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01" name="Text Box 521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02" name="Text Box 522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03" name="Text Box 522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04" name="Text Box 522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05" name="Text Box 522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06" name="Text Box 522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07" name="Text Box 522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08" name="Text Box 522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09" name="Text Box 522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10" name="Text Box 522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11" name="Text Box 522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12" name="Text Box 523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13" name="Text Box 523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14" name="Text Box 523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15" name="Text Box 523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16" name="Text Box 523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17" name="Text Box 523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18" name="Text Box 523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19" name="Text Box 523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20" name="Text Box 523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21" name="Text Box 523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22" name="Text Box 524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23" name="Text Box 524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24" name="Text Box 524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25" name="Text Box 524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26" name="Text Box 524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27" name="Text Box 524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28" name="Text Box 524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29" name="Text Box 524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30" name="Text Box 524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31" name="Text Box 524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32" name="Text Box 525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33" name="Text Box 525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34" name="Text Box 525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35" name="Text Box 525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36" name="Text Box 525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37" name="Text Box 525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38" name="Text Box 525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39" name="Text Box 525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40" name="Text Box 525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41" name="Text Box 525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42" name="Text Box 526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43" name="Text Box 526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44" name="Text Box 526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45" name="Text Box 526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46" name="Text Box 526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47" name="Text Box 526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48" name="Text Box 526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49" name="Text Box 526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50" name="Text Box 5268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51" name="Text Box 5269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52" name="Text Box 5270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53" name="Text Box 5271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54" name="Text Box 5272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55" name="Text Box 5273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56" name="Text Box 5274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57" name="Text Box 5275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58" name="Text Box 5276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329</xdr:row>
      <xdr:rowOff>0</xdr:rowOff>
    </xdr:from>
    <xdr:ext cx="85725" cy="205410"/>
    <xdr:sp macro="" textlink="">
      <xdr:nvSpPr>
        <xdr:cNvPr id="5459" name="Text Box 5277"/>
        <xdr:cNvSpPr txBox="1">
          <a:spLocks noChangeArrowheads="1"/>
        </xdr:cNvSpPr>
      </xdr:nvSpPr>
      <xdr:spPr bwMode="auto">
        <a:xfrm>
          <a:off x="4686300" y="62674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24" name="Text Box 26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25" name="Text Box 26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26" name="Text Box 26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27" name="Text Box 26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28" name="Text Box 26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29" name="Text Box 26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30" name="Text Box 26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31" name="Text Box 26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32" name="Text Box 26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33" name="Text Box 26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34" name="Text Box 26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35" name="Text Box 26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36" name="Text Box 26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37" name="Text Box 26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38" name="Text Box 26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39" name="Text Box 26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40" name="Text Box 26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41" name="Text Box 26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42" name="Text Box 26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43" name="Text Box 26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44" name="Text Box 26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45" name="Text Box 26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46" name="Text Box 26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47" name="Text Box 26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48" name="Text Box 26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49" name="Text Box 26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50" name="Text Box 26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51" name="Text Box 26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52" name="Text Box 26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53" name="Text Box 26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54" name="Text Box 26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55" name="Text Box 26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56" name="Text Box 26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57" name="Text Box 26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58" name="Text Box 26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59" name="Text Box 26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60" name="Text Box 26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61" name="Text Box 26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62" name="Text Box 26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63" name="Text Box 26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64" name="Text Box 26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65" name="Text Box 26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66" name="Text Box 26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67" name="Text Box 26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68" name="Text Box 26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69" name="Text Box 26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70" name="Text Box 26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71" name="Text Box 26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72" name="Text Box 26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73" name="Text Box 26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74" name="Text Box 26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75" name="Text Box 26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76" name="Text Box 26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77" name="Text Box 26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78" name="Text Box 26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79" name="Text Box 26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80" name="Text Box 26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81" name="Text Box 26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82" name="Text Box 27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83" name="Text Box 27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84" name="Text Box 27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85" name="Text Box 27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86" name="Text Box 27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87" name="Text Box 27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88" name="Text Box 27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89" name="Text Box 27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90" name="Text Box 27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91" name="Text Box 27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92" name="Text Box 27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93" name="Text Box 27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94" name="Text Box 27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95" name="Text Box 27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96" name="Text Box 27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97" name="Text Box 27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98" name="Text Box 27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899" name="Text Box 27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00" name="Text Box 27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01" name="Text Box 27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02" name="Text Box 27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03" name="Text Box 27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04" name="Text Box 27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05" name="Text Box 27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06" name="Text Box 27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07" name="Text Box 27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08" name="Text Box 27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09" name="Text Box 27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10" name="Text Box 27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11" name="Text Box 27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12" name="Text Box 27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13" name="Text Box 27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14" name="Text Box 27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15" name="Text Box 27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16" name="Text Box 27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17" name="Text Box 27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18" name="Text Box 27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19" name="Text Box 27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20" name="Text Box 27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21" name="Text Box 27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22" name="Text Box 27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23" name="Text Box 27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24" name="Text Box 27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25" name="Text Box 27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26" name="Text Box 27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27" name="Text Box 27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28" name="Text Box 27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29" name="Text Box 27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30" name="Text Box 27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31" name="Text Box 27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32" name="Text Box 27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33" name="Text Box 27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34" name="Text Box 27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35" name="Text Box 27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36" name="Text Box 27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37" name="Text Box 27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38" name="Text Box 27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39" name="Text Box 27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40" name="Text Box 27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41" name="Text Box 27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42" name="Text Box 27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43" name="Text Box 27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44" name="Text Box 27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45" name="Text Box 27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46" name="Text Box 27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47" name="Text Box 27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48" name="Text Box 27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49" name="Text Box 27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50" name="Text Box 27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51" name="Text Box 27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52" name="Text Box 27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53" name="Text Box 27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54" name="Text Box 27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55" name="Text Box 27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56" name="Text Box 27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57" name="Text Box 27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58" name="Text Box 27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59" name="Text Box 27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60" name="Text Box 27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61" name="Text Box 27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62" name="Text Box 27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63" name="Text Box 27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64" name="Text Box 27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65" name="Text Box 27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66" name="Text Box 27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67" name="Text Box 27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68" name="Text Box 27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69" name="Text Box 27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70" name="Text Box 27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71" name="Text Box 27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72" name="Text Box 27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73" name="Text Box 27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74" name="Text Box 27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75" name="Text Box 27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76" name="Text Box 27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77" name="Text Box 27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78" name="Text Box 27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79" name="Text Box 27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80" name="Text Box 27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81" name="Text Box 27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82" name="Text Box 28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83" name="Text Box 28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84" name="Text Box 28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85" name="Text Box 28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86" name="Text Box 28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87" name="Text Box 28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88" name="Text Box 28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89" name="Text Box 28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90" name="Text Box 28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91" name="Text Box 28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92" name="Text Box 28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93" name="Text Box 28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94" name="Text Box 28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95" name="Text Box 28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96" name="Text Box 28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97" name="Text Box 28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98" name="Text Box 28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2999" name="Text Box 28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00" name="Text Box 28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01" name="Text Box 28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02" name="Text Box 28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03" name="Text Box 28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04" name="Text Box 28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05" name="Text Box 28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06" name="Text Box 28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07" name="Text Box 28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08" name="Text Box 28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09" name="Text Box 28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10" name="Text Box 28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11" name="Text Box 28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12" name="Text Box 28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13" name="Text Box 28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14" name="Text Box 28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15" name="Text Box 28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16" name="Text Box 28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17" name="Text Box 28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18" name="Text Box 28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19" name="Text Box 28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20" name="Text Box 28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21" name="Text Box 28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22" name="Text Box 28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23" name="Text Box 28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24" name="Text Box 28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25" name="Text Box 28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26" name="Text Box 28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27" name="Text Box 28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28" name="Text Box 28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29" name="Text Box 28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30" name="Text Box 28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31" name="Text Box 28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32" name="Text Box 28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33" name="Text Box 28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34" name="Text Box 28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35" name="Text Box 28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36" name="Text Box 28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37" name="Text Box 28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38" name="Text Box 28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39" name="Text Box 28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40" name="Text Box 28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41" name="Text Box 28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42" name="Text Box 28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43" name="Text Box 28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44" name="Text Box 28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45" name="Text Box 28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46" name="Text Box 28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47" name="Text Box 28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48" name="Text Box 28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49" name="Text Box 28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50" name="Text Box 28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51" name="Text Box 28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52" name="Text Box 28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53" name="Text Box 28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54" name="Text Box 28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55" name="Text Box 28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56" name="Text Box 28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57" name="Text Box 28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58" name="Text Box 28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59" name="Text Box 28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60" name="Text Box 28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61" name="Text Box 28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62" name="Text Box 28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63" name="Text Box 28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64" name="Text Box 28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65" name="Text Box 28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66" name="Text Box 28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67" name="Text Box 28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68" name="Text Box 28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69" name="Text Box 28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70" name="Text Box 28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71" name="Text Box 28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72" name="Text Box 28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73" name="Text Box 28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74" name="Text Box 28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75" name="Text Box 28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76" name="Text Box 28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77" name="Text Box 28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78" name="Text Box 28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79" name="Text Box 28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80" name="Text Box 28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81" name="Text Box 28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82" name="Text Box 29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83" name="Text Box 29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84" name="Text Box 29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85" name="Text Box 29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86" name="Text Box 29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87" name="Text Box 29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88" name="Text Box 29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89" name="Text Box 29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90" name="Text Box 29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91" name="Text Box 29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92" name="Text Box 29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93" name="Text Box 29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94" name="Text Box 29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95" name="Text Box 29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96" name="Text Box 29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97" name="Text Box 29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98" name="Text Box 29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099" name="Text Box 29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00" name="Text Box 29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01" name="Text Box 29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02" name="Text Box 29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03" name="Text Box 29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04" name="Text Box 29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05" name="Text Box 29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06" name="Text Box 29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07" name="Text Box 29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08" name="Text Box 29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09" name="Text Box 29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10" name="Text Box 29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11" name="Text Box 29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12" name="Text Box 29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13" name="Text Box 29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14" name="Text Box 29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15" name="Text Box 29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16" name="Text Box 29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17" name="Text Box 29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18" name="Text Box 29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19" name="Text Box 29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20" name="Text Box 29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21" name="Text Box 29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22" name="Text Box 29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23" name="Text Box 29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24" name="Text Box 29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25" name="Text Box 29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26" name="Text Box 29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27" name="Text Box 29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28" name="Text Box 29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29" name="Text Box 29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30" name="Text Box 29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31" name="Text Box 29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32" name="Text Box 29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33" name="Text Box 29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34" name="Text Box 29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35" name="Text Box 29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36" name="Text Box 29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37" name="Text Box 29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38" name="Text Box 29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39" name="Text Box 29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40" name="Text Box 29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41" name="Text Box 29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42" name="Text Box 29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43" name="Text Box 29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44" name="Text Box 29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45" name="Text Box 29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46" name="Text Box 29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47" name="Text Box 29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48" name="Text Box 29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49" name="Text Box 29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50" name="Text Box 29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51" name="Text Box 29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52" name="Text Box 29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53" name="Text Box 29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54" name="Text Box 29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55" name="Text Box 29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56" name="Text Box 29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57" name="Text Box 29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58" name="Text Box 29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59" name="Text Box 29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60" name="Text Box 29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61" name="Text Box 29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62" name="Text Box 29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63" name="Text Box 29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64" name="Text Box 29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65" name="Text Box 29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66" name="Text Box 29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67" name="Text Box 29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68" name="Text Box 29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69" name="Text Box 29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70" name="Text Box 29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71" name="Text Box 29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72" name="Text Box 29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73" name="Text Box 29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74" name="Text Box 29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75" name="Text Box 29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76" name="Text Box 29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77" name="Text Box 29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78" name="Text Box 29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79" name="Text Box 29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80" name="Text Box 29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81" name="Text Box 29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82" name="Text Box 30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83" name="Text Box 30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84" name="Text Box 30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85" name="Text Box 30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86" name="Text Box 30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87" name="Text Box 30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88" name="Text Box 30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89" name="Text Box 30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90" name="Text Box 30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91" name="Text Box 30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92" name="Text Box 30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93" name="Text Box 30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94" name="Text Box 30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95" name="Text Box 30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96" name="Text Box 30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97" name="Text Box 30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98" name="Text Box 30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199" name="Text Box 30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00" name="Text Box 30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01" name="Text Box 30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02" name="Text Box 30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03" name="Text Box 30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04" name="Text Box 30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05" name="Text Box 30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06" name="Text Box 30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07" name="Text Box 30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08" name="Text Box 30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09" name="Text Box 30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10" name="Text Box 30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11" name="Text Box 30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12" name="Text Box 30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13" name="Text Box 30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14" name="Text Box 30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15" name="Text Box 30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16" name="Text Box 30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17" name="Text Box 30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18" name="Text Box 30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19" name="Text Box 30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20" name="Text Box 30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21" name="Text Box 30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22" name="Text Box 30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23" name="Text Box 30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24" name="Text Box 30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25" name="Text Box 30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26" name="Text Box 30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27" name="Text Box 30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28" name="Text Box 30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29" name="Text Box 30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30" name="Text Box 30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31" name="Text Box 30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32" name="Text Box 30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33" name="Text Box 30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34" name="Text Box 30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35" name="Text Box 30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36" name="Text Box 30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37" name="Text Box 30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38" name="Text Box 30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39" name="Text Box 30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40" name="Text Box 30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41" name="Text Box 30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42" name="Text Box 30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43" name="Text Box 30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44" name="Text Box 30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45" name="Text Box 30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46" name="Text Box 30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47" name="Text Box 30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48" name="Text Box 30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49" name="Text Box 30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50" name="Text Box 30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51" name="Text Box 30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52" name="Text Box 30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53" name="Text Box 30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54" name="Text Box 30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55" name="Text Box 30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56" name="Text Box 30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57" name="Text Box 30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58" name="Text Box 30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59" name="Text Box 30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60" name="Text Box 30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61" name="Text Box 30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62" name="Text Box 30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63" name="Text Box 30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64" name="Text Box 30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65" name="Text Box 30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66" name="Text Box 30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67" name="Text Box 30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68" name="Text Box 30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69" name="Text Box 30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70" name="Text Box 30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71" name="Text Box 30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72" name="Text Box 30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73" name="Text Box 30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74" name="Text Box 30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75" name="Text Box 30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76" name="Text Box 30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77" name="Text Box 30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78" name="Text Box 30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79" name="Text Box 30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80" name="Text Box 30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81" name="Text Box 30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82" name="Text Box 31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83" name="Text Box 31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84" name="Text Box 31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85" name="Text Box 31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86" name="Text Box 31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87" name="Text Box 31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88" name="Text Box 31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89" name="Text Box 31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90" name="Text Box 31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91" name="Text Box 31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92" name="Text Box 31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93" name="Text Box 31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94" name="Text Box 31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95" name="Text Box 31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96" name="Text Box 31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97" name="Text Box 31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98" name="Text Box 31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299" name="Text Box 31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00" name="Text Box 31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01" name="Text Box 31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02" name="Text Box 31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03" name="Text Box 31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04" name="Text Box 31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05" name="Text Box 31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06" name="Text Box 31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07" name="Text Box 31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08" name="Text Box 31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09" name="Text Box 31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10" name="Text Box 31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11" name="Text Box 31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12" name="Text Box 31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13" name="Text Box 31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14" name="Text Box 31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15" name="Text Box 31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16" name="Text Box 31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17" name="Text Box 31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18" name="Text Box 31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19" name="Text Box 31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20" name="Text Box 31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21" name="Text Box 31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22" name="Text Box 31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23" name="Text Box 31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24" name="Text Box 31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25" name="Text Box 31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26" name="Text Box 31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27" name="Text Box 31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28" name="Text Box 31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29" name="Text Box 31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30" name="Text Box 31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31" name="Text Box 31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32" name="Text Box 31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33" name="Text Box 31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34" name="Text Box 31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35" name="Text Box 31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36" name="Text Box 31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37" name="Text Box 31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38" name="Text Box 31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39" name="Text Box 31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40" name="Text Box 31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41" name="Text Box 31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42" name="Text Box 31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43" name="Text Box 31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44" name="Text Box 31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45" name="Text Box 31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46" name="Text Box 31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47" name="Text Box 31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48" name="Text Box 31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49" name="Text Box 31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50" name="Text Box 31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51" name="Text Box 31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52" name="Text Box 31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53" name="Text Box 31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54" name="Text Box 31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55" name="Text Box 31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56" name="Text Box 31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57" name="Text Box 31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58" name="Text Box 31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59" name="Text Box 31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60" name="Text Box 31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61" name="Text Box 31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62" name="Text Box 31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63" name="Text Box 31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64" name="Text Box 31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65" name="Text Box 31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66" name="Text Box 31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67" name="Text Box 31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68" name="Text Box 31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69" name="Text Box 31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70" name="Text Box 31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71" name="Text Box 31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72" name="Text Box 31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73" name="Text Box 31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74" name="Text Box 31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75" name="Text Box 31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76" name="Text Box 31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77" name="Text Box 31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78" name="Text Box 31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79" name="Text Box 31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80" name="Text Box 31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81" name="Text Box 31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82" name="Text Box 32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83" name="Text Box 32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84" name="Text Box 32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85" name="Text Box 32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86" name="Text Box 32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87" name="Text Box 32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88" name="Text Box 32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89" name="Text Box 32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90" name="Text Box 32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91" name="Text Box 32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92" name="Text Box 32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93" name="Text Box 32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94" name="Text Box 32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95" name="Text Box 32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96" name="Text Box 32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97" name="Text Box 32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98" name="Text Box 32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399" name="Text Box 32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00" name="Text Box 32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01" name="Text Box 32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02" name="Text Box 32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03" name="Text Box 32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04" name="Text Box 32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05" name="Text Box 32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06" name="Text Box 32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07" name="Text Box 32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08" name="Text Box 32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09" name="Text Box 32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10" name="Text Box 32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11" name="Text Box 32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12" name="Text Box 32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13" name="Text Box 32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14" name="Text Box 32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15" name="Text Box 32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16" name="Text Box 32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17" name="Text Box 32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18" name="Text Box 32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19" name="Text Box 32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20" name="Text Box 32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21" name="Text Box 32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22" name="Text Box 32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23" name="Text Box 32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24" name="Text Box 32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25" name="Text Box 32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26" name="Text Box 32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27" name="Text Box 32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28" name="Text Box 32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29" name="Text Box 32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30" name="Text Box 32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31" name="Text Box 32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32" name="Text Box 32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33" name="Text Box 32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34" name="Text Box 32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35" name="Text Box 32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36" name="Text Box 32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37" name="Text Box 32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38" name="Text Box 32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39" name="Text Box 32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40" name="Text Box 32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41" name="Text Box 32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42" name="Text Box 32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43" name="Text Box 32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44" name="Text Box 32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45" name="Text Box 32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46" name="Text Box 32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47" name="Text Box 32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48" name="Text Box 32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49" name="Text Box 32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50" name="Text Box 32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51" name="Text Box 32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52" name="Text Box 32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53" name="Text Box 32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54" name="Text Box 32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55" name="Text Box 32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56" name="Text Box 32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57" name="Text Box 32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58" name="Text Box 32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59" name="Text Box 32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60" name="Text Box 32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61" name="Text Box 32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62" name="Text Box 32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63" name="Text Box 32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64" name="Text Box 32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65" name="Text Box 32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66" name="Text Box 32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67" name="Text Box 32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68" name="Text Box 32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69" name="Text Box 32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70" name="Text Box 32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71" name="Text Box 32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72" name="Text Box 32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73" name="Text Box 32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74" name="Text Box 32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75" name="Text Box 32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76" name="Text Box 32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77" name="Text Box 32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78" name="Text Box 32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79" name="Text Box 32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80" name="Text Box 32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81" name="Text Box 32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82" name="Text Box 33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83" name="Text Box 33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84" name="Text Box 33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85" name="Text Box 33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86" name="Text Box 33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87" name="Text Box 33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88" name="Text Box 33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89" name="Text Box 33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90" name="Text Box 33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91" name="Text Box 33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92" name="Text Box 33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93" name="Text Box 33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94" name="Text Box 33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95" name="Text Box 33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96" name="Text Box 33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97" name="Text Box 33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98" name="Text Box 33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499" name="Text Box 33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00" name="Text Box 33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01" name="Text Box 33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02" name="Text Box 33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03" name="Text Box 33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04" name="Text Box 33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05" name="Text Box 33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06" name="Text Box 33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07" name="Text Box 33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08" name="Text Box 33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09" name="Text Box 33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10" name="Text Box 33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11" name="Text Box 33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12" name="Text Box 33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13" name="Text Box 33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14" name="Text Box 33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15" name="Text Box 33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16" name="Text Box 33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17" name="Text Box 33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18" name="Text Box 33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19" name="Text Box 33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20" name="Text Box 33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21" name="Text Box 33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22" name="Text Box 33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23" name="Text Box 33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24" name="Text Box 33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25" name="Text Box 33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26" name="Text Box 33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27" name="Text Box 33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28" name="Text Box 33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29" name="Text Box 33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30" name="Text Box 33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31" name="Text Box 33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32" name="Text Box 33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33" name="Text Box 33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34" name="Text Box 33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35" name="Text Box 33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36" name="Text Box 33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37" name="Text Box 33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38" name="Text Box 33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39" name="Text Box 33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40" name="Text Box 33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41" name="Text Box 33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42" name="Text Box 33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43" name="Text Box 33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44" name="Text Box 33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45" name="Text Box 33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46" name="Text Box 33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47" name="Text Box 33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48" name="Text Box 33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49" name="Text Box 33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50" name="Text Box 33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51" name="Text Box 33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52" name="Text Box 33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53" name="Text Box 33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54" name="Text Box 33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55" name="Text Box 33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56" name="Text Box 33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57" name="Text Box 33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58" name="Text Box 33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59" name="Text Box 33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60" name="Text Box 33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61" name="Text Box 33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62" name="Text Box 33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63" name="Text Box 33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64" name="Text Box 33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65" name="Text Box 33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66" name="Text Box 33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67" name="Text Box 33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68" name="Text Box 33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69" name="Text Box 33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70" name="Text Box 33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71" name="Text Box 33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72" name="Text Box 33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73" name="Text Box 33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74" name="Text Box 33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75" name="Text Box 33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76" name="Text Box 33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77" name="Text Box 33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78" name="Text Box 33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79" name="Text Box 33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80" name="Text Box 33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81" name="Text Box 33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82" name="Text Box 34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83" name="Text Box 34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84" name="Text Box 34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85" name="Text Box 34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86" name="Text Box 34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87" name="Text Box 34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88" name="Text Box 34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89" name="Text Box 34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90" name="Text Box 34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91" name="Text Box 34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92" name="Text Box 34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93" name="Text Box 34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94" name="Text Box 34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95" name="Text Box 34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96" name="Text Box 34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97" name="Text Box 34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98" name="Text Box 34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599" name="Text Box 34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00" name="Text Box 34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01" name="Text Box 34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02" name="Text Box 34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03" name="Text Box 34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04" name="Text Box 34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05" name="Text Box 34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06" name="Text Box 34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07" name="Text Box 34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08" name="Text Box 34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09" name="Text Box 34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10" name="Text Box 34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11" name="Text Box 34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12" name="Text Box 34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13" name="Text Box 34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14" name="Text Box 34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15" name="Text Box 34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16" name="Text Box 34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17" name="Text Box 34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18" name="Text Box 34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19" name="Text Box 34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20" name="Text Box 34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21" name="Text Box 34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22" name="Text Box 34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23" name="Text Box 34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24" name="Text Box 34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25" name="Text Box 34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26" name="Text Box 34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27" name="Text Box 34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28" name="Text Box 34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29" name="Text Box 34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30" name="Text Box 34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31" name="Text Box 34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32" name="Text Box 34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33" name="Text Box 34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34" name="Text Box 34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35" name="Text Box 34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36" name="Text Box 34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37" name="Text Box 34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38" name="Text Box 34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39" name="Text Box 34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40" name="Text Box 34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41" name="Text Box 34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42" name="Text Box 34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43" name="Text Box 34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44" name="Text Box 34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45" name="Text Box 34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46" name="Text Box 34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47" name="Text Box 34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48" name="Text Box 34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49" name="Text Box 34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50" name="Text Box 34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51" name="Text Box 34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52" name="Text Box 34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53" name="Text Box 34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54" name="Text Box 34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55" name="Text Box 34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56" name="Text Box 34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57" name="Text Box 34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58" name="Text Box 34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59" name="Text Box 34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60" name="Text Box 34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61" name="Text Box 34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62" name="Text Box 34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63" name="Text Box 34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64" name="Text Box 34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65" name="Text Box 34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66" name="Text Box 34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67" name="Text Box 34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68" name="Text Box 34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69" name="Text Box 34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70" name="Text Box 34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71" name="Text Box 34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72" name="Text Box 34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73" name="Text Box 34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74" name="Text Box 34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75" name="Text Box 34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76" name="Text Box 34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77" name="Text Box 34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78" name="Text Box 34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79" name="Text Box 34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80" name="Text Box 34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81" name="Text Box 34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82" name="Text Box 35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83" name="Text Box 35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84" name="Text Box 35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85" name="Text Box 35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86" name="Text Box 35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87" name="Text Box 35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88" name="Text Box 35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89" name="Text Box 35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90" name="Text Box 35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91" name="Text Box 35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92" name="Text Box 35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93" name="Text Box 35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94" name="Text Box 35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95" name="Text Box 35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96" name="Text Box 35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97" name="Text Box 35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98" name="Text Box 35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699" name="Text Box 35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00" name="Text Box 35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01" name="Text Box 35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02" name="Text Box 35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03" name="Text Box 35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04" name="Text Box 35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05" name="Text Box 35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06" name="Text Box 35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07" name="Text Box 35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08" name="Text Box 35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09" name="Text Box 35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10" name="Text Box 35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11" name="Text Box 35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12" name="Text Box 35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13" name="Text Box 35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14" name="Text Box 35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15" name="Text Box 35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16" name="Text Box 35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17" name="Text Box 35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18" name="Text Box 35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19" name="Text Box 35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20" name="Text Box 35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21" name="Text Box 35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22" name="Text Box 35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23" name="Text Box 35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24" name="Text Box 35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25" name="Text Box 35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26" name="Text Box 35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27" name="Text Box 35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28" name="Text Box 35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29" name="Text Box 35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30" name="Text Box 35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31" name="Text Box 35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32" name="Text Box 35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33" name="Text Box 35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34" name="Text Box 35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35" name="Text Box 35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36" name="Text Box 35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37" name="Text Box 35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38" name="Text Box 35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39" name="Text Box 35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40" name="Text Box 35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41" name="Text Box 35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42" name="Text Box 35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43" name="Text Box 35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44" name="Text Box 35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45" name="Text Box 35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46" name="Text Box 35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47" name="Text Box 35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48" name="Text Box 35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49" name="Text Box 35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50" name="Text Box 35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51" name="Text Box 35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52" name="Text Box 35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53" name="Text Box 35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54" name="Text Box 35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55" name="Text Box 35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56" name="Text Box 35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57" name="Text Box 35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58" name="Text Box 35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59" name="Text Box 35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60" name="Text Box 35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61" name="Text Box 35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62" name="Text Box 35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63" name="Text Box 35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64" name="Text Box 35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65" name="Text Box 35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66" name="Text Box 35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67" name="Text Box 35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68" name="Text Box 35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69" name="Text Box 35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70" name="Text Box 35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71" name="Text Box 35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72" name="Text Box 35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73" name="Text Box 35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74" name="Text Box 35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75" name="Text Box 35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76" name="Text Box 35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77" name="Text Box 35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78" name="Text Box 35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79" name="Text Box 35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80" name="Text Box 35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81" name="Text Box 35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82" name="Text Box 36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83" name="Text Box 36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84" name="Text Box 36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85" name="Text Box 36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86" name="Text Box 36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87" name="Text Box 36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88" name="Text Box 36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89" name="Text Box 36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90" name="Text Box 36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91" name="Text Box 36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92" name="Text Box 36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93" name="Text Box 36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94" name="Text Box 36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95" name="Text Box 36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96" name="Text Box 36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97" name="Text Box 36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98" name="Text Box 36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799" name="Text Box 36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00" name="Text Box 36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01" name="Text Box 36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02" name="Text Box 36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03" name="Text Box 36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04" name="Text Box 36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05" name="Text Box 36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06" name="Text Box 36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07" name="Text Box 36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08" name="Text Box 36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09" name="Text Box 36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10" name="Text Box 36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11" name="Text Box 36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12" name="Text Box 36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13" name="Text Box 36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14" name="Text Box 36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15" name="Text Box 36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16" name="Text Box 36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17" name="Text Box 36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18" name="Text Box 36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19" name="Text Box 36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20" name="Text Box 36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21" name="Text Box 36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22" name="Text Box 36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23" name="Text Box 36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24" name="Text Box 36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25" name="Text Box 36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26" name="Text Box 36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27" name="Text Box 36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28" name="Text Box 36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29" name="Text Box 36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30" name="Text Box 36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31" name="Text Box 36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32" name="Text Box 36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33" name="Text Box 36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34" name="Text Box 36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35" name="Text Box 36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36" name="Text Box 36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37" name="Text Box 36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38" name="Text Box 36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39" name="Text Box 36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40" name="Text Box 36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41" name="Text Box 36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42" name="Text Box 36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43" name="Text Box 36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44" name="Text Box 36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45" name="Text Box 36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46" name="Text Box 36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47" name="Text Box 36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48" name="Text Box 36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49" name="Text Box 36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50" name="Text Box 36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51" name="Text Box 36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52" name="Text Box 36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53" name="Text Box 36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54" name="Text Box 36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55" name="Text Box 36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56" name="Text Box 36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57" name="Text Box 36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58" name="Text Box 36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59" name="Text Box 36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60" name="Text Box 36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61" name="Text Box 36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62" name="Text Box 36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63" name="Text Box 36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64" name="Text Box 36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65" name="Text Box 36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66" name="Text Box 36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67" name="Text Box 36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68" name="Text Box 36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69" name="Text Box 36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70" name="Text Box 36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71" name="Text Box 36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72" name="Text Box 36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73" name="Text Box 36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74" name="Text Box 36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75" name="Text Box 36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76" name="Text Box 36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77" name="Text Box 36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78" name="Text Box 36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79" name="Text Box 36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80" name="Text Box 36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81" name="Text Box 36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82" name="Text Box 37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83" name="Text Box 37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84" name="Text Box 37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85" name="Text Box 37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86" name="Text Box 37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87" name="Text Box 37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88" name="Text Box 37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89" name="Text Box 37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90" name="Text Box 37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91" name="Text Box 37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92" name="Text Box 37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93" name="Text Box 37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94" name="Text Box 37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95" name="Text Box 37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96" name="Text Box 37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97" name="Text Box 37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98" name="Text Box 37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899" name="Text Box 37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00" name="Text Box 37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01" name="Text Box 37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02" name="Text Box 37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03" name="Text Box 37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04" name="Text Box 37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05" name="Text Box 37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06" name="Text Box 37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07" name="Text Box 37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08" name="Text Box 37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09" name="Text Box 37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10" name="Text Box 37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11" name="Text Box 37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12" name="Text Box 37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13" name="Text Box 37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14" name="Text Box 37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15" name="Text Box 37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16" name="Text Box 37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17" name="Text Box 37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18" name="Text Box 37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19" name="Text Box 37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20" name="Text Box 37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21" name="Text Box 37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22" name="Text Box 37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23" name="Text Box 37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24" name="Text Box 37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25" name="Text Box 37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26" name="Text Box 37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27" name="Text Box 37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28" name="Text Box 37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29" name="Text Box 37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30" name="Text Box 37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31" name="Text Box 37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32" name="Text Box 37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33" name="Text Box 37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34" name="Text Box 37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35" name="Text Box 37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36" name="Text Box 37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37" name="Text Box 37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38" name="Text Box 37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39" name="Text Box 37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40" name="Text Box 37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41" name="Text Box 37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42" name="Text Box 37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43" name="Text Box 37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44" name="Text Box 37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45" name="Text Box 37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46" name="Text Box 37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47" name="Text Box 37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48" name="Text Box 37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49" name="Text Box 37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50" name="Text Box 37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51" name="Text Box 37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52" name="Text Box 37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53" name="Text Box 37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54" name="Text Box 37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55" name="Text Box 37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56" name="Text Box 37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57" name="Text Box 37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58" name="Text Box 37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59" name="Text Box 37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60" name="Text Box 37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61" name="Text Box 37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62" name="Text Box 37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63" name="Text Box 37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64" name="Text Box 37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65" name="Text Box 37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66" name="Text Box 37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67" name="Text Box 37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68" name="Text Box 37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69" name="Text Box 37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70" name="Text Box 37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71" name="Text Box 37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72" name="Text Box 37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73" name="Text Box 37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74" name="Text Box 37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75" name="Text Box 37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76" name="Text Box 37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77" name="Text Box 37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78" name="Text Box 37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79" name="Text Box 37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80" name="Text Box 37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81" name="Text Box 37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82" name="Text Box 38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83" name="Text Box 38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84" name="Text Box 38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85" name="Text Box 38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86" name="Text Box 38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87" name="Text Box 38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88" name="Text Box 38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89" name="Text Box 38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90" name="Text Box 38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91" name="Text Box 38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92" name="Text Box 38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93" name="Text Box 38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94" name="Text Box 38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95" name="Text Box 38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96" name="Text Box 38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97" name="Text Box 38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98" name="Text Box 38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3999" name="Text Box 38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00" name="Text Box 38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01" name="Text Box 38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02" name="Text Box 38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03" name="Text Box 38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04" name="Text Box 38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05" name="Text Box 38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06" name="Text Box 38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07" name="Text Box 38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08" name="Text Box 38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09" name="Text Box 38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10" name="Text Box 38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11" name="Text Box 38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12" name="Text Box 38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13" name="Text Box 38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14" name="Text Box 38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15" name="Text Box 38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16" name="Text Box 38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17" name="Text Box 38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18" name="Text Box 38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19" name="Text Box 38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20" name="Text Box 38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21" name="Text Box 38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22" name="Text Box 38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23" name="Text Box 38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24" name="Text Box 38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25" name="Text Box 38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26" name="Text Box 38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27" name="Text Box 38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28" name="Text Box 38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29" name="Text Box 38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30" name="Text Box 38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31" name="Text Box 38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32" name="Text Box 38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33" name="Text Box 38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34" name="Text Box 38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35" name="Text Box 38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36" name="Text Box 38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37" name="Text Box 38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38" name="Text Box 38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39" name="Text Box 38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40" name="Text Box 38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41" name="Text Box 38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42" name="Text Box 38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43" name="Text Box 38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44" name="Text Box 38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45" name="Text Box 38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46" name="Text Box 38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47" name="Text Box 38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48" name="Text Box 38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49" name="Text Box 38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50" name="Text Box 38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51" name="Text Box 38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52" name="Text Box 38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53" name="Text Box 38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54" name="Text Box 38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55" name="Text Box 38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56" name="Text Box 38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57" name="Text Box 38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58" name="Text Box 38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59" name="Text Box 38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60" name="Text Box 38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61" name="Text Box 38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62" name="Text Box 38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63" name="Text Box 38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64" name="Text Box 38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65" name="Text Box 38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66" name="Text Box 38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67" name="Text Box 38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68" name="Text Box 38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69" name="Text Box 38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70" name="Text Box 38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71" name="Text Box 38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72" name="Text Box 38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73" name="Text Box 38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74" name="Text Box 38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75" name="Text Box 38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76" name="Text Box 38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77" name="Text Box 38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78" name="Text Box 38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79" name="Text Box 38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80" name="Text Box 38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81" name="Text Box 38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82" name="Text Box 39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83" name="Text Box 39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84" name="Text Box 39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85" name="Text Box 39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86" name="Text Box 39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87" name="Text Box 39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88" name="Text Box 39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89" name="Text Box 39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90" name="Text Box 39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91" name="Text Box 39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92" name="Text Box 39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93" name="Text Box 39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94" name="Text Box 39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95" name="Text Box 39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96" name="Text Box 39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97" name="Text Box 39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98" name="Text Box 39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099" name="Text Box 39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00" name="Text Box 39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01" name="Text Box 39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02" name="Text Box 39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03" name="Text Box 39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04" name="Text Box 39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05" name="Text Box 39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06" name="Text Box 39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07" name="Text Box 39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08" name="Text Box 39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09" name="Text Box 39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10" name="Text Box 39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11" name="Text Box 39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12" name="Text Box 39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13" name="Text Box 39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14" name="Text Box 39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15" name="Text Box 39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16" name="Text Box 39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17" name="Text Box 39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18" name="Text Box 39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19" name="Text Box 39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20" name="Text Box 39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21" name="Text Box 39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22" name="Text Box 39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23" name="Text Box 39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24" name="Text Box 39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25" name="Text Box 39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26" name="Text Box 39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27" name="Text Box 39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28" name="Text Box 39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29" name="Text Box 39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30" name="Text Box 39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31" name="Text Box 39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32" name="Text Box 39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33" name="Text Box 39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34" name="Text Box 39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35" name="Text Box 39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36" name="Text Box 39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37" name="Text Box 39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38" name="Text Box 39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39" name="Text Box 39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40" name="Text Box 39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41" name="Text Box 39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42" name="Text Box 39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43" name="Text Box 39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44" name="Text Box 39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45" name="Text Box 39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46" name="Text Box 39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47" name="Text Box 39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48" name="Text Box 39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49" name="Text Box 39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50" name="Text Box 39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51" name="Text Box 39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52" name="Text Box 39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53" name="Text Box 39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54" name="Text Box 39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55" name="Text Box 39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56" name="Text Box 39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57" name="Text Box 39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58" name="Text Box 39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59" name="Text Box 39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60" name="Text Box 39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61" name="Text Box 39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62" name="Text Box 39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63" name="Text Box 39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64" name="Text Box 39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65" name="Text Box 39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66" name="Text Box 39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67" name="Text Box 39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68" name="Text Box 39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69" name="Text Box 39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70" name="Text Box 39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71" name="Text Box 39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72" name="Text Box 39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73" name="Text Box 39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74" name="Text Box 39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75" name="Text Box 39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76" name="Text Box 39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77" name="Text Box 39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78" name="Text Box 39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79" name="Text Box 39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80" name="Text Box 39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81" name="Text Box 39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82" name="Text Box 40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83" name="Text Box 40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84" name="Text Box 40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85" name="Text Box 40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86" name="Text Box 40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87" name="Text Box 40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88" name="Text Box 40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89" name="Text Box 40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90" name="Text Box 40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91" name="Text Box 40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92" name="Text Box 40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93" name="Text Box 40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94" name="Text Box 40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95" name="Text Box 40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96" name="Text Box 40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97" name="Text Box 40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98" name="Text Box 40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199" name="Text Box 40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00" name="Text Box 40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01" name="Text Box 40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02" name="Text Box 40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03" name="Text Box 40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04" name="Text Box 40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05" name="Text Box 40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06" name="Text Box 40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07" name="Text Box 40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08" name="Text Box 40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09" name="Text Box 40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10" name="Text Box 40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11" name="Text Box 40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12" name="Text Box 40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13" name="Text Box 40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14" name="Text Box 40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15" name="Text Box 40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16" name="Text Box 40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17" name="Text Box 40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18" name="Text Box 40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19" name="Text Box 40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20" name="Text Box 40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21" name="Text Box 40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22" name="Text Box 40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23" name="Text Box 40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24" name="Text Box 40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25" name="Text Box 40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26" name="Text Box 40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27" name="Text Box 40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28" name="Text Box 40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29" name="Text Box 40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30" name="Text Box 40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31" name="Text Box 40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32" name="Text Box 40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33" name="Text Box 40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34" name="Text Box 40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35" name="Text Box 40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36" name="Text Box 40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37" name="Text Box 40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38" name="Text Box 40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39" name="Text Box 40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40" name="Text Box 40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41" name="Text Box 40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42" name="Text Box 40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43" name="Text Box 40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44" name="Text Box 40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45" name="Text Box 40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46" name="Text Box 40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47" name="Text Box 40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48" name="Text Box 40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49" name="Text Box 40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50" name="Text Box 40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51" name="Text Box 40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52" name="Text Box 40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53" name="Text Box 40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54" name="Text Box 40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55" name="Text Box 40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56" name="Text Box 40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57" name="Text Box 40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58" name="Text Box 40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59" name="Text Box 40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60" name="Text Box 40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61" name="Text Box 40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62" name="Text Box 40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63" name="Text Box 40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64" name="Text Box 40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65" name="Text Box 40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66" name="Text Box 40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67" name="Text Box 40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68" name="Text Box 40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69" name="Text Box 40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70" name="Text Box 40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71" name="Text Box 40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72" name="Text Box 40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73" name="Text Box 40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74" name="Text Box 40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75" name="Text Box 40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76" name="Text Box 40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77" name="Text Box 40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78" name="Text Box 40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79" name="Text Box 40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80" name="Text Box 40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81" name="Text Box 40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82" name="Text Box 41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83" name="Text Box 41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84" name="Text Box 41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85" name="Text Box 41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86" name="Text Box 41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87" name="Text Box 41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88" name="Text Box 41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89" name="Text Box 41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90" name="Text Box 41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91" name="Text Box 41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92" name="Text Box 41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93" name="Text Box 41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94" name="Text Box 41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95" name="Text Box 41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96" name="Text Box 41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97" name="Text Box 41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98" name="Text Box 41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299" name="Text Box 41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00" name="Text Box 41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01" name="Text Box 41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02" name="Text Box 41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03" name="Text Box 41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04" name="Text Box 41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05" name="Text Box 41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06" name="Text Box 41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07" name="Text Box 41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08" name="Text Box 41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09" name="Text Box 41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10" name="Text Box 41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11" name="Text Box 41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12" name="Text Box 41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13" name="Text Box 41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14" name="Text Box 41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15" name="Text Box 41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16" name="Text Box 41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17" name="Text Box 41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18" name="Text Box 41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19" name="Text Box 41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20" name="Text Box 41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21" name="Text Box 41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22" name="Text Box 41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23" name="Text Box 41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24" name="Text Box 41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25" name="Text Box 41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26" name="Text Box 41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27" name="Text Box 41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28" name="Text Box 41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29" name="Text Box 41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30" name="Text Box 41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31" name="Text Box 41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32" name="Text Box 41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33" name="Text Box 41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34" name="Text Box 41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35" name="Text Box 41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36" name="Text Box 41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37" name="Text Box 41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38" name="Text Box 41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39" name="Text Box 41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40" name="Text Box 41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41" name="Text Box 41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42" name="Text Box 41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43" name="Text Box 41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44" name="Text Box 41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45" name="Text Box 41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46" name="Text Box 41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47" name="Text Box 41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48" name="Text Box 41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49" name="Text Box 41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50" name="Text Box 41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51" name="Text Box 41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52" name="Text Box 41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53" name="Text Box 41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54" name="Text Box 41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55" name="Text Box 41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56" name="Text Box 41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57" name="Text Box 41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58" name="Text Box 41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59" name="Text Box 41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60" name="Text Box 41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61" name="Text Box 41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62" name="Text Box 41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63" name="Text Box 41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64" name="Text Box 41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65" name="Text Box 41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66" name="Text Box 41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67" name="Text Box 41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68" name="Text Box 41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69" name="Text Box 41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70" name="Text Box 41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71" name="Text Box 41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72" name="Text Box 41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73" name="Text Box 41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74" name="Text Box 41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75" name="Text Box 41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76" name="Text Box 41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77" name="Text Box 41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78" name="Text Box 41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79" name="Text Box 41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80" name="Text Box 41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81" name="Text Box 41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82" name="Text Box 42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83" name="Text Box 42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84" name="Text Box 42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85" name="Text Box 42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86" name="Text Box 42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87" name="Text Box 42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88" name="Text Box 42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89" name="Text Box 42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90" name="Text Box 42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91" name="Text Box 42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92" name="Text Box 42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93" name="Text Box 42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94" name="Text Box 42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95" name="Text Box 42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96" name="Text Box 42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97" name="Text Box 42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98" name="Text Box 42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399" name="Text Box 42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00" name="Text Box 42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01" name="Text Box 42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02" name="Text Box 42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03" name="Text Box 42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04" name="Text Box 42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05" name="Text Box 42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06" name="Text Box 42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07" name="Text Box 42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08" name="Text Box 42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09" name="Text Box 42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10" name="Text Box 42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11" name="Text Box 42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12" name="Text Box 42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13" name="Text Box 42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14" name="Text Box 42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15" name="Text Box 42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16" name="Text Box 42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17" name="Text Box 42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18" name="Text Box 42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19" name="Text Box 42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20" name="Text Box 42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21" name="Text Box 42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22" name="Text Box 42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23" name="Text Box 42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24" name="Text Box 42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25" name="Text Box 42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26" name="Text Box 42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27" name="Text Box 42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28" name="Text Box 42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29" name="Text Box 42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30" name="Text Box 42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31" name="Text Box 42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32" name="Text Box 42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33" name="Text Box 42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34" name="Text Box 42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35" name="Text Box 42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36" name="Text Box 42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37" name="Text Box 42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38" name="Text Box 42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39" name="Text Box 42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40" name="Text Box 42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41" name="Text Box 42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42" name="Text Box 42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43" name="Text Box 42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44" name="Text Box 42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45" name="Text Box 42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46" name="Text Box 42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47" name="Text Box 42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48" name="Text Box 42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49" name="Text Box 42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50" name="Text Box 42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51" name="Text Box 42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52" name="Text Box 42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53" name="Text Box 42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54" name="Text Box 42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55" name="Text Box 42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56" name="Text Box 42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57" name="Text Box 42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58" name="Text Box 42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59" name="Text Box 42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60" name="Text Box 42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61" name="Text Box 42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62" name="Text Box 42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63" name="Text Box 42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64" name="Text Box 42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65" name="Text Box 42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66" name="Text Box 42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67" name="Text Box 42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68" name="Text Box 42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69" name="Text Box 42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70" name="Text Box 42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71" name="Text Box 42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72" name="Text Box 42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73" name="Text Box 42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74" name="Text Box 42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75" name="Text Box 42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76" name="Text Box 42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77" name="Text Box 42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78" name="Text Box 42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79" name="Text Box 42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80" name="Text Box 42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81" name="Text Box 42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82" name="Text Box 43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83" name="Text Box 43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84" name="Text Box 43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85" name="Text Box 43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86" name="Text Box 43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87" name="Text Box 43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88" name="Text Box 43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89" name="Text Box 43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90" name="Text Box 43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91" name="Text Box 43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92" name="Text Box 43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93" name="Text Box 43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94" name="Text Box 43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95" name="Text Box 43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96" name="Text Box 43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97" name="Text Box 43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98" name="Text Box 43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499" name="Text Box 43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00" name="Text Box 43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01" name="Text Box 43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02" name="Text Box 43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03" name="Text Box 43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04" name="Text Box 43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05" name="Text Box 43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06" name="Text Box 43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07" name="Text Box 43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08" name="Text Box 43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09" name="Text Box 43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10" name="Text Box 43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11" name="Text Box 43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12" name="Text Box 43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13" name="Text Box 43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14" name="Text Box 43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15" name="Text Box 43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16" name="Text Box 43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17" name="Text Box 43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18" name="Text Box 43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19" name="Text Box 43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20" name="Text Box 43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21" name="Text Box 43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22" name="Text Box 43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23" name="Text Box 43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24" name="Text Box 43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25" name="Text Box 43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26" name="Text Box 43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27" name="Text Box 43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28" name="Text Box 43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29" name="Text Box 43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30" name="Text Box 43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31" name="Text Box 43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32" name="Text Box 43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33" name="Text Box 43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34" name="Text Box 43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35" name="Text Box 43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36" name="Text Box 43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37" name="Text Box 43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38" name="Text Box 43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39" name="Text Box 43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40" name="Text Box 43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41" name="Text Box 43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42" name="Text Box 43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43" name="Text Box 43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44" name="Text Box 43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45" name="Text Box 43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46" name="Text Box 43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47" name="Text Box 43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48" name="Text Box 43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49" name="Text Box 43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50" name="Text Box 43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51" name="Text Box 43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52" name="Text Box 43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53" name="Text Box 43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54" name="Text Box 43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55" name="Text Box 43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56" name="Text Box 43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57" name="Text Box 43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58" name="Text Box 43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59" name="Text Box 43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60" name="Text Box 43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61" name="Text Box 43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62" name="Text Box 43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63" name="Text Box 43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64" name="Text Box 43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65" name="Text Box 43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66" name="Text Box 43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67" name="Text Box 43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68" name="Text Box 43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69" name="Text Box 43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70" name="Text Box 43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71" name="Text Box 43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72" name="Text Box 43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73" name="Text Box 43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74" name="Text Box 43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75" name="Text Box 43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76" name="Text Box 43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77" name="Text Box 43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78" name="Text Box 43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79" name="Text Box 43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80" name="Text Box 43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81" name="Text Box 43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82" name="Text Box 44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83" name="Text Box 44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84" name="Text Box 44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85" name="Text Box 44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86" name="Text Box 44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87" name="Text Box 44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88" name="Text Box 44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89" name="Text Box 44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90" name="Text Box 44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91" name="Text Box 44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92" name="Text Box 44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93" name="Text Box 44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94" name="Text Box 44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95" name="Text Box 44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96" name="Text Box 44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97" name="Text Box 44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98" name="Text Box 44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599" name="Text Box 44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00" name="Text Box 44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01" name="Text Box 44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02" name="Text Box 44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03" name="Text Box 44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04" name="Text Box 44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05" name="Text Box 44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06" name="Text Box 44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07" name="Text Box 44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08" name="Text Box 44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09" name="Text Box 44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10" name="Text Box 44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11" name="Text Box 44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12" name="Text Box 44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13" name="Text Box 44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14" name="Text Box 44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15" name="Text Box 44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16" name="Text Box 44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17" name="Text Box 44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18" name="Text Box 44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19" name="Text Box 44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20" name="Text Box 44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21" name="Text Box 44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22" name="Text Box 44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23" name="Text Box 44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24" name="Text Box 44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25" name="Text Box 44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26" name="Text Box 44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27" name="Text Box 44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28" name="Text Box 44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29" name="Text Box 44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30" name="Text Box 44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31" name="Text Box 44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32" name="Text Box 44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33" name="Text Box 44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34" name="Text Box 44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35" name="Text Box 44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36" name="Text Box 44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37" name="Text Box 44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38" name="Text Box 44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39" name="Text Box 44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40" name="Text Box 44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41" name="Text Box 44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42" name="Text Box 44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43" name="Text Box 44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44" name="Text Box 44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45" name="Text Box 44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46" name="Text Box 44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47" name="Text Box 44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48" name="Text Box 44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49" name="Text Box 44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50" name="Text Box 44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51" name="Text Box 44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52" name="Text Box 44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53" name="Text Box 44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54" name="Text Box 44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55" name="Text Box 44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56" name="Text Box 44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57" name="Text Box 44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58" name="Text Box 44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59" name="Text Box 44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60" name="Text Box 44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61" name="Text Box 44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62" name="Text Box 44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63" name="Text Box 44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64" name="Text Box 44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65" name="Text Box 44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66" name="Text Box 44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67" name="Text Box 44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68" name="Text Box 44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69" name="Text Box 44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70" name="Text Box 44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71" name="Text Box 44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72" name="Text Box 44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73" name="Text Box 44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74" name="Text Box 44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75" name="Text Box 44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76" name="Text Box 44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77" name="Text Box 44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78" name="Text Box 44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79" name="Text Box 44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80" name="Text Box 44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81" name="Text Box 44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82" name="Text Box 45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83" name="Text Box 45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84" name="Text Box 45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85" name="Text Box 45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86" name="Text Box 45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87" name="Text Box 45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88" name="Text Box 45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89" name="Text Box 45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90" name="Text Box 45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91" name="Text Box 45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92" name="Text Box 45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93" name="Text Box 45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94" name="Text Box 45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95" name="Text Box 45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96" name="Text Box 45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97" name="Text Box 45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98" name="Text Box 45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699" name="Text Box 45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00" name="Text Box 45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01" name="Text Box 45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02" name="Text Box 45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03" name="Text Box 45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04" name="Text Box 45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05" name="Text Box 45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06" name="Text Box 45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07" name="Text Box 45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08" name="Text Box 45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09" name="Text Box 45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10" name="Text Box 45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11" name="Text Box 45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12" name="Text Box 45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13" name="Text Box 45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14" name="Text Box 45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15" name="Text Box 45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16" name="Text Box 45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17" name="Text Box 45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18" name="Text Box 45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19" name="Text Box 45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20" name="Text Box 45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21" name="Text Box 45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22" name="Text Box 45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23" name="Text Box 45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24" name="Text Box 45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25" name="Text Box 45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26" name="Text Box 45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27" name="Text Box 45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28" name="Text Box 45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29" name="Text Box 45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30" name="Text Box 45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31" name="Text Box 45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32" name="Text Box 45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33" name="Text Box 45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34" name="Text Box 45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35" name="Text Box 45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36" name="Text Box 45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37" name="Text Box 45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38" name="Text Box 45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39" name="Text Box 45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40" name="Text Box 45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41" name="Text Box 45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42" name="Text Box 45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43" name="Text Box 45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44" name="Text Box 45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45" name="Text Box 45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46" name="Text Box 45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47" name="Text Box 45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48" name="Text Box 45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49" name="Text Box 45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50" name="Text Box 45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51" name="Text Box 45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52" name="Text Box 45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53" name="Text Box 45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54" name="Text Box 45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55" name="Text Box 45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56" name="Text Box 45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57" name="Text Box 45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58" name="Text Box 45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59" name="Text Box 45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60" name="Text Box 45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61" name="Text Box 45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62" name="Text Box 45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63" name="Text Box 45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64" name="Text Box 45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65" name="Text Box 45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66" name="Text Box 45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67" name="Text Box 45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68" name="Text Box 45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69" name="Text Box 45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70" name="Text Box 45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71" name="Text Box 45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72" name="Text Box 45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73" name="Text Box 45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74" name="Text Box 45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75" name="Text Box 45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76" name="Text Box 45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77" name="Text Box 45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78" name="Text Box 45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79" name="Text Box 45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80" name="Text Box 45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81" name="Text Box 45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82" name="Text Box 46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83" name="Text Box 46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84" name="Text Box 46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85" name="Text Box 46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86" name="Text Box 46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87" name="Text Box 46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88" name="Text Box 46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89" name="Text Box 46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90" name="Text Box 46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91" name="Text Box 46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92" name="Text Box 46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93" name="Text Box 46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94" name="Text Box 46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95" name="Text Box 46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96" name="Text Box 46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97" name="Text Box 46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98" name="Text Box 46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799" name="Text Box 46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00" name="Text Box 46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01" name="Text Box 46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02" name="Text Box 46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03" name="Text Box 46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04" name="Text Box 46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05" name="Text Box 46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06" name="Text Box 46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07" name="Text Box 46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08" name="Text Box 46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09" name="Text Box 46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10" name="Text Box 46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11" name="Text Box 46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12" name="Text Box 46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13" name="Text Box 46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14" name="Text Box 46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15" name="Text Box 46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16" name="Text Box 46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17" name="Text Box 46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18" name="Text Box 46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19" name="Text Box 46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20" name="Text Box 46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21" name="Text Box 46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22" name="Text Box 46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23" name="Text Box 46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24" name="Text Box 46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25" name="Text Box 46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26" name="Text Box 46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27" name="Text Box 46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28" name="Text Box 46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29" name="Text Box 46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30" name="Text Box 46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31" name="Text Box 46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32" name="Text Box 46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33" name="Text Box 46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34" name="Text Box 46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35" name="Text Box 46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36" name="Text Box 46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37" name="Text Box 46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38" name="Text Box 46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39" name="Text Box 46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40" name="Text Box 46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41" name="Text Box 46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42" name="Text Box 46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43" name="Text Box 46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44" name="Text Box 46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45" name="Text Box 46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46" name="Text Box 46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47" name="Text Box 46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48" name="Text Box 46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49" name="Text Box 46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50" name="Text Box 46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51" name="Text Box 46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52" name="Text Box 46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53" name="Text Box 46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54" name="Text Box 46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55" name="Text Box 46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56" name="Text Box 46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57" name="Text Box 46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58" name="Text Box 46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59" name="Text Box 46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60" name="Text Box 46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61" name="Text Box 46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62" name="Text Box 46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63" name="Text Box 46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64" name="Text Box 46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65" name="Text Box 46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66" name="Text Box 46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67" name="Text Box 46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68" name="Text Box 46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69" name="Text Box 46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70" name="Text Box 46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71" name="Text Box 46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72" name="Text Box 46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73" name="Text Box 46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74" name="Text Box 46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75" name="Text Box 46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76" name="Text Box 46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77" name="Text Box 46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78" name="Text Box 46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79" name="Text Box 46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80" name="Text Box 46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81" name="Text Box 46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82" name="Text Box 47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83" name="Text Box 47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84" name="Text Box 47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85" name="Text Box 47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86" name="Text Box 47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87" name="Text Box 47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88" name="Text Box 47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89" name="Text Box 47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90" name="Text Box 47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91" name="Text Box 47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92" name="Text Box 47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93" name="Text Box 47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94" name="Text Box 47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95" name="Text Box 47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96" name="Text Box 47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97" name="Text Box 47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98" name="Text Box 47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899" name="Text Box 47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00" name="Text Box 47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01" name="Text Box 47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02" name="Text Box 47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03" name="Text Box 47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04" name="Text Box 47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05" name="Text Box 47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06" name="Text Box 47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07" name="Text Box 47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08" name="Text Box 47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09" name="Text Box 47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10" name="Text Box 47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11" name="Text Box 47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12" name="Text Box 47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13" name="Text Box 47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14" name="Text Box 47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15" name="Text Box 47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16" name="Text Box 47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17" name="Text Box 47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18" name="Text Box 47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19" name="Text Box 47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20" name="Text Box 47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21" name="Text Box 47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22" name="Text Box 47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23" name="Text Box 47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24" name="Text Box 47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25" name="Text Box 47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26" name="Text Box 47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27" name="Text Box 47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28" name="Text Box 47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29" name="Text Box 47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30" name="Text Box 47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31" name="Text Box 47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32" name="Text Box 47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33" name="Text Box 47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34" name="Text Box 47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35" name="Text Box 47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36" name="Text Box 47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37" name="Text Box 47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38" name="Text Box 47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39" name="Text Box 47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40" name="Text Box 47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41" name="Text Box 47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42" name="Text Box 47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43" name="Text Box 47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44" name="Text Box 47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45" name="Text Box 47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46" name="Text Box 47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47" name="Text Box 47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48" name="Text Box 47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49" name="Text Box 47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50" name="Text Box 47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51" name="Text Box 47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52" name="Text Box 47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53" name="Text Box 47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54" name="Text Box 47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55" name="Text Box 47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56" name="Text Box 47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57" name="Text Box 47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58" name="Text Box 47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59" name="Text Box 47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60" name="Text Box 47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61" name="Text Box 47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62" name="Text Box 47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63" name="Text Box 47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64" name="Text Box 47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65" name="Text Box 47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66" name="Text Box 47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67" name="Text Box 47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68" name="Text Box 47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69" name="Text Box 47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70" name="Text Box 47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71" name="Text Box 47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72" name="Text Box 47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73" name="Text Box 47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74" name="Text Box 47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75" name="Text Box 47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76" name="Text Box 47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77" name="Text Box 47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78" name="Text Box 47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79" name="Text Box 47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80" name="Text Box 47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81" name="Text Box 47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82" name="Text Box 48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83" name="Text Box 48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84" name="Text Box 48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85" name="Text Box 48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86" name="Text Box 48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87" name="Text Box 48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88" name="Text Box 48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89" name="Text Box 48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90" name="Text Box 48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91" name="Text Box 48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92" name="Text Box 48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93" name="Text Box 48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94" name="Text Box 48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95" name="Text Box 48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96" name="Text Box 48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97" name="Text Box 48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98" name="Text Box 48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4999" name="Text Box 48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00" name="Text Box 48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01" name="Text Box 48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02" name="Text Box 48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03" name="Text Box 48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04" name="Text Box 48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05" name="Text Box 48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06" name="Text Box 48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07" name="Text Box 48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08" name="Text Box 48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09" name="Text Box 48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10" name="Text Box 48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11" name="Text Box 48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12" name="Text Box 48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13" name="Text Box 48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14" name="Text Box 48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15" name="Text Box 48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16" name="Text Box 48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17" name="Text Box 48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18" name="Text Box 48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19" name="Text Box 48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20" name="Text Box 48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21" name="Text Box 48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22" name="Text Box 48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23" name="Text Box 48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24" name="Text Box 48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25" name="Text Box 48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26" name="Text Box 48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27" name="Text Box 48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28" name="Text Box 48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29" name="Text Box 48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30" name="Text Box 48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31" name="Text Box 48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32" name="Text Box 48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33" name="Text Box 48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34" name="Text Box 48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35" name="Text Box 48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36" name="Text Box 48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37" name="Text Box 48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38" name="Text Box 48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39" name="Text Box 48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40" name="Text Box 48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41" name="Text Box 48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42" name="Text Box 48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43" name="Text Box 48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44" name="Text Box 48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45" name="Text Box 48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46" name="Text Box 48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47" name="Text Box 48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48" name="Text Box 48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49" name="Text Box 48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50" name="Text Box 48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51" name="Text Box 48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52" name="Text Box 48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53" name="Text Box 48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54" name="Text Box 48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55" name="Text Box 48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56" name="Text Box 48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57" name="Text Box 48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58" name="Text Box 48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59" name="Text Box 48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60" name="Text Box 48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61" name="Text Box 48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62" name="Text Box 48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63" name="Text Box 48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64" name="Text Box 48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65" name="Text Box 48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66" name="Text Box 48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67" name="Text Box 48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68" name="Text Box 48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69" name="Text Box 48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70" name="Text Box 48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71" name="Text Box 48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72" name="Text Box 48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73" name="Text Box 48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74" name="Text Box 48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75" name="Text Box 48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76" name="Text Box 48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77" name="Text Box 48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78" name="Text Box 48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79" name="Text Box 48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80" name="Text Box 48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81" name="Text Box 48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82" name="Text Box 49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83" name="Text Box 49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84" name="Text Box 49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85" name="Text Box 49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86" name="Text Box 49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87" name="Text Box 49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88" name="Text Box 49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89" name="Text Box 49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90" name="Text Box 49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91" name="Text Box 49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92" name="Text Box 49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93" name="Text Box 49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94" name="Text Box 49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95" name="Text Box 49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96" name="Text Box 49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97" name="Text Box 49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98" name="Text Box 49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099" name="Text Box 49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00" name="Text Box 49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01" name="Text Box 49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02" name="Text Box 49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03" name="Text Box 49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04" name="Text Box 49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05" name="Text Box 49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06" name="Text Box 49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07" name="Text Box 49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08" name="Text Box 49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09" name="Text Box 49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10" name="Text Box 49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11" name="Text Box 49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12" name="Text Box 49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13" name="Text Box 49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14" name="Text Box 49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15" name="Text Box 49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16" name="Text Box 49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17" name="Text Box 49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18" name="Text Box 49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19" name="Text Box 49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20" name="Text Box 49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21" name="Text Box 49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22" name="Text Box 49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23" name="Text Box 49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24" name="Text Box 49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25" name="Text Box 49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26" name="Text Box 49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27" name="Text Box 49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28" name="Text Box 49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29" name="Text Box 49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30" name="Text Box 49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31" name="Text Box 49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32" name="Text Box 49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33" name="Text Box 49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34" name="Text Box 49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35" name="Text Box 49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36" name="Text Box 49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37" name="Text Box 49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38" name="Text Box 49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39" name="Text Box 49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40" name="Text Box 49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41" name="Text Box 49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42" name="Text Box 49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43" name="Text Box 49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44" name="Text Box 49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45" name="Text Box 49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46" name="Text Box 49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47" name="Text Box 49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48" name="Text Box 49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49" name="Text Box 49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50" name="Text Box 49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51" name="Text Box 49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52" name="Text Box 49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53" name="Text Box 49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54" name="Text Box 49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55" name="Text Box 49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56" name="Text Box 49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57" name="Text Box 49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58" name="Text Box 49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59" name="Text Box 49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60" name="Text Box 49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61" name="Text Box 49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62" name="Text Box 49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63" name="Text Box 49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64" name="Text Box 49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65" name="Text Box 49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66" name="Text Box 49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67" name="Text Box 49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68" name="Text Box 49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69" name="Text Box 49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70" name="Text Box 49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71" name="Text Box 49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72" name="Text Box 49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73" name="Text Box 49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74" name="Text Box 49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75" name="Text Box 49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76" name="Text Box 49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77" name="Text Box 49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78" name="Text Box 49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79" name="Text Box 49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80" name="Text Box 49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81" name="Text Box 49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82" name="Text Box 50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83" name="Text Box 50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84" name="Text Box 50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85" name="Text Box 50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86" name="Text Box 50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87" name="Text Box 50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88" name="Text Box 50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89" name="Text Box 50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90" name="Text Box 50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91" name="Text Box 50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92" name="Text Box 50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93" name="Text Box 50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94" name="Text Box 50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95" name="Text Box 50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96" name="Text Box 50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97" name="Text Box 50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98" name="Text Box 50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199" name="Text Box 50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00" name="Text Box 50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01" name="Text Box 50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02" name="Text Box 50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03" name="Text Box 50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04" name="Text Box 50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05" name="Text Box 50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06" name="Text Box 50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07" name="Text Box 50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08" name="Text Box 50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09" name="Text Box 50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10" name="Text Box 50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11" name="Text Box 50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12" name="Text Box 50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13" name="Text Box 50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14" name="Text Box 50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15" name="Text Box 50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16" name="Text Box 50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17" name="Text Box 50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18" name="Text Box 50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19" name="Text Box 50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20" name="Text Box 50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21" name="Text Box 50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22" name="Text Box 50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23" name="Text Box 50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24" name="Text Box 50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25" name="Text Box 50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26" name="Text Box 50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27" name="Text Box 50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28" name="Text Box 50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29" name="Text Box 50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30" name="Text Box 50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31" name="Text Box 50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32" name="Text Box 50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33" name="Text Box 50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34" name="Text Box 50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35" name="Text Box 50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36" name="Text Box 50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37" name="Text Box 50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38" name="Text Box 50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39" name="Text Box 50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40" name="Text Box 50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41" name="Text Box 50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42" name="Text Box 50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43" name="Text Box 50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44" name="Text Box 50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45" name="Text Box 50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46" name="Text Box 50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47" name="Text Box 50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48" name="Text Box 50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49" name="Text Box 50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50" name="Text Box 50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51" name="Text Box 50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52" name="Text Box 50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53" name="Text Box 50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54" name="Text Box 50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55" name="Text Box 50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56" name="Text Box 50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57" name="Text Box 50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58" name="Text Box 50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59" name="Text Box 50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60" name="Text Box 50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61" name="Text Box 50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62" name="Text Box 50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63" name="Text Box 50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64" name="Text Box 50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65" name="Text Box 50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66" name="Text Box 50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67" name="Text Box 50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68" name="Text Box 50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69" name="Text Box 50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70" name="Text Box 50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71" name="Text Box 50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72" name="Text Box 50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73" name="Text Box 50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74" name="Text Box 50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75" name="Text Box 50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76" name="Text Box 50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77" name="Text Box 50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78" name="Text Box 50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79" name="Text Box 50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80" name="Text Box 50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81" name="Text Box 50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82" name="Text Box 51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83" name="Text Box 51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84" name="Text Box 51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85" name="Text Box 51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86" name="Text Box 51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87" name="Text Box 51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88" name="Text Box 51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89" name="Text Box 51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90" name="Text Box 51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91" name="Text Box 51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92" name="Text Box 51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93" name="Text Box 51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94" name="Text Box 51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95" name="Text Box 51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96" name="Text Box 51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97" name="Text Box 51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98" name="Text Box 51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299" name="Text Box 51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00" name="Text Box 51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01" name="Text Box 51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02" name="Text Box 51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03" name="Text Box 51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04" name="Text Box 51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05" name="Text Box 51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06" name="Text Box 51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07" name="Text Box 51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08" name="Text Box 51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09" name="Text Box 51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10" name="Text Box 51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11" name="Text Box 51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12" name="Text Box 51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13" name="Text Box 51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14" name="Text Box 51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15" name="Text Box 51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16" name="Text Box 51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17" name="Text Box 51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18" name="Text Box 51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19" name="Text Box 51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20" name="Text Box 51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21" name="Text Box 51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22" name="Text Box 51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23" name="Text Box 51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24" name="Text Box 51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25" name="Text Box 51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26" name="Text Box 51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27" name="Text Box 51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28" name="Text Box 51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29" name="Text Box 51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30" name="Text Box 51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31" name="Text Box 51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32" name="Text Box 51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33" name="Text Box 51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34" name="Text Box 51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35" name="Text Box 51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36" name="Text Box 51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37" name="Text Box 51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38" name="Text Box 51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39" name="Text Box 51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40" name="Text Box 51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41" name="Text Box 51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42" name="Text Box 51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43" name="Text Box 51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44" name="Text Box 51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45" name="Text Box 51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46" name="Text Box 51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47" name="Text Box 51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48" name="Text Box 51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49" name="Text Box 51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50" name="Text Box 51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51" name="Text Box 51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52" name="Text Box 51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53" name="Text Box 51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54" name="Text Box 51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55" name="Text Box 51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56" name="Text Box 51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57" name="Text Box 51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58" name="Text Box 51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59" name="Text Box 51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60" name="Text Box 517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61" name="Text Box 517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62" name="Text Box 518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63" name="Text Box 518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64" name="Text Box 518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65" name="Text Box 518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66" name="Text Box 518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67" name="Text Box 518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68" name="Text Box 518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69" name="Text Box 518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70" name="Text Box 518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71" name="Text Box 518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72" name="Text Box 519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73" name="Text Box 519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74" name="Text Box 519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75" name="Text Box 519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76" name="Text Box 519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77" name="Text Box 519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78" name="Text Box 519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79" name="Text Box 519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80" name="Text Box 519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81" name="Text Box 519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82" name="Text Box 520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83" name="Text Box 520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84" name="Text Box 520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85" name="Text Box 520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86" name="Text Box 520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87" name="Text Box 520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88" name="Text Box 520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89" name="Text Box 520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90" name="Text Box 520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91" name="Text Box 520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92" name="Text Box 521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93" name="Text Box 521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94" name="Text Box 521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95" name="Text Box 521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96" name="Text Box 521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97" name="Text Box 521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98" name="Text Box 521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399" name="Text Box 521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00" name="Text Box 521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01" name="Text Box 521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02" name="Text Box 522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03" name="Text Box 522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04" name="Text Box 522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05" name="Text Box 522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06" name="Text Box 522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07" name="Text Box 522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08" name="Text Box 522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09" name="Text Box 522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10" name="Text Box 522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11" name="Text Box 522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12" name="Text Box 523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13" name="Text Box 523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14" name="Text Box 523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15" name="Text Box 523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16" name="Text Box 523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17" name="Text Box 523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18" name="Text Box 523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19" name="Text Box 523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20" name="Text Box 523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21" name="Text Box 523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22" name="Text Box 524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23" name="Text Box 524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24" name="Text Box 524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25" name="Text Box 524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26" name="Text Box 524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27" name="Text Box 524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28" name="Text Box 524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29" name="Text Box 524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30" name="Text Box 524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31" name="Text Box 524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32" name="Text Box 525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33" name="Text Box 525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34" name="Text Box 525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35" name="Text Box 525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36" name="Text Box 525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37" name="Text Box 525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38" name="Text Box 525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39" name="Text Box 525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40" name="Text Box 525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41" name="Text Box 525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42" name="Text Box 526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43" name="Text Box 526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44" name="Text Box 526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45" name="Text Box 526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46" name="Text Box 526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47" name="Text Box 526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48" name="Text Box 526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49" name="Text Box 526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50" name="Text Box 5268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51" name="Text Box 5269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52" name="Text Box 5270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53" name="Text Box 5271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54" name="Text Box 5272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55" name="Text Box 5273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56" name="Text Box 5274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57" name="Text Box 5275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58" name="Text Box 5276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999</xdr:row>
      <xdr:rowOff>0</xdr:rowOff>
    </xdr:from>
    <xdr:ext cx="85725" cy="205410"/>
    <xdr:sp macro="" textlink="">
      <xdr:nvSpPr>
        <xdr:cNvPr id="5459" name="Text Box 5277"/>
        <xdr:cNvSpPr txBox="1">
          <a:spLocks noChangeArrowheads="1"/>
        </xdr:cNvSpPr>
      </xdr:nvSpPr>
      <xdr:spPr bwMode="auto">
        <a:xfrm>
          <a:off x="4686300" y="190309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60" name="Text Box 25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61" name="Text Box 25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62" name="Text Box 25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63" name="Text Box 25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64" name="Text Box 25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65" name="Text Box 25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66" name="Text Box 25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67" name="Text Box 25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68" name="Text Box 25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69" name="Text Box 25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70" name="Text Box 25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71" name="Text Box 25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72" name="Text Box 25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73" name="Text Box 25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74" name="Text Box 26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75" name="Text Box 26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76" name="Text Box 26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77" name="Text Box 26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78" name="Text Box 26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79" name="Text Box 26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80" name="Text Box 26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81" name="Text Box 26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82" name="Text Box 26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83" name="Text Box 26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84" name="Text Box 26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85" name="Text Box 26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86" name="Text Box 26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87" name="Text Box 26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88" name="Text Box 26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89" name="Text Box 26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90" name="Text Box 26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91" name="Text Box 26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92" name="Text Box 26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93" name="Text Box 26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94" name="Text Box 26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95" name="Text Box 26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96" name="Text Box 26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97" name="Text Box 26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98" name="Text Box 26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499" name="Text Box 26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00" name="Text Box 26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01" name="Text Box 26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02" name="Text Box 26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03" name="Text Box 26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04" name="Text Box 26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05" name="Text Box 26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06" name="Text Box 26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07" name="Text Box 26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08" name="Text Box 26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09" name="Text Box 26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10" name="Text Box 26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11" name="Text Box 26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12" name="Text Box 26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13" name="Text Box 26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14" name="Text Box 26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15" name="Text Box 26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16" name="Text Box 26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17" name="Text Box 26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18" name="Text Box 26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19" name="Text Box 26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20" name="Text Box 26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21" name="Text Box 26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22" name="Text Box 26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23" name="Text Box 26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24" name="Text Box 26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25" name="Text Box 26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26" name="Text Box 26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27" name="Text Box 26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28" name="Text Box 26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29" name="Text Box 26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30" name="Text Box 26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31" name="Text Box 26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32" name="Text Box 27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33" name="Text Box 27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34" name="Text Box 27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35" name="Text Box 27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36" name="Text Box 27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37" name="Text Box 27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38" name="Text Box 27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39" name="Text Box 27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40" name="Text Box 27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41" name="Text Box 27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42" name="Text Box 27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43" name="Text Box 27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44" name="Text Box 27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45" name="Text Box 27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46" name="Text Box 27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47" name="Text Box 27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48" name="Text Box 27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49" name="Text Box 27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50" name="Text Box 27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51" name="Text Box 27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52" name="Text Box 27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53" name="Text Box 27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54" name="Text Box 27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55" name="Text Box 27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56" name="Text Box 27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57" name="Text Box 27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58" name="Text Box 27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59" name="Text Box 27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60" name="Text Box 27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61" name="Text Box 27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62" name="Text Box 27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63" name="Text Box 27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64" name="Text Box 27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65" name="Text Box 27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66" name="Text Box 27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67" name="Text Box 27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68" name="Text Box 27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69" name="Text Box 27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70" name="Text Box 27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71" name="Text Box 27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72" name="Text Box 27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73" name="Text Box 27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74" name="Text Box 27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75" name="Text Box 27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76" name="Text Box 27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77" name="Text Box 27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78" name="Text Box 27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79" name="Text Box 27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80" name="Text Box 27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81" name="Text Box 27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82" name="Text Box 27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83" name="Text Box 27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84" name="Text Box 27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85" name="Text Box 27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86" name="Text Box 27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87" name="Text Box 27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88" name="Text Box 27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89" name="Text Box 27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90" name="Text Box 27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91" name="Text Box 27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92" name="Text Box 27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93" name="Text Box 27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94" name="Text Box 27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95" name="Text Box 27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96" name="Text Box 27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97" name="Text Box 27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98" name="Text Box 27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599" name="Text Box 27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00" name="Text Box 27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01" name="Text Box 27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02" name="Text Box 27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03" name="Text Box 27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04" name="Text Box 27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05" name="Text Box 27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06" name="Text Box 27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07" name="Text Box 27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08" name="Text Box 27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09" name="Text Box 27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10" name="Text Box 27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11" name="Text Box 27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12" name="Text Box 27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13" name="Text Box 27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14" name="Text Box 27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15" name="Text Box 27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16" name="Text Box 27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17" name="Text Box 27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18" name="Text Box 27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19" name="Text Box 27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20" name="Text Box 27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21" name="Text Box 27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22" name="Text Box 27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23" name="Text Box 27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24" name="Text Box 27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25" name="Text Box 27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26" name="Text Box 27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27" name="Text Box 27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28" name="Text Box 27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29" name="Text Box 27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30" name="Text Box 27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31" name="Text Box 27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32" name="Text Box 28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33" name="Text Box 28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34" name="Text Box 28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35" name="Text Box 28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36" name="Text Box 28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37" name="Text Box 28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38" name="Text Box 28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39" name="Text Box 28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40" name="Text Box 28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41" name="Text Box 28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42" name="Text Box 28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43" name="Text Box 28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44" name="Text Box 28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45" name="Text Box 28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46" name="Text Box 28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47" name="Text Box 28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48" name="Text Box 28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49" name="Text Box 28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50" name="Text Box 28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51" name="Text Box 28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52" name="Text Box 28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53" name="Text Box 28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54" name="Text Box 28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55" name="Text Box 28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56" name="Text Box 28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57" name="Text Box 28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58" name="Text Box 28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59" name="Text Box 28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60" name="Text Box 28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61" name="Text Box 28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62" name="Text Box 28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63" name="Text Box 28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64" name="Text Box 28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65" name="Text Box 28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66" name="Text Box 28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67" name="Text Box 28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68" name="Text Box 28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69" name="Text Box 28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70" name="Text Box 28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71" name="Text Box 28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72" name="Text Box 28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73" name="Text Box 28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74" name="Text Box 28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75" name="Text Box 28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76" name="Text Box 28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77" name="Text Box 28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78" name="Text Box 28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79" name="Text Box 28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80" name="Text Box 28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81" name="Text Box 28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82" name="Text Box 28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83" name="Text Box 28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84" name="Text Box 28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85" name="Text Box 28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86" name="Text Box 28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87" name="Text Box 28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88" name="Text Box 28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89" name="Text Box 28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90" name="Text Box 28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91" name="Text Box 28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92" name="Text Box 28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93" name="Text Box 28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94" name="Text Box 28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95" name="Text Box 28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96" name="Text Box 28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97" name="Text Box 28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98" name="Text Box 28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699" name="Text Box 28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00" name="Text Box 28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01" name="Text Box 28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02" name="Text Box 28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03" name="Text Box 28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04" name="Text Box 28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05" name="Text Box 28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06" name="Text Box 28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07" name="Text Box 28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08" name="Text Box 28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09" name="Text Box 28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10" name="Text Box 28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11" name="Text Box 28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12" name="Text Box 28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13" name="Text Box 28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14" name="Text Box 28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15" name="Text Box 28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16" name="Text Box 28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17" name="Text Box 28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18" name="Text Box 28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19" name="Text Box 28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20" name="Text Box 28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21" name="Text Box 28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22" name="Text Box 28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23" name="Text Box 28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24" name="Text Box 28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25" name="Text Box 28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26" name="Text Box 28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27" name="Text Box 28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28" name="Text Box 28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29" name="Text Box 28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30" name="Text Box 28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31" name="Text Box 28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32" name="Text Box 29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33" name="Text Box 29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34" name="Text Box 29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35" name="Text Box 29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36" name="Text Box 29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37" name="Text Box 29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38" name="Text Box 29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39" name="Text Box 29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40" name="Text Box 29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41" name="Text Box 29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42" name="Text Box 29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43" name="Text Box 29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44" name="Text Box 29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45" name="Text Box 29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46" name="Text Box 29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47" name="Text Box 29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48" name="Text Box 29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49" name="Text Box 29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50" name="Text Box 29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51" name="Text Box 29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52" name="Text Box 29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53" name="Text Box 29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54" name="Text Box 29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55" name="Text Box 29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56" name="Text Box 29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57" name="Text Box 29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58" name="Text Box 29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59" name="Text Box 29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60" name="Text Box 29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61" name="Text Box 29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62" name="Text Box 29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63" name="Text Box 29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64" name="Text Box 29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65" name="Text Box 29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66" name="Text Box 29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67" name="Text Box 29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68" name="Text Box 29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69" name="Text Box 29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70" name="Text Box 29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71" name="Text Box 29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72" name="Text Box 29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73" name="Text Box 29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74" name="Text Box 29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75" name="Text Box 29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76" name="Text Box 29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77" name="Text Box 29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78" name="Text Box 29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79" name="Text Box 29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80" name="Text Box 29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81" name="Text Box 29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82" name="Text Box 29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83" name="Text Box 29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84" name="Text Box 29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85" name="Text Box 29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86" name="Text Box 29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87" name="Text Box 29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88" name="Text Box 29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89" name="Text Box 29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90" name="Text Box 29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91" name="Text Box 29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92" name="Text Box 29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93" name="Text Box 29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94" name="Text Box 29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95" name="Text Box 29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96" name="Text Box 29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97" name="Text Box 29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98" name="Text Box 29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799" name="Text Box 29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00" name="Text Box 29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01" name="Text Box 29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02" name="Text Box 29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03" name="Text Box 29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04" name="Text Box 29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05" name="Text Box 29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06" name="Text Box 29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07" name="Text Box 29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08" name="Text Box 29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09" name="Text Box 29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10" name="Text Box 29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11" name="Text Box 29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12" name="Text Box 29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13" name="Text Box 29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14" name="Text Box 29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15" name="Text Box 29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16" name="Text Box 29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17" name="Text Box 29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18" name="Text Box 29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19" name="Text Box 29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20" name="Text Box 29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21" name="Text Box 29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22" name="Text Box 29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23" name="Text Box 29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24" name="Text Box 29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25" name="Text Box 29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26" name="Text Box 29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27" name="Text Box 29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28" name="Text Box 29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29" name="Text Box 29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30" name="Text Box 29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31" name="Text Box 29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32" name="Text Box 30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33" name="Text Box 30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34" name="Text Box 30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35" name="Text Box 30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36" name="Text Box 30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37" name="Text Box 30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38" name="Text Box 30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39" name="Text Box 30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40" name="Text Box 30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41" name="Text Box 30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42" name="Text Box 30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43" name="Text Box 30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44" name="Text Box 30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45" name="Text Box 30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46" name="Text Box 30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47" name="Text Box 30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48" name="Text Box 30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49" name="Text Box 30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50" name="Text Box 30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51" name="Text Box 30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52" name="Text Box 30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53" name="Text Box 30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54" name="Text Box 30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55" name="Text Box 30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56" name="Text Box 30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57" name="Text Box 30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58" name="Text Box 30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59" name="Text Box 30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60" name="Text Box 30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61" name="Text Box 30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62" name="Text Box 30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63" name="Text Box 30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64" name="Text Box 30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65" name="Text Box 30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66" name="Text Box 30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67" name="Text Box 30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68" name="Text Box 30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69" name="Text Box 30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70" name="Text Box 30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71" name="Text Box 30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72" name="Text Box 30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73" name="Text Box 30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74" name="Text Box 30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75" name="Text Box 30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76" name="Text Box 30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77" name="Text Box 30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78" name="Text Box 30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79" name="Text Box 30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80" name="Text Box 30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81" name="Text Box 30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82" name="Text Box 30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83" name="Text Box 30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84" name="Text Box 30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85" name="Text Box 30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86" name="Text Box 30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87" name="Text Box 30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88" name="Text Box 30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89" name="Text Box 30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90" name="Text Box 30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91" name="Text Box 30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92" name="Text Box 30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93" name="Text Box 30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94" name="Text Box 30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95" name="Text Box 30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96" name="Text Box 30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97" name="Text Box 30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98" name="Text Box 30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899" name="Text Box 30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00" name="Text Box 30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01" name="Text Box 30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02" name="Text Box 30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03" name="Text Box 30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04" name="Text Box 30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05" name="Text Box 30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06" name="Text Box 30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07" name="Text Box 30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08" name="Text Box 30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09" name="Text Box 30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10" name="Text Box 30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11" name="Text Box 30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12" name="Text Box 30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13" name="Text Box 30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14" name="Text Box 30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15" name="Text Box 30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16" name="Text Box 30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17" name="Text Box 30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18" name="Text Box 30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19" name="Text Box 30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20" name="Text Box 30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21" name="Text Box 30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22" name="Text Box 30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23" name="Text Box 30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24" name="Text Box 30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25" name="Text Box 30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26" name="Text Box 30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27" name="Text Box 30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28" name="Text Box 30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29" name="Text Box 30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30" name="Text Box 30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31" name="Text Box 30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32" name="Text Box 31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33" name="Text Box 31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34" name="Text Box 31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35" name="Text Box 31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36" name="Text Box 31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37" name="Text Box 31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38" name="Text Box 31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39" name="Text Box 31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40" name="Text Box 31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41" name="Text Box 31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42" name="Text Box 31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43" name="Text Box 31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44" name="Text Box 31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45" name="Text Box 31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46" name="Text Box 31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47" name="Text Box 31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48" name="Text Box 31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49" name="Text Box 31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50" name="Text Box 31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51" name="Text Box 31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52" name="Text Box 31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53" name="Text Box 31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54" name="Text Box 31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55" name="Text Box 31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56" name="Text Box 31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57" name="Text Box 31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58" name="Text Box 31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59" name="Text Box 31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60" name="Text Box 31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61" name="Text Box 31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62" name="Text Box 31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63" name="Text Box 31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64" name="Text Box 31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65" name="Text Box 31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66" name="Text Box 31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67" name="Text Box 31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68" name="Text Box 31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69" name="Text Box 31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70" name="Text Box 31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71" name="Text Box 31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72" name="Text Box 31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73" name="Text Box 31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74" name="Text Box 31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75" name="Text Box 31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76" name="Text Box 31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77" name="Text Box 31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78" name="Text Box 31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79" name="Text Box 31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80" name="Text Box 31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81" name="Text Box 31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82" name="Text Box 31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83" name="Text Box 31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84" name="Text Box 31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85" name="Text Box 31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86" name="Text Box 31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87" name="Text Box 31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88" name="Text Box 31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89" name="Text Box 31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90" name="Text Box 31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91" name="Text Box 31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92" name="Text Box 31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93" name="Text Box 31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94" name="Text Box 31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95" name="Text Box 31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96" name="Text Box 31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97" name="Text Box 31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98" name="Text Box 31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5999" name="Text Box 31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00" name="Text Box 31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01" name="Text Box 31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02" name="Text Box 31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03" name="Text Box 31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04" name="Text Box 31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05" name="Text Box 31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06" name="Text Box 31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07" name="Text Box 31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08" name="Text Box 31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09" name="Text Box 31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10" name="Text Box 31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11" name="Text Box 31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12" name="Text Box 31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13" name="Text Box 31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14" name="Text Box 31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15" name="Text Box 31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16" name="Text Box 31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17" name="Text Box 31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18" name="Text Box 31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19" name="Text Box 31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20" name="Text Box 31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21" name="Text Box 31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22" name="Text Box 31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23" name="Text Box 31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24" name="Text Box 31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25" name="Text Box 31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26" name="Text Box 31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27" name="Text Box 31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28" name="Text Box 31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29" name="Text Box 31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30" name="Text Box 31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31" name="Text Box 31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32" name="Text Box 32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33" name="Text Box 32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34" name="Text Box 32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35" name="Text Box 32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36" name="Text Box 32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37" name="Text Box 32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38" name="Text Box 32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39" name="Text Box 32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40" name="Text Box 32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41" name="Text Box 32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42" name="Text Box 32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43" name="Text Box 32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44" name="Text Box 32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45" name="Text Box 32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46" name="Text Box 32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47" name="Text Box 32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48" name="Text Box 32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49" name="Text Box 32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50" name="Text Box 32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51" name="Text Box 32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52" name="Text Box 32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53" name="Text Box 32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54" name="Text Box 32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55" name="Text Box 32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56" name="Text Box 32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57" name="Text Box 32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58" name="Text Box 32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59" name="Text Box 32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60" name="Text Box 32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61" name="Text Box 32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62" name="Text Box 32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63" name="Text Box 32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64" name="Text Box 32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65" name="Text Box 32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66" name="Text Box 32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67" name="Text Box 32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68" name="Text Box 32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69" name="Text Box 32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70" name="Text Box 32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71" name="Text Box 32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72" name="Text Box 32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73" name="Text Box 32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74" name="Text Box 32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75" name="Text Box 32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76" name="Text Box 32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77" name="Text Box 32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78" name="Text Box 32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79" name="Text Box 32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80" name="Text Box 32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81" name="Text Box 32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82" name="Text Box 32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83" name="Text Box 32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84" name="Text Box 32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85" name="Text Box 32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86" name="Text Box 32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87" name="Text Box 32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88" name="Text Box 32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89" name="Text Box 32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90" name="Text Box 32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91" name="Text Box 32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92" name="Text Box 32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93" name="Text Box 32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94" name="Text Box 32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95" name="Text Box 32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96" name="Text Box 32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97" name="Text Box 32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98" name="Text Box 32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099" name="Text Box 32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00" name="Text Box 32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01" name="Text Box 32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02" name="Text Box 32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03" name="Text Box 32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04" name="Text Box 32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05" name="Text Box 32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06" name="Text Box 32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07" name="Text Box 32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08" name="Text Box 32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09" name="Text Box 32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10" name="Text Box 32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11" name="Text Box 32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12" name="Text Box 32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13" name="Text Box 32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14" name="Text Box 32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15" name="Text Box 32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16" name="Text Box 32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17" name="Text Box 32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18" name="Text Box 32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19" name="Text Box 32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20" name="Text Box 32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21" name="Text Box 32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22" name="Text Box 32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23" name="Text Box 32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24" name="Text Box 32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25" name="Text Box 32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26" name="Text Box 32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27" name="Text Box 32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28" name="Text Box 32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29" name="Text Box 32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30" name="Text Box 32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31" name="Text Box 32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32" name="Text Box 33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33" name="Text Box 33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34" name="Text Box 33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35" name="Text Box 33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36" name="Text Box 33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37" name="Text Box 33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38" name="Text Box 33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39" name="Text Box 33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40" name="Text Box 33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41" name="Text Box 33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42" name="Text Box 33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43" name="Text Box 33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44" name="Text Box 33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45" name="Text Box 33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46" name="Text Box 33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47" name="Text Box 33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48" name="Text Box 33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49" name="Text Box 33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50" name="Text Box 33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51" name="Text Box 33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52" name="Text Box 33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53" name="Text Box 33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54" name="Text Box 33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55" name="Text Box 33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56" name="Text Box 33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57" name="Text Box 33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58" name="Text Box 33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59" name="Text Box 33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60" name="Text Box 33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61" name="Text Box 33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62" name="Text Box 33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63" name="Text Box 33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64" name="Text Box 33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65" name="Text Box 33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66" name="Text Box 33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67" name="Text Box 33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68" name="Text Box 33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69" name="Text Box 33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70" name="Text Box 33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71" name="Text Box 33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72" name="Text Box 33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73" name="Text Box 33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74" name="Text Box 33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75" name="Text Box 33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76" name="Text Box 33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77" name="Text Box 33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78" name="Text Box 33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79" name="Text Box 33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80" name="Text Box 33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81" name="Text Box 33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82" name="Text Box 33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83" name="Text Box 33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84" name="Text Box 33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85" name="Text Box 33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86" name="Text Box 33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87" name="Text Box 33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88" name="Text Box 33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89" name="Text Box 33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90" name="Text Box 33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91" name="Text Box 33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92" name="Text Box 33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93" name="Text Box 33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94" name="Text Box 33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95" name="Text Box 33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96" name="Text Box 33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97" name="Text Box 33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98" name="Text Box 33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199" name="Text Box 33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00" name="Text Box 33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01" name="Text Box 33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02" name="Text Box 33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03" name="Text Box 33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04" name="Text Box 33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05" name="Text Box 33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06" name="Text Box 33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07" name="Text Box 33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08" name="Text Box 33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09" name="Text Box 33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10" name="Text Box 33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11" name="Text Box 33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12" name="Text Box 33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13" name="Text Box 33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14" name="Text Box 33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15" name="Text Box 33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16" name="Text Box 33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17" name="Text Box 33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18" name="Text Box 33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19" name="Text Box 33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20" name="Text Box 33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21" name="Text Box 33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22" name="Text Box 33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23" name="Text Box 33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24" name="Text Box 33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25" name="Text Box 33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26" name="Text Box 33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27" name="Text Box 33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28" name="Text Box 33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29" name="Text Box 33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30" name="Text Box 33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31" name="Text Box 33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32" name="Text Box 34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33" name="Text Box 34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34" name="Text Box 34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35" name="Text Box 34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36" name="Text Box 34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37" name="Text Box 34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38" name="Text Box 34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39" name="Text Box 34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40" name="Text Box 34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41" name="Text Box 34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42" name="Text Box 34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43" name="Text Box 34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44" name="Text Box 34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45" name="Text Box 34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46" name="Text Box 34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47" name="Text Box 34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48" name="Text Box 34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49" name="Text Box 34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50" name="Text Box 34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51" name="Text Box 34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52" name="Text Box 34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53" name="Text Box 34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54" name="Text Box 34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55" name="Text Box 34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56" name="Text Box 34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57" name="Text Box 34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58" name="Text Box 34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59" name="Text Box 34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60" name="Text Box 34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61" name="Text Box 34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62" name="Text Box 34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63" name="Text Box 34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64" name="Text Box 34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65" name="Text Box 34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66" name="Text Box 34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67" name="Text Box 34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68" name="Text Box 34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69" name="Text Box 34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70" name="Text Box 34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71" name="Text Box 34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72" name="Text Box 34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73" name="Text Box 34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74" name="Text Box 34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75" name="Text Box 34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76" name="Text Box 34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77" name="Text Box 34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78" name="Text Box 34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79" name="Text Box 34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80" name="Text Box 34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81" name="Text Box 34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82" name="Text Box 34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83" name="Text Box 34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84" name="Text Box 34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85" name="Text Box 34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86" name="Text Box 34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87" name="Text Box 34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88" name="Text Box 34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89" name="Text Box 34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90" name="Text Box 34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91" name="Text Box 34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92" name="Text Box 34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93" name="Text Box 34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94" name="Text Box 34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95" name="Text Box 34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96" name="Text Box 34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97" name="Text Box 34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98" name="Text Box 34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299" name="Text Box 34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00" name="Text Box 34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01" name="Text Box 34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02" name="Text Box 34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03" name="Text Box 34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04" name="Text Box 34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05" name="Text Box 34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06" name="Text Box 34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07" name="Text Box 34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08" name="Text Box 34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09" name="Text Box 34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10" name="Text Box 34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11" name="Text Box 34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12" name="Text Box 34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13" name="Text Box 34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14" name="Text Box 34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15" name="Text Box 34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16" name="Text Box 34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17" name="Text Box 34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18" name="Text Box 34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19" name="Text Box 34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20" name="Text Box 34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21" name="Text Box 34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22" name="Text Box 34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23" name="Text Box 34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24" name="Text Box 34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25" name="Text Box 34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26" name="Text Box 34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27" name="Text Box 34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28" name="Text Box 34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29" name="Text Box 34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30" name="Text Box 34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31" name="Text Box 34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32" name="Text Box 35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33" name="Text Box 35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34" name="Text Box 35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35" name="Text Box 35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36" name="Text Box 35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37" name="Text Box 35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38" name="Text Box 35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39" name="Text Box 35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40" name="Text Box 35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41" name="Text Box 35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42" name="Text Box 35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43" name="Text Box 35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44" name="Text Box 35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45" name="Text Box 35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46" name="Text Box 35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47" name="Text Box 35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48" name="Text Box 35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49" name="Text Box 35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50" name="Text Box 35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51" name="Text Box 35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52" name="Text Box 35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53" name="Text Box 35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54" name="Text Box 35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55" name="Text Box 35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56" name="Text Box 35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57" name="Text Box 35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58" name="Text Box 35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59" name="Text Box 35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60" name="Text Box 35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61" name="Text Box 35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62" name="Text Box 35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63" name="Text Box 35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64" name="Text Box 35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65" name="Text Box 35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66" name="Text Box 35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67" name="Text Box 35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68" name="Text Box 35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69" name="Text Box 35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70" name="Text Box 35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71" name="Text Box 35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72" name="Text Box 35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73" name="Text Box 35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74" name="Text Box 35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75" name="Text Box 35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76" name="Text Box 35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77" name="Text Box 35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78" name="Text Box 35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79" name="Text Box 35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80" name="Text Box 35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81" name="Text Box 35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82" name="Text Box 35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83" name="Text Box 35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84" name="Text Box 35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85" name="Text Box 35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86" name="Text Box 35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87" name="Text Box 35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88" name="Text Box 35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89" name="Text Box 35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90" name="Text Box 35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91" name="Text Box 35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92" name="Text Box 35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93" name="Text Box 35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94" name="Text Box 35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95" name="Text Box 35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96" name="Text Box 35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97" name="Text Box 35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98" name="Text Box 35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399" name="Text Box 35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00" name="Text Box 35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01" name="Text Box 35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02" name="Text Box 35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03" name="Text Box 35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04" name="Text Box 35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05" name="Text Box 35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06" name="Text Box 35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07" name="Text Box 35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08" name="Text Box 35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09" name="Text Box 35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10" name="Text Box 35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11" name="Text Box 35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12" name="Text Box 35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13" name="Text Box 35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14" name="Text Box 35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15" name="Text Box 35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16" name="Text Box 35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17" name="Text Box 35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18" name="Text Box 35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19" name="Text Box 35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20" name="Text Box 35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21" name="Text Box 35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22" name="Text Box 35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23" name="Text Box 35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24" name="Text Box 35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25" name="Text Box 35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26" name="Text Box 35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27" name="Text Box 35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28" name="Text Box 35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29" name="Text Box 35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30" name="Text Box 35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31" name="Text Box 35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32" name="Text Box 36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33" name="Text Box 36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34" name="Text Box 36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35" name="Text Box 36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36" name="Text Box 36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37" name="Text Box 36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38" name="Text Box 36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39" name="Text Box 36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40" name="Text Box 36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41" name="Text Box 36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42" name="Text Box 36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43" name="Text Box 36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44" name="Text Box 36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45" name="Text Box 36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46" name="Text Box 36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47" name="Text Box 36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48" name="Text Box 36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49" name="Text Box 36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50" name="Text Box 36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51" name="Text Box 36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52" name="Text Box 36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53" name="Text Box 36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54" name="Text Box 36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55" name="Text Box 36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56" name="Text Box 36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57" name="Text Box 36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58" name="Text Box 36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59" name="Text Box 36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60" name="Text Box 36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61" name="Text Box 36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62" name="Text Box 36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63" name="Text Box 36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64" name="Text Box 36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65" name="Text Box 36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66" name="Text Box 36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67" name="Text Box 36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68" name="Text Box 36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69" name="Text Box 36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70" name="Text Box 36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71" name="Text Box 36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72" name="Text Box 36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73" name="Text Box 36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74" name="Text Box 36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75" name="Text Box 36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76" name="Text Box 36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77" name="Text Box 36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78" name="Text Box 36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79" name="Text Box 36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80" name="Text Box 36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81" name="Text Box 36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82" name="Text Box 36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83" name="Text Box 36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84" name="Text Box 36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85" name="Text Box 36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86" name="Text Box 36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87" name="Text Box 36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88" name="Text Box 36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89" name="Text Box 36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90" name="Text Box 36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91" name="Text Box 36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92" name="Text Box 36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93" name="Text Box 36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94" name="Text Box 36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95" name="Text Box 36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96" name="Text Box 36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97" name="Text Box 36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98" name="Text Box 36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499" name="Text Box 36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00" name="Text Box 36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01" name="Text Box 36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02" name="Text Box 36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03" name="Text Box 36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04" name="Text Box 36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05" name="Text Box 36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06" name="Text Box 36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07" name="Text Box 36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08" name="Text Box 36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09" name="Text Box 36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10" name="Text Box 36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11" name="Text Box 36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12" name="Text Box 36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13" name="Text Box 36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14" name="Text Box 36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15" name="Text Box 36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16" name="Text Box 36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17" name="Text Box 36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18" name="Text Box 36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19" name="Text Box 36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20" name="Text Box 36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21" name="Text Box 36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22" name="Text Box 36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23" name="Text Box 36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24" name="Text Box 36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25" name="Text Box 36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26" name="Text Box 36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27" name="Text Box 36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28" name="Text Box 36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29" name="Text Box 36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30" name="Text Box 36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31" name="Text Box 36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32" name="Text Box 37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33" name="Text Box 37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34" name="Text Box 37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35" name="Text Box 37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36" name="Text Box 37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37" name="Text Box 37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38" name="Text Box 37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39" name="Text Box 37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40" name="Text Box 37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41" name="Text Box 37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42" name="Text Box 37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43" name="Text Box 37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44" name="Text Box 37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45" name="Text Box 37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46" name="Text Box 37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47" name="Text Box 37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48" name="Text Box 37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49" name="Text Box 37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50" name="Text Box 37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51" name="Text Box 37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52" name="Text Box 37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53" name="Text Box 37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54" name="Text Box 37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55" name="Text Box 37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56" name="Text Box 37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57" name="Text Box 37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58" name="Text Box 37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59" name="Text Box 37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60" name="Text Box 37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61" name="Text Box 37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62" name="Text Box 37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63" name="Text Box 37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64" name="Text Box 37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65" name="Text Box 37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66" name="Text Box 37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67" name="Text Box 37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68" name="Text Box 37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69" name="Text Box 37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70" name="Text Box 37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71" name="Text Box 37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72" name="Text Box 37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73" name="Text Box 37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74" name="Text Box 37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75" name="Text Box 37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76" name="Text Box 37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77" name="Text Box 37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78" name="Text Box 37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79" name="Text Box 37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80" name="Text Box 37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81" name="Text Box 37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82" name="Text Box 37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83" name="Text Box 37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84" name="Text Box 37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85" name="Text Box 37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86" name="Text Box 37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87" name="Text Box 37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88" name="Text Box 37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89" name="Text Box 37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90" name="Text Box 37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91" name="Text Box 37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92" name="Text Box 37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93" name="Text Box 37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94" name="Text Box 37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95" name="Text Box 37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96" name="Text Box 37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97" name="Text Box 37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98" name="Text Box 37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599" name="Text Box 37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00" name="Text Box 37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01" name="Text Box 37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02" name="Text Box 37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03" name="Text Box 37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04" name="Text Box 37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05" name="Text Box 37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06" name="Text Box 37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07" name="Text Box 37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08" name="Text Box 37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09" name="Text Box 37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10" name="Text Box 37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11" name="Text Box 37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12" name="Text Box 37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13" name="Text Box 37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14" name="Text Box 37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15" name="Text Box 37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16" name="Text Box 37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17" name="Text Box 37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18" name="Text Box 37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19" name="Text Box 37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20" name="Text Box 37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21" name="Text Box 37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22" name="Text Box 37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23" name="Text Box 37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24" name="Text Box 37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25" name="Text Box 37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26" name="Text Box 37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27" name="Text Box 37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28" name="Text Box 37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29" name="Text Box 37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30" name="Text Box 37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31" name="Text Box 37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32" name="Text Box 38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33" name="Text Box 38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34" name="Text Box 38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35" name="Text Box 38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36" name="Text Box 38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37" name="Text Box 38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38" name="Text Box 38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39" name="Text Box 38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40" name="Text Box 38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41" name="Text Box 38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42" name="Text Box 38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43" name="Text Box 38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44" name="Text Box 38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45" name="Text Box 38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46" name="Text Box 38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47" name="Text Box 38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48" name="Text Box 38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49" name="Text Box 38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50" name="Text Box 38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51" name="Text Box 38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52" name="Text Box 38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53" name="Text Box 38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54" name="Text Box 38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55" name="Text Box 38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56" name="Text Box 38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57" name="Text Box 38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58" name="Text Box 38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59" name="Text Box 38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60" name="Text Box 38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61" name="Text Box 38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62" name="Text Box 38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63" name="Text Box 38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64" name="Text Box 38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65" name="Text Box 38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66" name="Text Box 38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67" name="Text Box 38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68" name="Text Box 38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69" name="Text Box 38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70" name="Text Box 38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71" name="Text Box 38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72" name="Text Box 38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73" name="Text Box 38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74" name="Text Box 38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75" name="Text Box 38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76" name="Text Box 38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77" name="Text Box 38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78" name="Text Box 38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79" name="Text Box 38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80" name="Text Box 38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81" name="Text Box 38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82" name="Text Box 38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83" name="Text Box 38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84" name="Text Box 38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85" name="Text Box 38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86" name="Text Box 38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87" name="Text Box 38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88" name="Text Box 38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89" name="Text Box 38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90" name="Text Box 38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91" name="Text Box 38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92" name="Text Box 38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93" name="Text Box 38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94" name="Text Box 38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95" name="Text Box 38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96" name="Text Box 38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97" name="Text Box 38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98" name="Text Box 38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699" name="Text Box 38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00" name="Text Box 38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01" name="Text Box 38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02" name="Text Box 38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03" name="Text Box 38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04" name="Text Box 38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05" name="Text Box 38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06" name="Text Box 38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07" name="Text Box 38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08" name="Text Box 38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09" name="Text Box 38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10" name="Text Box 38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11" name="Text Box 38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12" name="Text Box 38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13" name="Text Box 38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14" name="Text Box 38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15" name="Text Box 38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16" name="Text Box 38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17" name="Text Box 38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18" name="Text Box 38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19" name="Text Box 38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20" name="Text Box 38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21" name="Text Box 38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22" name="Text Box 38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23" name="Text Box 38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24" name="Text Box 38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25" name="Text Box 38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26" name="Text Box 38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27" name="Text Box 38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28" name="Text Box 38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29" name="Text Box 38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30" name="Text Box 38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31" name="Text Box 38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32" name="Text Box 39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33" name="Text Box 39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34" name="Text Box 39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35" name="Text Box 39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36" name="Text Box 39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37" name="Text Box 39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38" name="Text Box 39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39" name="Text Box 39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40" name="Text Box 39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41" name="Text Box 39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42" name="Text Box 39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43" name="Text Box 39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44" name="Text Box 39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45" name="Text Box 39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46" name="Text Box 39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47" name="Text Box 39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48" name="Text Box 39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49" name="Text Box 39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50" name="Text Box 39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51" name="Text Box 39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52" name="Text Box 39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53" name="Text Box 39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54" name="Text Box 39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55" name="Text Box 39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56" name="Text Box 39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57" name="Text Box 39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58" name="Text Box 39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59" name="Text Box 39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60" name="Text Box 39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61" name="Text Box 39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62" name="Text Box 39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63" name="Text Box 39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64" name="Text Box 39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65" name="Text Box 39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66" name="Text Box 39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67" name="Text Box 39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68" name="Text Box 39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69" name="Text Box 39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70" name="Text Box 39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71" name="Text Box 39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72" name="Text Box 39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73" name="Text Box 39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74" name="Text Box 39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75" name="Text Box 39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76" name="Text Box 39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77" name="Text Box 39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78" name="Text Box 39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79" name="Text Box 39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80" name="Text Box 39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81" name="Text Box 39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82" name="Text Box 39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83" name="Text Box 39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84" name="Text Box 39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85" name="Text Box 39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86" name="Text Box 39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87" name="Text Box 39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88" name="Text Box 39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89" name="Text Box 39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90" name="Text Box 39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91" name="Text Box 39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92" name="Text Box 39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93" name="Text Box 39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94" name="Text Box 39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95" name="Text Box 39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96" name="Text Box 39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97" name="Text Box 39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98" name="Text Box 39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799" name="Text Box 39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00" name="Text Box 39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01" name="Text Box 39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02" name="Text Box 39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03" name="Text Box 39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04" name="Text Box 39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05" name="Text Box 39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06" name="Text Box 39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07" name="Text Box 39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08" name="Text Box 39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09" name="Text Box 39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10" name="Text Box 39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11" name="Text Box 39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12" name="Text Box 39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13" name="Text Box 39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14" name="Text Box 39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15" name="Text Box 39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16" name="Text Box 39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17" name="Text Box 39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18" name="Text Box 39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19" name="Text Box 39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20" name="Text Box 39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21" name="Text Box 39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22" name="Text Box 39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23" name="Text Box 39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24" name="Text Box 39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25" name="Text Box 39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26" name="Text Box 39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27" name="Text Box 39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28" name="Text Box 39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29" name="Text Box 39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30" name="Text Box 39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31" name="Text Box 39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32" name="Text Box 40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33" name="Text Box 40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34" name="Text Box 40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35" name="Text Box 40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36" name="Text Box 40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37" name="Text Box 40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38" name="Text Box 40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39" name="Text Box 40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40" name="Text Box 40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41" name="Text Box 40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42" name="Text Box 40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43" name="Text Box 40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44" name="Text Box 40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45" name="Text Box 40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46" name="Text Box 40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47" name="Text Box 40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48" name="Text Box 40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49" name="Text Box 40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50" name="Text Box 40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51" name="Text Box 40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52" name="Text Box 40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53" name="Text Box 40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54" name="Text Box 40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55" name="Text Box 40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56" name="Text Box 40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57" name="Text Box 40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58" name="Text Box 40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59" name="Text Box 40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60" name="Text Box 40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61" name="Text Box 40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62" name="Text Box 40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63" name="Text Box 40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64" name="Text Box 40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65" name="Text Box 40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66" name="Text Box 40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67" name="Text Box 40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68" name="Text Box 40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69" name="Text Box 40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70" name="Text Box 40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71" name="Text Box 40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72" name="Text Box 40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73" name="Text Box 40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74" name="Text Box 40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75" name="Text Box 40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76" name="Text Box 40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77" name="Text Box 40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78" name="Text Box 40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79" name="Text Box 40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80" name="Text Box 40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81" name="Text Box 40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82" name="Text Box 40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83" name="Text Box 40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84" name="Text Box 40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85" name="Text Box 40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86" name="Text Box 40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87" name="Text Box 40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88" name="Text Box 40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89" name="Text Box 40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90" name="Text Box 40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91" name="Text Box 40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92" name="Text Box 40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93" name="Text Box 40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94" name="Text Box 40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95" name="Text Box 40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96" name="Text Box 40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97" name="Text Box 40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98" name="Text Box 40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899" name="Text Box 40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00" name="Text Box 40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01" name="Text Box 40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02" name="Text Box 40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03" name="Text Box 40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04" name="Text Box 40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05" name="Text Box 40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06" name="Text Box 40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07" name="Text Box 40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08" name="Text Box 40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09" name="Text Box 40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10" name="Text Box 40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11" name="Text Box 40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12" name="Text Box 40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13" name="Text Box 40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14" name="Text Box 40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15" name="Text Box 40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16" name="Text Box 40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17" name="Text Box 40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18" name="Text Box 40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19" name="Text Box 40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20" name="Text Box 40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21" name="Text Box 40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22" name="Text Box 40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23" name="Text Box 40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24" name="Text Box 40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25" name="Text Box 40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26" name="Text Box 40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27" name="Text Box 40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28" name="Text Box 40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29" name="Text Box 40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30" name="Text Box 40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31" name="Text Box 40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32" name="Text Box 41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33" name="Text Box 41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34" name="Text Box 41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35" name="Text Box 41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36" name="Text Box 41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37" name="Text Box 41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38" name="Text Box 41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39" name="Text Box 41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40" name="Text Box 41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41" name="Text Box 41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42" name="Text Box 41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43" name="Text Box 41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44" name="Text Box 41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45" name="Text Box 41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46" name="Text Box 41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47" name="Text Box 41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48" name="Text Box 41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49" name="Text Box 41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50" name="Text Box 41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51" name="Text Box 41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52" name="Text Box 41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53" name="Text Box 41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54" name="Text Box 41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55" name="Text Box 41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56" name="Text Box 41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57" name="Text Box 41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58" name="Text Box 41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59" name="Text Box 41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60" name="Text Box 41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61" name="Text Box 41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62" name="Text Box 41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63" name="Text Box 41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64" name="Text Box 41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65" name="Text Box 41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66" name="Text Box 41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67" name="Text Box 41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68" name="Text Box 41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69" name="Text Box 41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70" name="Text Box 41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71" name="Text Box 41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72" name="Text Box 41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73" name="Text Box 41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74" name="Text Box 41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75" name="Text Box 41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76" name="Text Box 41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77" name="Text Box 41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78" name="Text Box 41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79" name="Text Box 41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80" name="Text Box 41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81" name="Text Box 41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82" name="Text Box 41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83" name="Text Box 41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84" name="Text Box 41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85" name="Text Box 41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86" name="Text Box 41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87" name="Text Box 41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88" name="Text Box 41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89" name="Text Box 41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90" name="Text Box 41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91" name="Text Box 41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92" name="Text Box 41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93" name="Text Box 41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94" name="Text Box 41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95" name="Text Box 41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96" name="Text Box 41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97" name="Text Box 41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98" name="Text Box 41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6999" name="Text Box 41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00" name="Text Box 41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01" name="Text Box 41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02" name="Text Box 41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03" name="Text Box 41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04" name="Text Box 41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05" name="Text Box 41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06" name="Text Box 41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07" name="Text Box 41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08" name="Text Box 41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09" name="Text Box 41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10" name="Text Box 41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11" name="Text Box 41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12" name="Text Box 41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13" name="Text Box 41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14" name="Text Box 41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15" name="Text Box 41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16" name="Text Box 41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17" name="Text Box 41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18" name="Text Box 41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19" name="Text Box 41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20" name="Text Box 41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21" name="Text Box 41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22" name="Text Box 41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23" name="Text Box 41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24" name="Text Box 41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25" name="Text Box 41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26" name="Text Box 41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27" name="Text Box 41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28" name="Text Box 41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29" name="Text Box 41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30" name="Text Box 41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31" name="Text Box 41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32" name="Text Box 42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33" name="Text Box 42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34" name="Text Box 42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35" name="Text Box 42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36" name="Text Box 42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37" name="Text Box 42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38" name="Text Box 42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39" name="Text Box 42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40" name="Text Box 42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41" name="Text Box 42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42" name="Text Box 42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43" name="Text Box 42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44" name="Text Box 42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45" name="Text Box 42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46" name="Text Box 42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47" name="Text Box 42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48" name="Text Box 42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49" name="Text Box 42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50" name="Text Box 42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51" name="Text Box 42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52" name="Text Box 42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53" name="Text Box 42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54" name="Text Box 42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55" name="Text Box 42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56" name="Text Box 42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57" name="Text Box 42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58" name="Text Box 42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59" name="Text Box 42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60" name="Text Box 42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61" name="Text Box 42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62" name="Text Box 42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63" name="Text Box 42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64" name="Text Box 42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65" name="Text Box 42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66" name="Text Box 42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67" name="Text Box 42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68" name="Text Box 42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69" name="Text Box 42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70" name="Text Box 42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71" name="Text Box 42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72" name="Text Box 42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73" name="Text Box 42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74" name="Text Box 42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75" name="Text Box 42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76" name="Text Box 42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77" name="Text Box 42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78" name="Text Box 42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79" name="Text Box 42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80" name="Text Box 42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81" name="Text Box 42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82" name="Text Box 42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83" name="Text Box 42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84" name="Text Box 42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85" name="Text Box 42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86" name="Text Box 42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87" name="Text Box 42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88" name="Text Box 42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89" name="Text Box 42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90" name="Text Box 42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91" name="Text Box 42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92" name="Text Box 42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93" name="Text Box 42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94" name="Text Box 42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95" name="Text Box 42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96" name="Text Box 42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97" name="Text Box 42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98" name="Text Box 42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099" name="Text Box 42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00" name="Text Box 42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01" name="Text Box 42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02" name="Text Box 42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03" name="Text Box 42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04" name="Text Box 42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05" name="Text Box 42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06" name="Text Box 42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07" name="Text Box 42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08" name="Text Box 42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09" name="Text Box 42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10" name="Text Box 42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11" name="Text Box 42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12" name="Text Box 42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13" name="Text Box 42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14" name="Text Box 42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15" name="Text Box 42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16" name="Text Box 42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17" name="Text Box 42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18" name="Text Box 42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19" name="Text Box 42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20" name="Text Box 42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21" name="Text Box 42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22" name="Text Box 42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23" name="Text Box 42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24" name="Text Box 42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25" name="Text Box 42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26" name="Text Box 42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27" name="Text Box 42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28" name="Text Box 42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29" name="Text Box 42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30" name="Text Box 42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31" name="Text Box 42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32" name="Text Box 43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33" name="Text Box 43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34" name="Text Box 43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35" name="Text Box 43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36" name="Text Box 43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37" name="Text Box 43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38" name="Text Box 43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39" name="Text Box 43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40" name="Text Box 43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41" name="Text Box 43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42" name="Text Box 43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43" name="Text Box 43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44" name="Text Box 43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45" name="Text Box 43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46" name="Text Box 43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47" name="Text Box 43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48" name="Text Box 43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49" name="Text Box 43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50" name="Text Box 43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51" name="Text Box 43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52" name="Text Box 43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53" name="Text Box 43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54" name="Text Box 43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55" name="Text Box 43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56" name="Text Box 43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57" name="Text Box 43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58" name="Text Box 43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59" name="Text Box 43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60" name="Text Box 43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61" name="Text Box 43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62" name="Text Box 43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63" name="Text Box 43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64" name="Text Box 43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65" name="Text Box 43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66" name="Text Box 43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67" name="Text Box 43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68" name="Text Box 43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69" name="Text Box 43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70" name="Text Box 43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71" name="Text Box 43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72" name="Text Box 43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73" name="Text Box 43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74" name="Text Box 43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75" name="Text Box 43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76" name="Text Box 43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77" name="Text Box 43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78" name="Text Box 43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79" name="Text Box 43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80" name="Text Box 43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81" name="Text Box 43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82" name="Text Box 43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83" name="Text Box 43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84" name="Text Box 43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85" name="Text Box 43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86" name="Text Box 43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87" name="Text Box 43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88" name="Text Box 43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89" name="Text Box 43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90" name="Text Box 43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91" name="Text Box 43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92" name="Text Box 43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93" name="Text Box 43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94" name="Text Box 43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95" name="Text Box 43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96" name="Text Box 43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97" name="Text Box 43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98" name="Text Box 43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199" name="Text Box 43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00" name="Text Box 43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01" name="Text Box 43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02" name="Text Box 43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03" name="Text Box 43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04" name="Text Box 43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05" name="Text Box 43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06" name="Text Box 43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07" name="Text Box 43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08" name="Text Box 43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09" name="Text Box 43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10" name="Text Box 43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11" name="Text Box 43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12" name="Text Box 43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13" name="Text Box 43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14" name="Text Box 43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15" name="Text Box 43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16" name="Text Box 43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17" name="Text Box 43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18" name="Text Box 43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19" name="Text Box 43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20" name="Text Box 43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21" name="Text Box 43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22" name="Text Box 43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23" name="Text Box 43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24" name="Text Box 43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25" name="Text Box 43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26" name="Text Box 43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27" name="Text Box 43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28" name="Text Box 43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29" name="Text Box 43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30" name="Text Box 43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31" name="Text Box 43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32" name="Text Box 44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33" name="Text Box 44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34" name="Text Box 44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35" name="Text Box 44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36" name="Text Box 44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37" name="Text Box 44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38" name="Text Box 44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39" name="Text Box 44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40" name="Text Box 44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41" name="Text Box 44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42" name="Text Box 44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43" name="Text Box 44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44" name="Text Box 44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45" name="Text Box 44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46" name="Text Box 44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47" name="Text Box 44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48" name="Text Box 44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49" name="Text Box 44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50" name="Text Box 44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51" name="Text Box 44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52" name="Text Box 44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53" name="Text Box 44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54" name="Text Box 44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55" name="Text Box 44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56" name="Text Box 44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57" name="Text Box 44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58" name="Text Box 44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59" name="Text Box 44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60" name="Text Box 44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61" name="Text Box 44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62" name="Text Box 44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63" name="Text Box 44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64" name="Text Box 44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65" name="Text Box 44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66" name="Text Box 44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67" name="Text Box 44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68" name="Text Box 44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69" name="Text Box 44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70" name="Text Box 44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71" name="Text Box 44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72" name="Text Box 44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73" name="Text Box 44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74" name="Text Box 44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75" name="Text Box 44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76" name="Text Box 44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77" name="Text Box 44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78" name="Text Box 44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79" name="Text Box 44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80" name="Text Box 44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81" name="Text Box 44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82" name="Text Box 44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83" name="Text Box 44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84" name="Text Box 44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85" name="Text Box 44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86" name="Text Box 44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87" name="Text Box 44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88" name="Text Box 44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89" name="Text Box 44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90" name="Text Box 44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91" name="Text Box 44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92" name="Text Box 44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93" name="Text Box 44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94" name="Text Box 44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95" name="Text Box 44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96" name="Text Box 44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97" name="Text Box 44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98" name="Text Box 44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299" name="Text Box 44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00" name="Text Box 44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01" name="Text Box 44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02" name="Text Box 44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03" name="Text Box 44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04" name="Text Box 44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05" name="Text Box 44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06" name="Text Box 44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07" name="Text Box 44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08" name="Text Box 44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09" name="Text Box 44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10" name="Text Box 44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11" name="Text Box 44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12" name="Text Box 44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13" name="Text Box 44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14" name="Text Box 44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15" name="Text Box 44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16" name="Text Box 44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17" name="Text Box 44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18" name="Text Box 44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19" name="Text Box 44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20" name="Text Box 44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21" name="Text Box 44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22" name="Text Box 44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23" name="Text Box 44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24" name="Text Box 44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25" name="Text Box 44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26" name="Text Box 44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27" name="Text Box 44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28" name="Text Box 44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29" name="Text Box 44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30" name="Text Box 44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31" name="Text Box 44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32" name="Text Box 45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33" name="Text Box 45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34" name="Text Box 45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35" name="Text Box 45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36" name="Text Box 45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37" name="Text Box 45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38" name="Text Box 45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39" name="Text Box 45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40" name="Text Box 45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41" name="Text Box 45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42" name="Text Box 45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43" name="Text Box 45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44" name="Text Box 45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45" name="Text Box 45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46" name="Text Box 45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47" name="Text Box 45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48" name="Text Box 45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49" name="Text Box 45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50" name="Text Box 45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51" name="Text Box 45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52" name="Text Box 45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53" name="Text Box 45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54" name="Text Box 45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55" name="Text Box 45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56" name="Text Box 45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57" name="Text Box 45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58" name="Text Box 45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59" name="Text Box 45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60" name="Text Box 45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61" name="Text Box 45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62" name="Text Box 45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63" name="Text Box 45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64" name="Text Box 45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65" name="Text Box 45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66" name="Text Box 45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67" name="Text Box 45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68" name="Text Box 45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69" name="Text Box 45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70" name="Text Box 45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71" name="Text Box 45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72" name="Text Box 45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73" name="Text Box 45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74" name="Text Box 45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75" name="Text Box 45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76" name="Text Box 45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77" name="Text Box 45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78" name="Text Box 45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79" name="Text Box 45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80" name="Text Box 45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81" name="Text Box 45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82" name="Text Box 45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83" name="Text Box 45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84" name="Text Box 45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85" name="Text Box 45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86" name="Text Box 45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87" name="Text Box 45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88" name="Text Box 45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89" name="Text Box 45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90" name="Text Box 45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91" name="Text Box 45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92" name="Text Box 45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93" name="Text Box 45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94" name="Text Box 45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95" name="Text Box 45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96" name="Text Box 45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97" name="Text Box 45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98" name="Text Box 45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399" name="Text Box 45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00" name="Text Box 45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01" name="Text Box 45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02" name="Text Box 45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03" name="Text Box 45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04" name="Text Box 45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05" name="Text Box 45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06" name="Text Box 45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07" name="Text Box 45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08" name="Text Box 45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09" name="Text Box 45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10" name="Text Box 45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11" name="Text Box 45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12" name="Text Box 45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13" name="Text Box 45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14" name="Text Box 45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15" name="Text Box 45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16" name="Text Box 45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17" name="Text Box 45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18" name="Text Box 45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19" name="Text Box 45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20" name="Text Box 45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21" name="Text Box 45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22" name="Text Box 45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23" name="Text Box 45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24" name="Text Box 45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25" name="Text Box 45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26" name="Text Box 45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27" name="Text Box 45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28" name="Text Box 45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29" name="Text Box 45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30" name="Text Box 45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31" name="Text Box 45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32" name="Text Box 46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33" name="Text Box 46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34" name="Text Box 46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35" name="Text Box 46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36" name="Text Box 46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37" name="Text Box 46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38" name="Text Box 46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39" name="Text Box 46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40" name="Text Box 46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41" name="Text Box 46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42" name="Text Box 46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43" name="Text Box 46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44" name="Text Box 46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45" name="Text Box 46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46" name="Text Box 46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47" name="Text Box 46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48" name="Text Box 46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49" name="Text Box 46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50" name="Text Box 46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51" name="Text Box 46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52" name="Text Box 46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53" name="Text Box 46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54" name="Text Box 46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55" name="Text Box 46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56" name="Text Box 46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57" name="Text Box 46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58" name="Text Box 46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59" name="Text Box 46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60" name="Text Box 46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61" name="Text Box 46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62" name="Text Box 46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63" name="Text Box 46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64" name="Text Box 46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65" name="Text Box 46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66" name="Text Box 46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67" name="Text Box 46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68" name="Text Box 46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69" name="Text Box 46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70" name="Text Box 46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71" name="Text Box 46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72" name="Text Box 46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73" name="Text Box 46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74" name="Text Box 46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75" name="Text Box 46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76" name="Text Box 46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77" name="Text Box 46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78" name="Text Box 46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79" name="Text Box 46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80" name="Text Box 46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81" name="Text Box 46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82" name="Text Box 46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83" name="Text Box 46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84" name="Text Box 46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85" name="Text Box 46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86" name="Text Box 46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87" name="Text Box 46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88" name="Text Box 46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89" name="Text Box 46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90" name="Text Box 46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91" name="Text Box 46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92" name="Text Box 46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93" name="Text Box 46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94" name="Text Box 46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95" name="Text Box 46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96" name="Text Box 46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97" name="Text Box 46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98" name="Text Box 46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499" name="Text Box 46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00" name="Text Box 46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01" name="Text Box 46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02" name="Text Box 46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03" name="Text Box 46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04" name="Text Box 46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05" name="Text Box 46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06" name="Text Box 46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07" name="Text Box 46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08" name="Text Box 46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09" name="Text Box 46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10" name="Text Box 46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11" name="Text Box 46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12" name="Text Box 46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13" name="Text Box 46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14" name="Text Box 46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15" name="Text Box 46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16" name="Text Box 46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17" name="Text Box 46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18" name="Text Box 46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19" name="Text Box 46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20" name="Text Box 46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21" name="Text Box 46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22" name="Text Box 46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23" name="Text Box 46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24" name="Text Box 46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25" name="Text Box 46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26" name="Text Box 46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27" name="Text Box 46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28" name="Text Box 46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29" name="Text Box 46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30" name="Text Box 46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31" name="Text Box 46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32" name="Text Box 47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33" name="Text Box 47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34" name="Text Box 47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35" name="Text Box 47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36" name="Text Box 47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37" name="Text Box 47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38" name="Text Box 47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39" name="Text Box 47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40" name="Text Box 47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41" name="Text Box 47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42" name="Text Box 47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43" name="Text Box 47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44" name="Text Box 47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45" name="Text Box 47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46" name="Text Box 47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47" name="Text Box 47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48" name="Text Box 47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49" name="Text Box 47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50" name="Text Box 47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51" name="Text Box 47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52" name="Text Box 47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53" name="Text Box 47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54" name="Text Box 47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55" name="Text Box 47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56" name="Text Box 47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57" name="Text Box 47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58" name="Text Box 47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59" name="Text Box 47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60" name="Text Box 47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61" name="Text Box 47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62" name="Text Box 47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63" name="Text Box 47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64" name="Text Box 47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65" name="Text Box 47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66" name="Text Box 47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67" name="Text Box 47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68" name="Text Box 47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69" name="Text Box 47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70" name="Text Box 47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71" name="Text Box 47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72" name="Text Box 47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73" name="Text Box 47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74" name="Text Box 47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75" name="Text Box 47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76" name="Text Box 47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77" name="Text Box 47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78" name="Text Box 47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79" name="Text Box 47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80" name="Text Box 47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81" name="Text Box 47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82" name="Text Box 47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83" name="Text Box 47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84" name="Text Box 47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85" name="Text Box 47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86" name="Text Box 47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87" name="Text Box 47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88" name="Text Box 47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89" name="Text Box 47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90" name="Text Box 47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91" name="Text Box 47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92" name="Text Box 47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93" name="Text Box 47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94" name="Text Box 47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95" name="Text Box 47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96" name="Text Box 47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97" name="Text Box 47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98" name="Text Box 47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599" name="Text Box 47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00" name="Text Box 47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01" name="Text Box 47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02" name="Text Box 47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03" name="Text Box 47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04" name="Text Box 47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05" name="Text Box 47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06" name="Text Box 47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07" name="Text Box 47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08" name="Text Box 47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09" name="Text Box 47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10" name="Text Box 47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11" name="Text Box 47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12" name="Text Box 47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13" name="Text Box 47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14" name="Text Box 47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15" name="Text Box 47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16" name="Text Box 47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17" name="Text Box 47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18" name="Text Box 47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19" name="Text Box 47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20" name="Text Box 47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21" name="Text Box 47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22" name="Text Box 47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23" name="Text Box 47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24" name="Text Box 47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25" name="Text Box 47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26" name="Text Box 47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27" name="Text Box 47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28" name="Text Box 47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29" name="Text Box 47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30" name="Text Box 47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31" name="Text Box 47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32" name="Text Box 48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33" name="Text Box 48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34" name="Text Box 48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35" name="Text Box 48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36" name="Text Box 48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37" name="Text Box 48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38" name="Text Box 48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39" name="Text Box 48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40" name="Text Box 48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41" name="Text Box 48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42" name="Text Box 48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43" name="Text Box 48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44" name="Text Box 48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45" name="Text Box 48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46" name="Text Box 48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47" name="Text Box 48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48" name="Text Box 48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49" name="Text Box 48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50" name="Text Box 48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51" name="Text Box 48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52" name="Text Box 48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53" name="Text Box 48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54" name="Text Box 48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55" name="Text Box 48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56" name="Text Box 48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57" name="Text Box 48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58" name="Text Box 48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59" name="Text Box 48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60" name="Text Box 48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61" name="Text Box 48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62" name="Text Box 48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63" name="Text Box 48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64" name="Text Box 48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65" name="Text Box 48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66" name="Text Box 48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67" name="Text Box 48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68" name="Text Box 48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69" name="Text Box 48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70" name="Text Box 48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71" name="Text Box 48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72" name="Text Box 48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73" name="Text Box 48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74" name="Text Box 48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75" name="Text Box 48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76" name="Text Box 48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77" name="Text Box 48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78" name="Text Box 48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79" name="Text Box 48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80" name="Text Box 48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81" name="Text Box 48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82" name="Text Box 48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83" name="Text Box 48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84" name="Text Box 48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85" name="Text Box 48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86" name="Text Box 48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87" name="Text Box 48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88" name="Text Box 48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89" name="Text Box 48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90" name="Text Box 48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91" name="Text Box 48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92" name="Text Box 48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93" name="Text Box 48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94" name="Text Box 48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95" name="Text Box 48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96" name="Text Box 48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97" name="Text Box 48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98" name="Text Box 48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699" name="Text Box 48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00" name="Text Box 48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01" name="Text Box 48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02" name="Text Box 48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03" name="Text Box 48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04" name="Text Box 48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05" name="Text Box 48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06" name="Text Box 48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07" name="Text Box 48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08" name="Text Box 48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09" name="Text Box 48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10" name="Text Box 48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11" name="Text Box 48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12" name="Text Box 48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13" name="Text Box 48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14" name="Text Box 48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15" name="Text Box 48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16" name="Text Box 48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17" name="Text Box 48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18" name="Text Box 48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19" name="Text Box 48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20" name="Text Box 48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21" name="Text Box 48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22" name="Text Box 48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23" name="Text Box 48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24" name="Text Box 48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25" name="Text Box 48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26" name="Text Box 48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27" name="Text Box 48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28" name="Text Box 48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29" name="Text Box 48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30" name="Text Box 48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31" name="Text Box 48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32" name="Text Box 49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33" name="Text Box 49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34" name="Text Box 49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35" name="Text Box 49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36" name="Text Box 49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37" name="Text Box 49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38" name="Text Box 49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39" name="Text Box 49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40" name="Text Box 49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41" name="Text Box 49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42" name="Text Box 49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43" name="Text Box 49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44" name="Text Box 49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45" name="Text Box 49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46" name="Text Box 49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47" name="Text Box 49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48" name="Text Box 49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49" name="Text Box 49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50" name="Text Box 49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51" name="Text Box 49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52" name="Text Box 49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53" name="Text Box 49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54" name="Text Box 49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55" name="Text Box 49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56" name="Text Box 49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57" name="Text Box 49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58" name="Text Box 49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59" name="Text Box 49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60" name="Text Box 49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61" name="Text Box 49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62" name="Text Box 49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63" name="Text Box 49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64" name="Text Box 49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65" name="Text Box 49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66" name="Text Box 49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67" name="Text Box 49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68" name="Text Box 49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69" name="Text Box 49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70" name="Text Box 49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71" name="Text Box 49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72" name="Text Box 49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73" name="Text Box 49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74" name="Text Box 49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75" name="Text Box 49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76" name="Text Box 49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77" name="Text Box 49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78" name="Text Box 49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79" name="Text Box 49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80" name="Text Box 49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81" name="Text Box 49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82" name="Text Box 49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83" name="Text Box 49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84" name="Text Box 49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85" name="Text Box 49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86" name="Text Box 49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87" name="Text Box 49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88" name="Text Box 49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89" name="Text Box 49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90" name="Text Box 49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91" name="Text Box 49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92" name="Text Box 49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93" name="Text Box 49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94" name="Text Box 49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95" name="Text Box 49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96" name="Text Box 49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97" name="Text Box 49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98" name="Text Box 49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799" name="Text Box 49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00" name="Text Box 49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01" name="Text Box 49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02" name="Text Box 49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03" name="Text Box 49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04" name="Text Box 49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05" name="Text Box 49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06" name="Text Box 49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07" name="Text Box 49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08" name="Text Box 49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09" name="Text Box 49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10" name="Text Box 49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11" name="Text Box 49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12" name="Text Box 49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13" name="Text Box 49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14" name="Text Box 49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15" name="Text Box 49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16" name="Text Box 49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17" name="Text Box 49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18" name="Text Box 49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19" name="Text Box 49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20" name="Text Box 49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21" name="Text Box 49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22" name="Text Box 49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23" name="Text Box 49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24" name="Text Box 49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25" name="Text Box 49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26" name="Text Box 49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27" name="Text Box 49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28" name="Text Box 49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29" name="Text Box 49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30" name="Text Box 49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31" name="Text Box 49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32" name="Text Box 50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33" name="Text Box 50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34" name="Text Box 50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35" name="Text Box 50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36" name="Text Box 50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37" name="Text Box 50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38" name="Text Box 50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39" name="Text Box 50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40" name="Text Box 50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41" name="Text Box 50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42" name="Text Box 50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43" name="Text Box 50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44" name="Text Box 50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45" name="Text Box 50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46" name="Text Box 50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47" name="Text Box 50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48" name="Text Box 50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49" name="Text Box 50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50" name="Text Box 50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51" name="Text Box 50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52" name="Text Box 50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53" name="Text Box 50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54" name="Text Box 50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55" name="Text Box 50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56" name="Text Box 50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57" name="Text Box 50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58" name="Text Box 50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59" name="Text Box 50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60" name="Text Box 50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61" name="Text Box 50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62" name="Text Box 50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63" name="Text Box 50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64" name="Text Box 50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65" name="Text Box 50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66" name="Text Box 50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67" name="Text Box 50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68" name="Text Box 50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69" name="Text Box 50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70" name="Text Box 50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71" name="Text Box 50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72" name="Text Box 50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73" name="Text Box 50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74" name="Text Box 50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75" name="Text Box 50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76" name="Text Box 50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77" name="Text Box 50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78" name="Text Box 50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79" name="Text Box 50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80" name="Text Box 50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81" name="Text Box 50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82" name="Text Box 50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83" name="Text Box 50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84" name="Text Box 50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85" name="Text Box 50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86" name="Text Box 50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87" name="Text Box 50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88" name="Text Box 50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89" name="Text Box 50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90" name="Text Box 50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91" name="Text Box 50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92" name="Text Box 50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93" name="Text Box 50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94" name="Text Box 50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95" name="Text Box 50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96" name="Text Box 50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97" name="Text Box 50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98" name="Text Box 50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899" name="Text Box 50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00" name="Text Box 50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01" name="Text Box 50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02" name="Text Box 50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03" name="Text Box 50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04" name="Text Box 50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05" name="Text Box 50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06" name="Text Box 50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07" name="Text Box 50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08" name="Text Box 50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09" name="Text Box 50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10" name="Text Box 50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11" name="Text Box 50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12" name="Text Box 50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13" name="Text Box 50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14" name="Text Box 50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15" name="Text Box 50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16" name="Text Box 50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17" name="Text Box 50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18" name="Text Box 50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19" name="Text Box 50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20" name="Text Box 50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21" name="Text Box 50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22" name="Text Box 50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23" name="Text Box 50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24" name="Text Box 50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25" name="Text Box 50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26" name="Text Box 50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27" name="Text Box 50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28" name="Text Box 50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29" name="Text Box 50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30" name="Text Box 50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31" name="Text Box 50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32" name="Text Box 51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33" name="Text Box 51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34" name="Text Box 51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35" name="Text Box 51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36" name="Text Box 51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37" name="Text Box 51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38" name="Text Box 51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39" name="Text Box 51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40" name="Text Box 51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41" name="Text Box 51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42" name="Text Box 51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43" name="Text Box 51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44" name="Text Box 51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45" name="Text Box 51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46" name="Text Box 51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47" name="Text Box 51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48" name="Text Box 51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49" name="Text Box 51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50" name="Text Box 51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51" name="Text Box 51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52" name="Text Box 51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53" name="Text Box 51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54" name="Text Box 51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55" name="Text Box 51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56" name="Text Box 51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57" name="Text Box 51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58" name="Text Box 51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59" name="Text Box 51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60" name="Text Box 51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61" name="Text Box 51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62" name="Text Box 51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63" name="Text Box 51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64" name="Text Box 51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65" name="Text Box 51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66" name="Text Box 51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67" name="Text Box 51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68" name="Text Box 51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69" name="Text Box 51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70" name="Text Box 51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71" name="Text Box 51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72" name="Text Box 51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73" name="Text Box 51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74" name="Text Box 51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75" name="Text Box 51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76" name="Text Box 51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77" name="Text Box 51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78" name="Text Box 51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79" name="Text Box 51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80" name="Text Box 51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81" name="Text Box 51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82" name="Text Box 51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83" name="Text Box 51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84" name="Text Box 51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85" name="Text Box 51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86" name="Text Box 51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87" name="Text Box 51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88" name="Text Box 51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89" name="Text Box 51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90" name="Text Box 51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91" name="Text Box 51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92" name="Text Box 51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93" name="Text Box 51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94" name="Text Box 51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95" name="Text Box 51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96" name="Text Box 51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97" name="Text Box 51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98" name="Text Box 51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7999" name="Text Box 51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00" name="Text Box 51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01" name="Text Box 51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02" name="Text Box 51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03" name="Text Box 51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04" name="Text Box 51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05" name="Text Box 51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06" name="Text Box 51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07" name="Text Box 51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08" name="Text Box 51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09" name="Text Box 51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10" name="Text Box 51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11" name="Text Box 51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12" name="Text Box 51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13" name="Text Box 51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14" name="Text Box 51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15" name="Text Box 51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16" name="Text Box 51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17" name="Text Box 51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18" name="Text Box 51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19" name="Text Box 51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20" name="Text Box 51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21" name="Text Box 51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22" name="Text Box 51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23" name="Text Box 51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24" name="Text Box 51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25" name="Text Box 51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26" name="Text Box 51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27" name="Text Box 51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28" name="Text Box 51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29" name="Text Box 51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30" name="Text Box 51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31" name="Text Box 51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32" name="Text Box 52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33" name="Text Box 52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34" name="Text Box 52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35" name="Text Box 52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36" name="Text Box 52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37" name="Text Box 52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38" name="Text Box 52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39" name="Text Box 52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40" name="Text Box 52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41" name="Text Box 52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42" name="Text Box 52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43" name="Text Box 52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44" name="Text Box 52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45" name="Text Box 52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46" name="Text Box 52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47" name="Text Box 52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48" name="Text Box 52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49" name="Text Box 52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50" name="Text Box 52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51" name="Text Box 52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52" name="Text Box 52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53" name="Text Box 52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54" name="Text Box 52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55" name="Text Box 52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56" name="Text Box 52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57" name="Text Box 52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58" name="Text Box 52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59" name="Text Box 52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60" name="Text Box 52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61" name="Text Box 52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62" name="Text Box 52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63" name="Text Box 52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64" name="Text Box 52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65" name="Text Box 52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66" name="Text Box 52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67" name="Text Box 52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68" name="Text Box 52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69" name="Text Box 52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70" name="Text Box 52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71" name="Text Box 52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72" name="Text Box 52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73" name="Text Box 52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74" name="Text Box 52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75" name="Text Box 52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76" name="Text Box 52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77" name="Text Box 52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78" name="Text Box 52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79" name="Text Box 52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80" name="Text Box 52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81" name="Text Box 52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82" name="Text Box 52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83" name="Text Box 52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84" name="Text Box 52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85" name="Text Box 52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86" name="Text Box 52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87" name="Text Box 52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88" name="Text Box 52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89" name="Text Box 52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90" name="Text Box 52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91" name="Text Box 52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92" name="Text Box 52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93" name="Text Box 52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94" name="Text Box 52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95" name="Text Box 52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96" name="Text Box 52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97" name="Text Box 52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98" name="Text Box 52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099" name="Text Box 52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00" name="Text Box 52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01" name="Text Box 52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02" name="Text Box 52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03" name="Text Box 52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04" name="Text Box 52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05" name="Text Box 52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06" name="Text Box 52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07" name="Text Box 52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08" name="Text Box 52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09" name="Text Box 52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10" name="Text Box 52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11" name="Text Box 52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12" name="Text Box 52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13" name="Text Box 52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14" name="Text Box 52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15" name="Text Box 52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16" name="Text Box 52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17" name="Text Box 52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18" name="Text Box 52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19" name="Text Box 52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20" name="Text Box 52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21" name="Text Box 52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22" name="Text Box 52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23" name="Text Box 52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24" name="Text Box 52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25" name="Text Box 52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26" name="Text Box 52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27" name="Text Box 52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28" name="Text Box 52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29" name="Text Box 52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30" name="Text Box 52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31" name="Text Box 52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32" name="Text Box 53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33" name="Text Box 53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34" name="Text Box 53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35" name="Text Box 53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36" name="Text Box 53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37" name="Text Box 53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38" name="Text Box 53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39" name="Text Box 53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40" name="Text Box 530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41" name="Text Box 530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42" name="Text Box 531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43" name="Text Box 531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44" name="Text Box 531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45" name="Text Box 531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46" name="Text Box 531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47" name="Text Box 531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48" name="Text Box 531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49" name="Text Box 531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50" name="Text Box 531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51" name="Text Box 531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52" name="Text Box 532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53" name="Text Box 532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54" name="Text Box 532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55" name="Text Box 532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56" name="Text Box 532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57" name="Text Box 532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58" name="Text Box 532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59" name="Text Box 532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60" name="Text Box 532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61" name="Text Box 532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62" name="Text Box 533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63" name="Text Box 533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64" name="Text Box 533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65" name="Text Box 533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66" name="Text Box 533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67" name="Text Box 533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68" name="Text Box 533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69" name="Text Box 533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70" name="Text Box 533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71" name="Text Box 533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72" name="Text Box 534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73" name="Text Box 534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74" name="Text Box 534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75" name="Text Box 534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76" name="Text Box 534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77" name="Text Box 534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78" name="Text Box 534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79" name="Text Box 534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80" name="Text Box 534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81" name="Text Box 534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82" name="Text Box 535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83" name="Text Box 535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84" name="Text Box 535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85" name="Text Box 535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86" name="Text Box 535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87" name="Text Box 535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88" name="Text Box 535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89" name="Text Box 535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90" name="Text Box 535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91" name="Text Box 535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92" name="Text Box 536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93" name="Text Box 536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94" name="Text Box 536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95" name="Text Box 536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96" name="Text Box 536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97" name="Text Box 536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98" name="Text Box 536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199" name="Text Box 536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00" name="Text Box 536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01" name="Text Box 536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02" name="Text Box 537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03" name="Text Box 537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04" name="Text Box 537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05" name="Text Box 537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06" name="Text Box 537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07" name="Text Box 537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08" name="Text Box 537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09" name="Text Box 537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10" name="Text Box 537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11" name="Text Box 537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12" name="Text Box 538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13" name="Text Box 538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14" name="Text Box 538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15" name="Text Box 538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16" name="Text Box 538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17" name="Text Box 538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18" name="Text Box 538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19" name="Text Box 538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20" name="Text Box 538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21" name="Text Box 538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22" name="Text Box 539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23" name="Text Box 539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24" name="Text Box 539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25" name="Text Box 539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26" name="Text Box 539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27" name="Text Box 539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28" name="Text Box 539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29" name="Text Box 539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30" name="Text Box 5398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31" name="Text Box 5399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32" name="Text Box 5400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33" name="Text Box 5401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34" name="Text Box 5402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35" name="Text Box 5403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36" name="Text Box 5404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37" name="Text Box 5405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38" name="Text Box 5406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85725</xdr:colOff>
      <xdr:row>1831</xdr:row>
      <xdr:rowOff>47625</xdr:rowOff>
    </xdr:to>
    <xdr:sp macro="" textlink="">
      <xdr:nvSpPr>
        <xdr:cNvPr id="8239" name="Text Box 5407"/>
        <xdr:cNvSpPr txBox="1">
          <a:spLocks noChangeArrowheads="1"/>
        </xdr:cNvSpPr>
      </xdr:nvSpPr>
      <xdr:spPr bwMode="auto">
        <a:xfrm>
          <a:off x="4686300" y="348615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40" name="Text Box 5427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41" name="Text Box 5428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42" name="Text Box 5429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43" name="Text Box 5430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44" name="Text Box 5431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45" name="Text Box 5432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46" name="Text Box 5433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47" name="Text Box 5434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48" name="Text Box 5435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49" name="Text Box 5436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50" name="Text Box 5437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51" name="Text Box 5438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52" name="Text Box 5439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53" name="Text Box 5440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54" name="Text Box 5441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55" name="Text Box 5442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56" name="Text Box 5443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57" name="Text Box 5444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58" name="Text Box 5445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59" name="Text Box 5446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60" name="Text Box 5447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61" name="Text Box 5448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62" name="Text Box 5449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63" name="Text Box 5450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64" name="Text Box 5451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65" name="Text Box 5452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66" name="Text Box 5453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67" name="Text Box 5454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68" name="Text Box 5455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69" name="Text Box 5456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70" name="Text Box 5457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71" name="Text Box 5458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72" name="Text Box 5459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73" name="Text Box 5460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74" name="Text Box 5461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75" name="Text Box 5462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76" name="Text Box 5463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77" name="Text Box 5464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78" name="Text Box 5465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79" name="Text Box 5466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80" name="Text Box 5467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85725</xdr:colOff>
      <xdr:row>1830</xdr:row>
      <xdr:rowOff>47625</xdr:rowOff>
    </xdr:to>
    <xdr:sp macro="" textlink="">
      <xdr:nvSpPr>
        <xdr:cNvPr id="8281" name="Text Box 5468"/>
        <xdr:cNvSpPr txBox="1">
          <a:spLocks noChangeArrowheads="1"/>
        </xdr:cNvSpPr>
      </xdr:nvSpPr>
      <xdr:spPr bwMode="auto">
        <a:xfrm>
          <a:off x="4686300" y="34842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82" name="Text Box 25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83" name="Text Box 25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84" name="Text Box 25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85" name="Text Box 25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86" name="Text Box 25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87" name="Text Box 25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88" name="Text Box 25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89" name="Text Box 25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90" name="Text Box 25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91" name="Text Box 25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92" name="Text Box 25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93" name="Text Box 25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94" name="Text Box 25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95" name="Text Box 25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96" name="Text Box 26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97" name="Text Box 26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98" name="Text Box 26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299" name="Text Box 26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00" name="Text Box 26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01" name="Text Box 26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02" name="Text Box 26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03" name="Text Box 26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04" name="Text Box 26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05" name="Text Box 26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06" name="Text Box 26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07" name="Text Box 26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08" name="Text Box 26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09" name="Text Box 26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10" name="Text Box 26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11" name="Text Box 26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12" name="Text Box 26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13" name="Text Box 26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14" name="Text Box 26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15" name="Text Box 26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16" name="Text Box 26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17" name="Text Box 26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18" name="Text Box 26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19" name="Text Box 26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20" name="Text Box 26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21" name="Text Box 26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22" name="Text Box 26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23" name="Text Box 26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24" name="Text Box 26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25" name="Text Box 26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26" name="Text Box 26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27" name="Text Box 26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28" name="Text Box 26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29" name="Text Box 26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30" name="Text Box 26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31" name="Text Box 26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32" name="Text Box 26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33" name="Text Box 26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34" name="Text Box 26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35" name="Text Box 26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36" name="Text Box 26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37" name="Text Box 26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38" name="Text Box 26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39" name="Text Box 26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40" name="Text Box 26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41" name="Text Box 26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42" name="Text Box 26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43" name="Text Box 26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44" name="Text Box 26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45" name="Text Box 26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46" name="Text Box 26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47" name="Text Box 26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48" name="Text Box 26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49" name="Text Box 26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50" name="Text Box 26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51" name="Text Box 26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52" name="Text Box 26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53" name="Text Box 26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54" name="Text Box 27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55" name="Text Box 27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56" name="Text Box 27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57" name="Text Box 27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58" name="Text Box 27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59" name="Text Box 27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60" name="Text Box 27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61" name="Text Box 27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62" name="Text Box 27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63" name="Text Box 27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64" name="Text Box 27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65" name="Text Box 27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66" name="Text Box 27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67" name="Text Box 27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68" name="Text Box 27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69" name="Text Box 27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70" name="Text Box 27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71" name="Text Box 27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72" name="Text Box 27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73" name="Text Box 27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74" name="Text Box 27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75" name="Text Box 27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76" name="Text Box 27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77" name="Text Box 27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78" name="Text Box 27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79" name="Text Box 27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80" name="Text Box 27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81" name="Text Box 27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82" name="Text Box 27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83" name="Text Box 27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84" name="Text Box 27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85" name="Text Box 27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86" name="Text Box 27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87" name="Text Box 27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88" name="Text Box 27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89" name="Text Box 27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90" name="Text Box 27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91" name="Text Box 27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92" name="Text Box 27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93" name="Text Box 27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94" name="Text Box 27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95" name="Text Box 27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96" name="Text Box 27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97" name="Text Box 27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98" name="Text Box 27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399" name="Text Box 27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00" name="Text Box 27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01" name="Text Box 27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02" name="Text Box 27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03" name="Text Box 27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04" name="Text Box 27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05" name="Text Box 27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06" name="Text Box 27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07" name="Text Box 27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08" name="Text Box 27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09" name="Text Box 27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10" name="Text Box 27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11" name="Text Box 27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12" name="Text Box 27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13" name="Text Box 27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14" name="Text Box 27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15" name="Text Box 27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16" name="Text Box 27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17" name="Text Box 27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18" name="Text Box 27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19" name="Text Box 27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20" name="Text Box 27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21" name="Text Box 27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22" name="Text Box 27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23" name="Text Box 27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24" name="Text Box 27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25" name="Text Box 27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26" name="Text Box 27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27" name="Text Box 27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28" name="Text Box 27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29" name="Text Box 27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30" name="Text Box 27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31" name="Text Box 27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32" name="Text Box 27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33" name="Text Box 27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34" name="Text Box 27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35" name="Text Box 27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36" name="Text Box 27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37" name="Text Box 27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38" name="Text Box 27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39" name="Text Box 27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40" name="Text Box 27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41" name="Text Box 27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42" name="Text Box 27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43" name="Text Box 27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44" name="Text Box 27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45" name="Text Box 27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46" name="Text Box 27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47" name="Text Box 27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48" name="Text Box 27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49" name="Text Box 27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50" name="Text Box 27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51" name="Text Box 27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52" name="Text Box 27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53" name="Text Box 27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54" name="Text Box 28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55" name="Text Box 28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56" name="Text Box 28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57" name="Text Box 28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58" name="Text Box 28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59" name="Text Box 28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60" name="Text Box 28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61" name="Text Box 28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62" name="Text Box 28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63" name="Text Box 28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64" name="Text Box 28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65" name="Text Box 28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66" name="Text Box 28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67" name="Text Box 28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68" name="Text Box 28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69" name="Text Box 28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70" name="Text Box 28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71" name="Text Box 28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72" name="Text Box 28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73" name="Text Box 28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74" name="Text Box 28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75" name="Text Box 28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76" name="Text Box 28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77" name="Text Box 28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78" name="Text Box 28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79" name="Text Box 28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80" name="Text Box 28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81" name="Text Box 28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82" name="Text Box 28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83" name="Text Box 28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84" name="Text Box 28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85" name="Text Box 28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86" name="Text Box 28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87" name="Text Box 28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88" name="Text Box 28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89" name="Text Box 28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90" name="Text Box 28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91" name="Text Box 28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92" name="Text Box 28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93" name="Text Box 28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94" name="Text Box 28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95" name="Text Box 28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96" name="Text Box 28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97" name="Text Box 28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98" name="Text Box 28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499" name="Text Box 28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00" name="Text Box 28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01" name="Text Box 28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02" name="Text Box 28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03" name="Text Box 28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04" name="Text Box 28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05" name="Text Box 28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06" name="Text Box 28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07" name="Text Box 28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08" name="Text Box 28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09" name="Text Box 28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10" name="Text Box 28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11" name="Text Box 28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12" name="Text Box 28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13" name="Text Box 28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14" name="Text Box 28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15" name="Text Box 28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16" name="Text Box 28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17" name="Text Box 28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18" name="Text Box 28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19" name="Text Box 28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20" name="Text Box 28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21" name="Text Box 28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22" name="Text Box 28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23" name="Text Box 28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24" name="Text Box 28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25" name="Text Box 28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26" name="Text Box 28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27" name="Text Box 28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28" name="Text Box 28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29" name="Text Box 28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30" name="Text Box 28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31" name="Text Box 28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32" name="Text Box 28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33" name="Text Box 28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34" name="Text Box 28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35" name="Text Box 28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36" name="Text Box 28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37" name="Text Box 28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38" name="Text Box 28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39" name="Text Box 28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40" name="Text Box 28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41" name="Text Box 28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42" name="Text Box 28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43" name="Text Box 28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44" name="Text Box 28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45" name="Text Box 28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46" name="Text Box 28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47" name="Text Box 28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48" name="Text Box 28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49" name="Text Box 28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50" name="Text Box 28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51" name="Text Box 28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52" name="Text Box 28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53" name="Text Box 28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54" name="Text Box 29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55" name="Text Box 29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56" name="Text Box 29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57" name="Text Box 29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58" name="Text Box 29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59" name="Text Box 29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60" name="Text Box 29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61" name="Text Box 29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62" name="Text Box 29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63" name="Text Box 29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64" name="Text Box 29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65" name="Text Box 29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66" name="Text Box 29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67" name="Text Box 29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68" name="Text Box 29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69" name="Text Box 29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70" name="Text Box 29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71" name="Text Box 29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72" name="Text Box 29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73" name="Text Box 29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74" name="Text Box 29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75" name="Text Box 29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76" name="Text Box 29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77" name="Text Box 29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78" name="Text Box 29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79" name="Text Box 29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80" name="Text Box 29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81" name="Text Box 29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82" name="Text Box 29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83" name="Text Box 29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84" name="Text Box 29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85" name="Text Box 29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86" name="Text Box 29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87" name="Text Box 29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88" name="Text Box 29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89" name="Text Box 29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90" name="Text Box 29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91" name="Text Box 29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92" name="Text Box 29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93" name="Text Box 29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94" name="Text Box 29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95" name="Text Box 29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96" name="Text Box 29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97" name="Text Box 29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98" name="Text Box 29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599" name="Text Box 29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00" name="Text Box 29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01" name="Text Box 29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02" name="Text Box 29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03" name="Text Box 29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04" name="Text Box 29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05" name="Text Box 29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06" name="Text Box 29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07" name="Text Box 29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08" name="Text Box 29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09" name="Text Box 29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10" name="Text Box 29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11" name="Text Box 29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12" name="Text Box 29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13" name="Text Box 29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14" name="Text Box 29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15" name="Text Box 29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16" name="Text Box 29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17" name="Text Box 29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18" name="Text Box 29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19" name="Text Box 29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20" name="Text Box 29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21" name="Text Box 29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22" name="Text Box 29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23" name="Text Box 29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24" name="Text Box 29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25" name="Text Box 29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26" name="Text Box 29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27" name="Text Box 29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28" name="Text Box 29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29" name="Text Box 29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30" name="Text Box 29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31" name="Text Box 29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32" name="Text Box 29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33" name="Text Box 29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34" name="Text Box 29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35" name="Text Box 29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36" name="Text Box 29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37" name="Text Box 29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38" name="Text Box 29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39" name="Text Box 29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40" name="Text Box 29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41" name="Text Box 29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42" name="Text Box 29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43" name="Text Box 29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44" name="Text Box 29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45" name="Text Box 29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46" name="Text Box 29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47" name="Text Box 29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48" name="Text Box 29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49" name="Text Box 29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50" name="Text Box 29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51" name="Text Box 29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52" name="Text Box 29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53" name="Text Box 29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54" name="Text Box 30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55" name="Text Box 30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56" name="Text Box 30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57" name="Text Box 30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58" name="Text Box 30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59" name="Text Box 30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60" name="Text Box 30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61" name="Text Box 30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62" name="Text Box 30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63" name="Text Box 30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64" name="Text Box 30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65" name="Text Box 30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66" name="Text Box 30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67" name="Text Box 30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68" name="Text Box 30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69" name="Text Box 30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70" name="Text Box 30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71" name="Text Box 30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72" name="Text Box 30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73" name="Text Box 30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74" name="Text Box 30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75" name="Text Box 30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76" name="Text Box 30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77" name="Text Box 30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78" name="Text Box 30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79" name="Text Box 30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80" name="Text Box 30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81" name="Text Box 30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82" name="Text Box 30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83" name="Text Box 30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84" name="Text Box 30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85" name="Text Box 30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86" name="Text Box 30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87" name="Text Box 30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88" name="Text Box 30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89" name="Text Box 30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90" name="Text Box 30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91" name="Text Box 30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92" name="Text Box 30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93" name="Text Box 30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94" name="Text Box 30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95" name="Text Box 30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96" name="Text Box 30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97" name="Text Box 30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98" name="Text Box 30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699" name="Text Box 30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00" name="Text Box 30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01" name="Text Box 30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02" name="Text Box 30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03" name="Text Box 30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04" name="Text Box 30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05" name="Text Box 30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06" name="Text Box 30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07" name="Text Box 30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08" name="Text Box 30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09" name="Text Box 30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10" name="Text Box 30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11" name="Text Box 30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12" name="Text Box 30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13" name="Text Box 30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14" name="Text Box 30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15" name="Text Box 30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16" name="Text Box 30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17" name="Text Box 30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18" name="Text Box 30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19" name="Text Box 30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20" name="Text Box 30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21" name="Text Box 30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22" name="Text Box 30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23" name="Text Box 30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24" name="Text Box 30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25" name="Text Box 30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26" name="Text Box 30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27" name="Text Box 30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28" name="Text Box 30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29" name="Text Box 30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30" name="Text Box 30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31" name="Text Box 30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32" name="Text Box 30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33" name="Text Box 30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34" name="Text Box 30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35" name="Text Box 30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36" name="Text Box 30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37" name="Text Box 30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38" name="Text Box 30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39" name="Text Box 30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40" name="Text Box 30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41" name="Text Box 30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42" name="Text Box 30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43" name="Text Box 30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44" name="Text Box 30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45" name="Text Box 30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46" name="Text Box 30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47" name="Text Box 30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48" name="Text Box 30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49" name="Text Box 30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50" name="Text Box 30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51" name="Text Box 30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52" name="Text Box 30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53" name="Text Box 30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54" name="Text Box 31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55" name="Text Box 31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56" name="Text Box 31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57" name="Text Box 31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58" name="Text Box 31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59" name="Text Box 31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60" name="Text Box 31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61" name="Text Box 31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62" name="Text Box 31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63" name="Text Box 31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64" name="Text Box 31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65" name="Text Box 31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66" name="Text Box 31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67" name="Text Box 31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68" name="Text Box 31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69" name="Text Box 31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70" name="Text Box 31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71" name="Text Box 31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72" name="Text Box 31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73" name="Text Box 31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74" name="Text Box 31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75" name="Text Box 31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76" name="Text Box 31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77" name="Text Box 31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78" name="Text Box 31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79" name="Text Box 31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80" name="Text Box 31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81" name="Text Box 31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82" name="Text Box 31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83" name="Text Box 31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84" name="Text Box 31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85" name="Text Box 31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86" name="Text Box 31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87" name="Text Box 31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88" name="Text Box 31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89" name="Text Box 31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90" name="Text Box 31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91" name="Text Box 31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92" name="Text Box 31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93" name="Text Box 31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94" name="Text Box 31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95" name="Text Box 31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96" name="Text Box 31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97" name="Text Box 31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98" name="Text Box 31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799" name="Text Box 31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00" name="Text Box 31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01" name="Text Box 31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02" name="Text Box 31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03" name="Text Box 31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04" name="Text Box 31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05" name="Text Box 31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06" name="Text Box 31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07" name="Text Box 31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08" name="Text Box 31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09" name="Text Box 31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10" name="Text Box 31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11" name="Text Box 31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12" name="Text Box 31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13" name="Text Box 31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14" name="Text Box 31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15" name="Text Box 31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16" name="Text Box 31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17" name="Text Box 31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18" name="Text Box 31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19" name="Text Box 31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20" name="Text Box 31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21" name="Text Box 31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22" name="Text Box 31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23" name="Text Box 31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24" name="Text Box 31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25" name="Text Box 31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26" name="Text Box 31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27" name="Text Box 31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28" name="Text Box 31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29" name="Text Box 31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30" name="Text Box 31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31" name="Text Box 31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32" name="Text Box 31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33" name="Text Box 31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34" name="Text Box 31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35" name="Text Box 31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36" name="Text Box 31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37" name="Text Box 31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38" name="Text Box 31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39" name="Text Box 31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40" name="Text Box 31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41" name="Text Box 31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42" name="Text Box 31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43" name="Text Box 31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44" name="Text Box 31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45" name="Text Box 31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46" name="Text Box 31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47" name="Text Box 31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48" name="Text Box 31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49" name="Text Box 31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50" name="Text Box 31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51" name="Text Box 31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52" name="Text Box 31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53" name="Text Box 31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54" name="Text Box 32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55" name="Text Box 32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56" name="Text Box 32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57" name="Text Box 32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58" name="Text Box 32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59" name="Text Box 32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60" name="Text Box 32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61" name="Text Box 32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62" name="Text Box 32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63" name="Text Box 32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64" name="Text Box 32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65" name="Text Box 32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66" name="Text Box 32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67" name="Text Box 32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68" name="Text Box 32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69" name="Text Box 32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70" name="Text Box 32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71" name="Text Box 32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72" name="Text Box 32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73" name="Text Box 32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74" name="Text Box 32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75" name="Text Box 32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76" name="Text Box 32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77" name="Text Box 32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78" name="Text Box 32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79" name="Text Box 32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80" name="Text Box 32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81" name="Text Box 32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82" name="Text Box 32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83" name="Text Box 32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84" name="Text Box 32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85" name="Text Box 32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86" name="Text Box 32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87" name="Text Box 32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88" name="Text Box 32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89" name="Text Box 32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90" name="Text Box 32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91" name="Text Box 32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92" name="Text Box 32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93" name="Text Box 32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94" name="Text Box 32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95" name="Text Box 32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96" name="Text Box 32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97" name="Text Box 32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98" name="Text Box 32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899" name="Text Box 32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00" name="Text Box 32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01" name="Text Box 32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02" name="Text Box 32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03" name="Text Box 32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04" name="Text Box 32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05" name="Text Box 32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06" name="Text Box 32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07" name="Text Box 32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08" name="Text Box 32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09" name="Text Box 32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10" name="Text Box 32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11" name="Text Box 32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12" name="Text Box 32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13" name="Text Box 32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14" name="Text Box 32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15" name="Text Box 32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16" name="Text Box 32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17" name="Text Box 32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18" name="Text Box 32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19" name="Text Box 32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20" name="Text Box 32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21" name="Text Box 32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22" name="Text Box 32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23" name="Text Box 32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24" name="Text Box 32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25" name="Text Box 32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26" name="Text Box 32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27" name="Text Box 32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28" name="Text Box 32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29" name="Text Box 32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30" name="Text Box 32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31" name="Text Box 32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32" name="Text Box 32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33" name="Text Box 32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34" name="Text Box 32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35" name="Text Box 32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36" name="Text Box 32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37" name="Text Box 32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38" name="Text Box 32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39" name="Text Box 32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40" name="Text Box 32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41" name="Text Box 32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42" name="Text Box 32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43" name="Text Box 32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44" name="Text Box 32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45" name="Text Box 32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46" name="Text Box 32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47" name="Text Box 32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48" name="Text Box 32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49" name="Text Box 32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50" name="Text Box 32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51" name="Text Box 32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52" name="Text Box 32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53" name="Text Box 32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54" name="Text Box 33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55" name="Text Box 33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56" name="Text Box 33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57" name="Text Box 33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58" name="Text Box 33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59" name="Text Box 33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60" name="Text Box 33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61" name="Text Box 33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62" name="Text Box 33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63" name="Text Box 33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64" name="Text Box 33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65" name="Text Box 33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66" name="Text Box 33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67" name="Text Box 33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68" name="Text Box 33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69" name="Text Box 33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70" name="Text Box 33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71" name="Text Box 33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72" name="Text Box 33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73" name="Text Box 33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74" name="Text Box 33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75" name="Text Box 33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76" name="Text Box 33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77" name="Text Box 33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78" name="Text Box 33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79" name="Text Box 33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80" name="Text Box 33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81" name="Text Box 33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82" name="Text Box 33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83" name="Text Box 33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84" name="Text Box 33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85" name="Text Box 33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86" name="Text Box 33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87" name="Text Box 33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88" name="Text Box 33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89" name="Text Box 33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90" name="Text Box 33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91" name="Text Box 33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92" name="Text Box 33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93" name="Text Box 33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94" name="Text Box 33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95" name="Text Box 33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96" name="Text Box 33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97" name="Text Box 33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98" name="Text Box 33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8999" name="Text Box 33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00" name="Text Box 33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01" name="Text Box 33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02" name="Text Box 33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03" name="Text Box 33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04" name="Text Box 33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05" name="Text Box 33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06" name="Text Box 33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07" name="Text Box 33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08" name="Text Box 33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09" name="Text Box 33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10" name="Text Box 33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11" name="Text Box 33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12" name="Text Box 33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13" name="Text Box 33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14" name="Text Box 33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15" name="Text Box 33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16" name="Text Box 33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17" name="Text Box 33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18" name="Text Box 33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19" name="Text Box 33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20" name="Text Box 33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21" name="Text Box 33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22" name="Text Box 33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23" name="Text Box 33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24" name="Text Box 33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25" name="Text Box 33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26" name="Text Box 33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27" name="Text Box 33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28" name="Text Box 33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29" name="Text Box 33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30" name="Text Box 33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31" name="Text Box 33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32" name="Text Box 33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33" name="Text Box 33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34" name="Text Box 33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35" name="Text Box 33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36" name="Text Box 33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37" name="Text Box 33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38" name="Text Box 33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39" name="Text Box 33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40" name="Text Box 33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41" name="Text Box 33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42" name="Text Box 33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43" name="Text Box 33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44" name="Text Box 33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45" name="Text Box 33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46" name="Text Box 33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47" name="Text Box 33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48" name="Text Box 33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49" name="Text Box 33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50" name="Text Box 33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51" name="Text Box 33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52" name="Text Box 33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53" name="Text Box 33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54" name="Text Box 34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55" name="Text Box 34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56" name="Text Box 34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57" name="Text Box 34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58" name="Text Box 34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59" name="Text Box 34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60" name="Text Box 34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61" name="Text Box 34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62" name="Text Box 34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63" name="Text Box 34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64" name="Text Box 34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65" name="Text Box 34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66" name="Text Box 34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67" name="Text Box 34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68" name="Text Box 34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69" name="Text Box 34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70" name="Text Box 34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71" name="Text Box 34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72" name="Text Box 34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73" name="Text Box 34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74" name="Text Box 34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75" name="Text Box 34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76" name="Text Box 34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77" name="Text Box 34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78" name="Text Box 34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79" name="Text Box 34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80" name="Text Box 34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81" name="Text Box 34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82" name="Text Box 34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83" name="Text Box 34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84" name="Text Box 34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85" name="Text Box 34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86" name="Text Box 34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87" name="Text Box 34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88" name="Text Box 34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89" name="Text Box 34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90" name="Text Box 34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91" name="Text Box 34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92" name="Text Box 34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93" name="Text Box 34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94" name="Text Box 34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95" name="Text Box 34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96" name="Text Box 34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97" name="Text Box 34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98" name="Text Box 34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099" name="Text Box 34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00" name="Text Box 34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01" name="Text Box 34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02" name="Text Box 34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03" name="Text Box 34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04" name="Text Box 34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05" name="Text Box 34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06" name="Text Box 34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07" name="Text Box 34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08" name="Text Box 34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09" name="Text Box 34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10" name="Text Box 34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11" name="Text Box 34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12" name="Text Box 34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13" name="Text Box 34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14" name="Text Box 34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15" name="Text Box 34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16" name="Text Box 34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17" name="Text Box 34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18" name="Text Box 34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19" name="Text Box 34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20" name="Text Box 34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21" name="Text Box 34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22" name="Text Box 34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23" name="Text Box 34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24" name="Text Box 34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25" name="Text Box 34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26" name="Text Box 34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27" name="Text Box 34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28" name="Text Box 34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29" name="Text Box 34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30" name="Text Box 34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31" name="Text Box 34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32" name="Text Box 34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33" name="Text Box 34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34" name="Text Box 34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35" name="Text Box 34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36" name="Text Box 34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37" name="Text Box 34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38" name="Text Box 34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39" name="Text Box 34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40" name="Text Box 34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41" name="Text Box 34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42" name="Text Box 34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43" name="Text Box 34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44" name="Text Box 34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45" name="Text Box 34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46" name="Text Box 34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47" name="Text Box 34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48" name="Text Box 34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49" name="Text Box 34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50" name="Text Box 34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51" name="Text Box 34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52" name="Text Box 34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53" name="Text Box 34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54" name="Text Box 35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55" name="Text Box 35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56" name="Text Box 35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57" name="Text Box 35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58" name="Text Box 35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59" name="Text Box 35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60" name="Text Box 35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61" name="Text Box 35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62" name="Text Box 35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63" name="Text Box 35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64" name="Text Box 35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65" name="Text Box 35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66" name="Text Box 35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67" name="Text Box 35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68" name="Text Box 35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69" name="Text Box 35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70" name="Text Box 35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71" name="Text Box 35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72" name="Text Box 35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73" name="Text Box 35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74" name="Text Box 35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75" name="Text Box 35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76" name="Text Box 35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77" name="Text Box 35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78" name="Text Box 35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79" name="Text Box 35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80" name="Text Box 35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81" name="Text Box 35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82" name="Text Box 35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83" name="Text Box 35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84" name="Text Box 35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85" name="Text Box 35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86" name="Text Box 35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87" name="Text Box 35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88" name="Text Box 35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89" name="Text Box 35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90" name="Text Box 35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91" name="Text Box 35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92" name="Text Box 35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93" name="Text Box 35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94" name="Text Box 35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95" name="Text Box 35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96" name="Text Box 35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97" name="Text Box 35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98" name="Text Box 35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199" name="Text Box 35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00" name="Text Box 35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01" name="Text Box 35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02" name="Text Box 35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03" name="Text Box 35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04" name="Text Box 35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05" name="Text Box 35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06" name="Text Box 35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07" name="Text Box 35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08" name="Text Box 35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09" name="Text Box 35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10" name="Text Box 35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11" name="Text Box 35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12" name="Text Box 35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13" name="Text Box 35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14" name="Text Box 35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15" name="Text Box 35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16" name="Text Box 35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17" name="Text Box 35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18" name="Text Box 35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19" name="Text Box 35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20" name="Text Box 35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21" name="Text Box 35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22" name="Text Box 35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23" name="Text Box 35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24" name="Text Box 35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25" name="Text Box 35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26" name="Text Box 35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27" name="Text Box 35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28" name="Text Box 35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29" name="Text Box 35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30" name="Text Box 35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31" name="Text Box 35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32" name="Text Box 35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33" name="Text Box 35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34" name="Text Box 35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35" name="Text Box 35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36" name="Text Box 35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37" name="Text Box 35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38" name="Text Box 35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39" name="Text Box 35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40" name="Text Box 35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41" name="Text Box 35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42" name="Text Box 35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43" name="Text Box 35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44" name="Text Box 35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45" name="Text Box 35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46" name="Text Box 35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47" name="Text Box 35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48" name="Text Box 35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49" name="Text Box 35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50" name="Text Box 35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51" name="Text Box 35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52" name="Text Box 35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53" name="Text Box 35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54" name="Text Box 36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55" name="Text Box 36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56" name="Text Box 36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57" name="Text Box 36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58" name="Text Box 36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59" name="Text Box 36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60" name="Text Box 36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61" name="Text Box 36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62" name="Text Box 36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63" name="Text Box 36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64" name="Text Box 36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65" name="Text Box 36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66" name="Text Box 36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67" name="Text Box 36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68" name="Text Box 36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69" name="Text Box 36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70" name="Text Box 36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71" name="Text Box 36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72" name="Text Box 36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73" name="Text Box 36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74" name="Text Box 36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75" name="Text Box 36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76" name="Text Box 36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77" name="Text Box 36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78" name="Text Box 36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79" name="Text Box 36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80" name="Text Box 36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81" name="Text Box 36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82" name="Text Box 36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83" name="Text Box 36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84" name="Text Box 36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85" name="Text Box 36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86" name="Text Box 36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87" name="Text Box 36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88" name="Text Box 36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89" name="Text Box 36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90" name="Text Box 36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91" name="Text Box 36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92" name="Text Box 36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93" name="Text Box 36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94" name="Text Box 36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95" name="Text Box 36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96" name="Text Box 36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97" name="Text Box 36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98" name="Text Box 36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299" name="Text Box 36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00" name="Text Box 36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01" name="Text Box 36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02" name="Text Box 36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03" name="Text Box 36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04" name="Text Box 36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05" name="Text Box 36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06" name="Text Box 36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07" name="Text Box 36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08" name="Text Box 36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09" name="Text Box 36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10" name="Text Box 36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11" name="Text Box 36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12" name="Text Box 36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13" name="Text Box 36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14" name="Text Box 36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15" name="Text Box 36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16" name="Text Box 36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17" name="Text Box 36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18" name="Text Box 36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19" name="Text Box 36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20" name="Text Box 36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21" name="Text Box 36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22" name="Text Box 36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23" name="Text Box 36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24" name="Text Box 36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25" name="Text Box 36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26" name="Text Box 36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27" name="Text Box 36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28" name="Text Box 36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29" name="Text Box 36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30" name="Text Box 36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31" name="Text Box 36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32" name="Text Box 36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33" name="Text Box 36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34" name="Text Box 36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35" name="Text Box 36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36" name="Text Box 36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37" name="Text Box 36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38" name="Text Box 36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39" name="Text Box 36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40" name="Text Box 36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41" name="Text Box 36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42" name="Text Box 36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43" name="Text Box 36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44" name="Text Box 36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45" name="Text Box 36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46" name="Text Box 36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47" name="Text Box 36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48" name="Text Box 36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49" name="Text Box 36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50" name="Text Box 36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51" name="Text Box 36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52" name="Text Box 36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53" name="Text Box 36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54" name="Text Box 37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55" name="Text Box 37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56" name="Text Box 37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57" name="Text Box 37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58" name="Text Box 37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59" name="Text Box 37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60" name="Text Box 37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61" name="Text Box 37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62" name="Text Box 37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63" name="Text Box 37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64" name="Text Box 37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65" name="Text Box 37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66" name="Text Box 37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67" name="Text Box 37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68" name="Text Box 37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69" name="Text Box 37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70" name="Text Box 37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71" name="Text Box 37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72" name="Text Box 37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73" name="Text Box 37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74" name="Text Box 37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75" name="Text Box 37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76" name="Text Box 37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77" name="Text Box 37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78" name="Text Box 37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79" name="Text Box 37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80" name="Text Box 37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81" name="Text Box 37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82" name="Text Box 37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83" name="Text Box 37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84" name="Text Box 37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85" name="Text Box 37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86" name="Text Box 37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87" name="Text Box 37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88" name="Text Box 37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89" name="Text Box 37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90" name="Text Box 37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91" name="Text Box 37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92" name="Text Box 37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93" name="Text Box 37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94" name="Text Box 37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95" name="Text Box 37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96" name="Text Box 37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97" name="Text Box 37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98" name="Text Box 37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399" name="Text Box 37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00" name="Text Box 37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01" name="Text Box 37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02" name="Text Box 37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03" name="Text Box 37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04" name="Text Box 37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05" name="Text Box 37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06" name="Text Box 37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07" name="Text Box 37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08" name="Text Box 37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09" name="Text Box 37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10" name="Text Box 37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11" name="Text Box 37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12" name="Text Box 37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13" name="Text Box 37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14" name="Text Box 37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15" name="Text Box 37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16" name="Text Box 37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17" name="Text Box 37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18" name="Text Box 37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19" name="Text Box 37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20" name="Text Box 37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21" name="Text Box 37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22" name="Text Box 37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23" name="Text Box 37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24" name="Text Box 37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25" name="Text Box 37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26" name="Text Box 37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27" name="Text Box 37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28" name="Text Box 37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29" name="Text Box 37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30" name="Text Box 37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31" name="Text Box 37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32" name="Text Box 37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33" name="Text Box 37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34" name="Text Box 37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35" name="Text Box 37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36" name="Text Box 37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37" name="Text Box 37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38" name="Text Box 37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39" name="Text Box 37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40" name="Text Box 37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41" name="Text Box 37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42" name="Text Box 37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43" name="Text Box 37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44" name="Text Box 37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45" name="Text Box 37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46" name="Text Box 37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47" name="Text Box 37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48" name="Text Box 37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49" name="Text Box 37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50" name="Text Box 37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51" name="Text Box 37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52" name="Text Box 37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53" name="Text Box 37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54" name="Text Box 38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55" name="Text Box 38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56" name="Text Box 38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57" name="Text Box 38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58" name="Text Box 38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59" name="Text Box 38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60" name="Text Box 38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61" name="Text Box 38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62" name="Text Box 38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63" name="Text Box 38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64" name="Text Box 38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65" name="Text Box 38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66" name="Text Box 38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67" name="Text Box 38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68" name="Text Box 38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69" name="Text Box 38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70" name="Text Box 38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71" name="Text Box 38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72" name="Text Box 38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73" name="Text Box 38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74" name="Text Box 38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75" name="Text Box 38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76" name="Text Box 38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77" name="Text Box 38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78" name="Text Box 38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79" name="Text Box 38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80" name="Text Box 38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81" name="Text Box 38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82" name="Text Box 38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83" name="Text Box 38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84" name="Text Box 38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85" name="Text Box 38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86" name="Text Box 38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87" name="Text Box 38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88" name="Text Box 38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89" name="Text Box 38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90" name="Text Box 38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91" name="Text Box 38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92" name="Text Box 38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93" name="Text Box 38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94" name="Text Box 38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95" name="Text Box 38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96" name="Text Box 38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97" name="Text Box 38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98" name="Text Box 38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499" name="Text Box 38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00" name="Text Box 38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01" name="Text Box 38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02" name="Text Box 38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03" name="Text Box 38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04" name="Text Box 38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05" name="Text Box 38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06" name="Text Box 38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07" name="Text Box 38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08" name="Text Box 38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09" name="Text Box 38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10" name="Text Box 38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11" name="Text Box 38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12" name="Text Box 38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13" name="Text Box 38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14" name="Text Box 38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15" name="Text Box 38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16" name="Text Box 38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17" name="Text Box 38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18" name="Text Box 38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19" name="Text Box 38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20" name="Text Box 38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21" name="Text Box 38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22" name="Text Box 38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23" name="Text Box 38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24" name="Text Box 38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25" name="Text Box 38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26" name="Text Box 38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27" name="Text Box 38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28" name="Text Box 38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29" name="Text Box 38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30" name="Text Box 38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31" name="Text Box 38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32" name="Text Box 38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33" name="Text Box 38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34" name="Text Box 38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35" name="Text Box 38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36" name="Text Box 38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37" name="Text Box 38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38" name="Text Box 38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39" name="Text Box 38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40" name="Text Box 38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41" name="Text Box 38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42" name="Text Box 38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43" name="Text Box 38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44" name="Text Box 38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45" name="Text Box 38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46" name="Text Box 38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47" name="Text Box 38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48" name="Text Box 38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49" name="Text Box 38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50" name="Text Box 38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51" name="Text Box 38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52" name="Text Box 38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53" name="Text Box 38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54" name="Text Box 39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55" name="Text Box 39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56" name="Text Box 39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57" name="Text Box 39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58" name="Text Box 39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59" name="Text Box 39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60" name="Text Box 39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61" name="Text Box 39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62" name="Text Box 39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63" name="Text Box 39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64" name="Text Box 39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65" name="Text Box 39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66" name="Text Box 39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67" name="Text Box 39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68" name="Text Box 39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69" name="Text Box 39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70" name="Text Box 39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71" name="Text Box 39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72" name="Text Box 39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73" name="Text Box 39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74" name="Text Box 39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75" name="Text Box 39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76" name="Text Box 39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77" name="Text Box 39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78" name="Text Box 39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79" name="Text Box 39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80" name="Text Box 39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81" name="Text Box 39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82" name="Text Box 39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83" name="Text Box 39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84" name="Text Box 39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85" name="Text Box 39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86" name="Text Box 39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87" name="Text Box 39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88" name="Text Box 39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89" name="Text Box 39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90" name="Text Box 39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91" name="Text Box 39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92" name="Text Box 39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93" name="Text Box 39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94" name="Text Box 39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95" name="Text Box 39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96" name="Text Box 39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97" name="Text Box 39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98" name="Text Box 39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599" name="Text Box 39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00" name="Text Box 39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01" name="Text Box 39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02" name="Text Box 39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03" name="Text Box 39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04" name="Text Box 39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05" name="Text Box 39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06" name="Text Box 39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07" name="Text Box 39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08" name="Text Box 39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09" name="Text Box 39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10" name="Text Box 39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11" name="Text Box 39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12" name="Text Box 39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13" name="Text Box 39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14" name="Text Box 39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15" name="Text Box 39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16" name="Text Box 39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17" name="Text Box 39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18" name="Text Box 39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19" name="Text Box 39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20" name="Text Box 39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21" name="Text Box 39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22" name="Text Box 39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23" name="Text Box 39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24" name="Text Box 39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25" name="Text Box 39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26" name="Text Box 39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27" name="Text Box 39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28" name="Text Box 39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29" name="Text Box 39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30" name="Text Box 39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31" name="Text Box 39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32" name="Text Box 39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33" name="Text Box 39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34" name="Text Box 39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35" name="Text Box 39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36" name="Text Box 39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37" name="Text Box 39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38" name="Text Box 39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39" name="Text Box 39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40" name="Text Box 39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41" name="Text Box 39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42" name="Text Box 39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43" name="Text Box 39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44" name="Text Box 39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45" name="Text Box 39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46" name="Text Box 39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47" name="Text Box 39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48" name="Text Box 39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49" name="Text Box 39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50" name="Text Box 39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51" name="Text Box 39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52" name="Text Box 39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53" name="Text Box 39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54" name="Text Box 40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55" name="Text Box 40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56" name="Text Box 40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57" name="Text Box 40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58" name="Text Box 40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59" name="Text Box 40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60" name="Text Box 40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61" name="Text Box 40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62" name="Text Box 40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63" name="Text Box 40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64" name="Text Box 40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65" name="Text Box 40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66" name="Text Box 40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67" name="Text Box 40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68" name="Text Box 40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69" name="Text Box 40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70" name="Text Box 40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71" name="Text Box 40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72" name="Text Box 40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73" name="Text Box 40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74" name="Text Box 40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75" name="Text Box 40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76" name="Text Box 40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77" name="Text Box 40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78" name="Text Box 40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79" name="Text Box 40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80" name="Text Box 40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81" name="Text Box 40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82" name="Text Box 40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83" name="Text Box 40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84" name="Text Box 40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85" name="Text Box 40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86" name="Text Box 40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87" name="Text Box 40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88" name="Text Box 40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89" name="Text Box 40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90" name="Text Box 40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91" name="Text Box 40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92" name="Text Box 40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93" name="Text Box 40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94" name="Text Box 40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95" name="Text Box 40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96" name="Text Box 40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97" name="Text Box 40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98" name="Text Box 40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699" name="Text Box 40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00" name="Text Box 40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01" name="Text Box 40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02" name="Text Box 40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03" name="Text Box 40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04" name="Text Box 40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05" name="Text Box 40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06" name="Text Box 40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07" name="Text Box 40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08" name="Text Box 40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09" name="Text Box 40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10" name="Text Box 40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11" name="Text Box 40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12" name="Text Box 40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13" name="Text Box 40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14" name="Text Box 40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15" name="Text Box 40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16" name="Text Box 40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17" name="Text Box 40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18" name="Text Box 40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19" name="Text Box 40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20" name="Text Box 40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21" name="Text Box 40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22" name="Text Box 40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23" name="Text Box 40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24" name="Text Box 40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25" name="Text Box 40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26" name="Text Box 40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27" name="Text Box 40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28" name="Text Box 40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29" name="Text Box 40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30" name="Text Box 40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31" name="Text Box 40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32" name="Text Box 40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33" name="Text Box 40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34" name="Text Box 40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35" name="Text Box 40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36" name="Text Box 40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37" name="Text Box 40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38" name="Text Box 40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39" name="Text Box 40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40" name="Text Box 40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41" name="Text Box 40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42" name="Text Box 40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43" name="Text Box 40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44" name="Text Box 40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45" name="Text Box 40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46" name="Text Box 40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47" name="Text Box 40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48" name="Text Box 40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49" name="Text Box 40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50" name="Text Box 40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51" name="Text Box 40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52" name="Text Box 40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53" name="Text Box 40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54" name="Text Box 41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55" name="Text Box 41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56" name="Text Box 41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57" name="Text Box 41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58" name="Text Box 41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59" name="Text Box 41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60" name="Text Box 41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61" name="Text Box 41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62" name="Text Box 41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63" name="Text Box 41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64" name="Text Box 41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65" name="Text Box 41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66" name="Text Box 41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67" name="Text Box 41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68" name="Text Box 41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69" name="Text Box 41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70" name="Text Box 41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71" name="Text Box 41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72" name="Text Box 41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73" name="Text Box 41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74" name="Text Box 41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75" name="Text Box 41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76" name="Text Box 41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77" name="Text Box 41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78" name="Text Box 41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79" name="Text Box 41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80" name="Text Box 41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81" name="Text Box 41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82" name="Text Box 41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83" name="Text Box 41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84" name="Text Box 41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85" name="Text Box 41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86" name="Text Box 41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87" name="Text Box 41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88" name="Text Box 41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89" name="Text Box 41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90" name="Text Box 41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91" name="Text Box 41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92" name="Text Box 41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93" name="Text Box 41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94" name="Text Box 41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95" name="Text Box 41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96" name="Text Box 41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97" name="Text Box 41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98" name="Text Box 41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799" name="Text Box 41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00" name="Text Box 41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01" name="Text Box 41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02" name="Text Box 41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03" name="Text Box 41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04" name="Text Box 41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05" name="Text Box 41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06" name="Text Box 41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07" name="Text Box 41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08" name="Text Box 41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09" name="Text Box 41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10" name="Text Box 41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11" name="Text Box 41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12" name="Text Box 41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13" name="Text Box 41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14" name="Text Box 41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15" name="Text Box 41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16" name="Text Box 41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17" name="Text Box 41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18" name="Text Box 41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19" name="Text Box 41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20" name="Text Box 41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21" name="Text Box 41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22" name="Text Box 41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23" name="Text Box 41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24" name="Text Box 41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25" name="Text Box 41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26" name="Text Box 41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27" name="Text Box 41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28" name="Text Box 41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29" name="Text Box 41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30" name="Text Box 41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31" name="Text Box 41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32" name="Text Box 41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33" name="Text Box 41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34" name="Text Box 41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35" name="Text Box 41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36" name="Text Box 41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37" name="Text Box 41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38" name="Text Box 41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39" name="Text Box 41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40" name="Text Box 41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41" name="Text Box 41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42" name="Text Box 41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43" name="Text Box 41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44" name="Text Box 41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45" name="Text Box 41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46" name="Text Box 41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47" name="Text Box 41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48" name="Text Box 41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49" name="Text Box 41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50" name="Text Box 41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51" name="Text Box 41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52" name="Text Box 41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53" name="Text Box 41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54" name="Text Box 42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55" name="Text Box 42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56" name="Text Box 42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57" name="Text Box 42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58" name="Text Box 42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59" name="Text Box 42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60" name="Text Box 42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61" name="Text Box 42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62" name="Text Box 42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63" name="Text Box 42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64" name="Text Box 42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65" name="Text Box 42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66" name="Text Box 42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67" name="Text Box 42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68" name="Text Box 42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69" name="Text Box 42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70" name="Text Box 42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71" name="Text Box 42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72" name="Text Box 42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73" name="Text Box 42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74" name="Text Box 42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75" name="Text Box 42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76" name="Text Box 42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77" name="Text Box 42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78" name="Text Box 42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79" name="Text Box 42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80" name="Text Box 42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81" name="Text Box 42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82" name="Text Box 42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83" name="Text Box 42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84" name="Text Box 42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85" name="Text Box 42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86" name="Text Box 42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87" name="Text Box 42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88" name="Text Box 42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89" name="Text Box 42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90" name="Text Box 42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91" name="Text Box 42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92" name="Text Box 42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93" name="Text Box 42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94" name="Text Box 42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95" name="Text Box 42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96" name="Text Box 42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97" name="Text Box 42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98" name="Text Box 42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899" name="Text Box 42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00" name="Text Box 42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01" name="Text Box 42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02" name="Text Box 42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03" name="Text Box 42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04" name="Text Box 42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05" name="Text Box 42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06" name="Text Box 42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07" name="Text Box 42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08" name="Text Box 42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09" name="Text Box 42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10" name="Text Box 42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11" name="Text Box 42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12" name="Text Box 42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13" name="Text Box 42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14" name="Text Box 42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15" name="Text Box 42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16" name="Text Box 42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17" name="Text Box 42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18" name="Text Box 42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19" name="Text Box 42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20" name="Text Box 42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21" name="Text Box 42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22" name="Text Box 42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23" name="Text Box 42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24" name="Text Box 42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25" name="Text Box 42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26" name="Text Box 42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27" name="Text Box 42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28" name="Text Box 42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29" name="Text Box 42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30" name="Text Box 42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31" name="Text Box 42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32" name="Text Box 42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33" name="Text Box 42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34" name="Text Box 42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35" name="Text Box 42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36" name="Text Box 42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37" name="Text Box 42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38" name="Text Box 42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39" name="Text Box 42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40" name="Text Box 42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41" name="Text Box 42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42" name="Text Box 42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43" name="Text Box 42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44" name="Text Box 42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45" name="Text Box 42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46" name="Text Box 42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47" name="Text Box 42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48" name="Text Box 42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49" name="Text Box 42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50" name="Text Box 42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51" name="Text Box 42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52" name="Text Box 42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53" name="Text Box 42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54" name="Text Box 43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55" name="Text Box 43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56" name="Text Box 43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57" name="Text Box 43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58" name="Text Box 43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59" name="Text Box 43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60" name="Text Box 43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61" name="Text Box 43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62" name="Text Box 43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63" name="Text Box 43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64" name="Text Box 43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65" name="Text Box 43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66" name="Text Box 43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67" name="Text Box 43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68" name="Text Box 43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69" name="Text Box 43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70" name="Text Box 43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71" name="Text Box 43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72" name="Text Box 43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73" name="Text Box 43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74" name="Text Box 43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75" name="Text Box 43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76" name="Text Box 43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77" name="Text Box 43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78" name="Text Box 43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79" name="Text Box 43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80" name="Text Box 43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81" name="Text Box 43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82" name="Text Box 43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83" name="Text Box 43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84" name="Text Box 43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85" name="Text Box 43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86" name="Text Box 43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87" name="Text Box 43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88" name="Text Box 43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89" name="Text Box 43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90" name="Text Box 43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91" name="Text Box 43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92" name="Text Box 43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93" name="Text Box 43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94" name="Text Box 43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95" name="Text Box 43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96" name="Text Box 43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97" name="Text Box 43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98" name="Text Box 43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9999" name="Text Box 43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00" name="Text Box 43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01" name="Text Box 43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02" name="Text Box 43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03" name="Text Box 43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04" name="Text Box 43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05" name="Text Box 43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06" name="Text Box 43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07" name="Text Box 43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08" name="Text Box 43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09" name="Text Box 43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10" name="Text Box 43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11" name="Text Box 43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12" name="Text Box 43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13" name="Text Box 43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14" name="Text Box 43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15" name="Text Box 43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16" name="Text Box 43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17" name="Text Box 43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18" name="Text Box 43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19" name="Text Box 43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20" name="Text Box 43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21" name="Text Box 43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22" name="Text Box 43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23" name="Text Box 43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24" name="Text Box 43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25" name="Text Box 43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26" name="Text Box 43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27" name="Text Box 43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28" name="Text Box 43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29" name="Text Box 43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30" name="Text Box 43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31" name="Text Box 43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32" name="Text Box 43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33" name="Text Box 43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34" name="Text Box 43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35" name="Text Box 43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36" name="Text Box 43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37" name="Text Box 43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38" name="Text Box 43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39" name="Text Box 43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40" name="Text Box 43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41" name="Text Box 43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42" name="Text Box 43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43" name="Text Box 43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44" name="Text Box 43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45" name="Text Box 43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46" name="Text Box 43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47" name="Text Box 43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48" name="Text Box 43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49" name="Text Box 43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50" name="Text Box 43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51" name="Text Box 43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52" name="Text Box 43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53" name="Text Box 43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54" name="Text Box 44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55" name="Text Box 44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56" name="Text Box 44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57" name="Text Box 44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58" name="Text Box 44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59" name="Text Box 44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60" name="Text Box 44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61" name="Text Box 44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62" name="Text Box 44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63" name="Text Box 44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64" name="Text Box 44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65" name="Text Box 44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66" name="Text Box 44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67" name="Text Box 44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68" name="Text Box 44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69" name="Text Box 44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70" name="Text Box 44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71" name="Text Box 44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72" name="Text Box 44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73" name="Text Box 44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74" name="Text Box 44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75" name="Text Box 44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76" name="Text Box 44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77" name="Text Box 44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78" name="Text Box 44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79" name="Text Box 44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80" name="Text Box 44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81" name="Text Box 44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82" name="Text Box 44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83" name="Text Box 44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84" name="Text Box 44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85" name="Text Box 44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86" name="Text Box 44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87" name="Text Box 44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88" name="Text Box 44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89" name="Text Box 44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90" name="Text Box 44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91" name="Text Box 44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92" name="Text Box 44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93" name="Text Box 44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94" name="Text Box 44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95" name="Text Box 44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96" name="Text Box 44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97" name="Text Box 44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98" name="Text Box 44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099" name="Text Box 44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00" name="Text Box 44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01" name="Text Box 44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02" name="Text Box 44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03" name="Text Box 44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04" name="Text Box 44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05" name="Text Box 44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06" name="Text Box 44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07" name="Text Box 44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08" name="Text Box 44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09" name="Text Box 44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10" name="Text Box 44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11" name="Text Box 44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12" name="Text Box 44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13" name="Text Box 44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14" name="Text Box 44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15" name="Text Box 44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16" name="Text Box 44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17" name="Text Box 44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18" name="Text Box 44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19" name="Text Box 44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20" name="Text Box 44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21" name="Text Box 44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22" name="Text Box 44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23" name="Text Box 44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24" name="Text Box 44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25" name="Text Box 44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26" name="Text Box 44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27" name="Text Box 44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28" name="Text Box 44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29" name="Text Box 44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30" name="Text Box 44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31" name="Text Box 44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32" name="Text Box 44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33" name="Text Box 44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34" name="Text Box 44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35" name="Text Box 44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36" name="Text Box 44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37" name="Text Box 44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38" name="Text Box 44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39" name="Text Box 44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40" name="Text Box 44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41" name="Text Box 44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42" name="Text Box 44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43" name="Text Box 44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44" name="Text Box 44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45" name="Text Box 44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46" name="Text Box 44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47" name="Text Box 44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48" name="Text Box 44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49" name="Text Box 44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50" name="Text Box 44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51" name="Text Box 44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52" name="Text Box 44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53" name="Text Box 44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54" name="Text Box 45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55" name="Text Box 45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56" name="Text Box 45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57" name="Text Box 45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58" name="Text Box 45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59" name="Text Box 45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60" name="Text Box 45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61" name="Text Box 45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62" name="Text Box 45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63" name="Text Box 45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64" name="Text Box 45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65" name="Text Box 45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66" name="Text Box 45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67" name="Text Box 45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68" name="Text Box 45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69" name="Text Box 45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70" name="Text Box 45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71" name="Text Box 45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72" name="Text Box 45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73" name="Text Box 45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74" name="Text Box 45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75" name="Text Box 45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76" name="Text Box 45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77" name="Text Box 45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78" name="Text Box 45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79" name="Text Box 45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80" name="Text Box 45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81" name="Text Box 45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82" name="Text Box 45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83" name="Text Box 45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84" name="Text Box 45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85" name="Text Box 45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86" name="Text Box 45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87" name="Text Box 45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88" name="Text Box 45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89" name="Text Box 45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90" name="Text Box 45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91" name="Text Box 45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92" name="Text Box 45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93" name="Text Box 45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94" name="Text Box 45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95" name="Text Box 45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96" name="Text Box 45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97" name="Text Box 45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98" name="Text Box 45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199" name="Text Box 45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00" name="Text Box 45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01" name="Text Box 45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02" name="Text Box 45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03" name="Text Box 45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04" name="Text Box 45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05" name="Text Box 45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06" name="Text Box 45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07" name="Text Box 45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08" name="Text Box 45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09" name="Text Box 45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10" name="Text Box 45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11" name="Text Box 45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12" name="Text Box 45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13" name="Text Box 45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14" name="Text Box 45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15" name="Text Box 45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16" name="Text Box 45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17" name="Text Box 45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18" name="Text Box 45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19" name="Text Box 45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20" name="Text Box 45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21" name="Text Box 45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22" name="Text Box 45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23" name="Text Box 45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24" name="Text Box 45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25" name="Text Box 45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26" name="Text Box 45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27" name="Text Box 45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28" name="Text Box 45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29" name="Text Box 45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30" name="Text Box 45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31" name="Text Box 45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32" name="Text Box 45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33" name="Text Box 45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34" name="Text Box 45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35" name="Text Box 45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36" name="Text Box 45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37" name="Text Box 45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38" name="Text Box 45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39" name="Text Box 45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40" name="Text Box 45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41" name="Text Box 45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42" name="Text Box 45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43" name="Text Box 45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44" name="Text Box 45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45" name="Text Box 45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46" name="Text Box 45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47" name="Text Box 45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48" name="Text Box 45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49" name="Text Box 45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50" name="Text Box 45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51" name="Text Box 45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52" name="Text Box 45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53" name="Text Box 45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54" name="Text Box 46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55" name="Text Box 46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56" name="Text Box 46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57" name="Text Box 46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58" name="Text Box 46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59" name="Text Box 46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60" name="Text Box 46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61" name="Text Box 46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62" name="Text Box 46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63" name="Text Box 46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64" name="Text Box 46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65" name="Text Box 46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66" name="Text Box 46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67" name="Text Box 46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68" name="Text Box 46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69" name="Text Box 46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70" name="Text Box 46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71" name="Text Box 46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72" name="Text Box 46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73" name="Text Box 46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74" name="Text Box 46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75" name="Text Box 46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76" name="Text Box 46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77" name="Text Box 46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78" name="Text Box 46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79" name="Text Box 46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80" name="Text Box 46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81" name="Text Box 46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82" name="Text Box 46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83" name="Text Box 46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84" name="Text Box 46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85" name="Text Box 46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86" name="Text Box 46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87" name="Text Box 46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88" name="Text Box 46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89" name="Text Box 46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90" name="Text Box 46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91" name="Text Box 46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92" name="Text Box 46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93" name="Text Box 46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94" name="Text Box 46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95" name="Text Box 46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96" name="Text Box 46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97" name="Text Box 46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98" name="Text Box 46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299" name="Text Box 46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00" name="Text Box 46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01" name="Text Box 46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02" name="Text Box 46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03" name="Text Box 46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04" name="Text Box 46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05" name="Text Box 46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06" name="Text Box 46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07" name="Text Box 46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08" name="Text Box 46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09" name="Text Box 46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10" name="Text Box 46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11" name="Text Box 46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12" name="Text Box 46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13" name="Text Box 46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14" name="Text Box 46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15" name="Text Box 46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16" name="Text Box 46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17" name="Text Box 46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18" name="Text Box 46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19" name="Text Box 46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20" name="Text Box 46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21" name="Text Box 46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22" name="Text Box 46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23" name="Text Box 46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24" name="Text Box 46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25" name="Text Box 46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26" name="Text Box 46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27" name="Text Box 46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28" name="Text Box 46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29" name="Text Box 46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30" name="Text Box 46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31" name="Text Box 46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32" name="Text Box 46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33" name="Text Box 46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34" name="Text Box 46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35" name="Text Box 46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36" name="Text Box 46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37" name="Text Box 46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38" name="Text Box 46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39" name="Text Box 46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40" name="Text Box 46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41" name="Text Box 46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42" name="Text Box 46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43" name="Text Box 46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44" name="Text Box 46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45" name="Text Box 46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46" name="Text Box 46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47" name="Text Box 46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48" name="Text Box 46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49" name="Text Box 46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50" name="Text Box 46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51" name="Text Box 46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52" name="Text Box 46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53" name="Text Box 46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54" name="Text Box 47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55" name="Text Box 47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56" name="Text Box 47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57" name="Text Box 47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58" name="Text Box 47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59" name="Text Box 47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60" name="Text Box 47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61" name="Text Box 47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62" name="Text Box 47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63" name="Text Box 47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64" name="Text Box 47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65" name="Text Box 47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66" name="Text Box 47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67" name="Text Box 47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68" name="Text Box 47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69" name="Text Box 47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70" name="Text Box 47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71" name="Text Box 47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72" name="Text Box 47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73" name="Text Box 47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74" name="Text Box 47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75" name="Text Box 47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76" name="Text Box 47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77" name="Text Box 47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78" name="Text Box 47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79" name="Text Box 47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80" name="Text Box 47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81" name="Text Box 47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82" name="Text Box 47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83" name="Text Box 47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84" name="Text Box 47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85" name="Text Box 47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86" name="Text Box 47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87" name="Text Box 47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88" name="Text Box 47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89" name="Text Box 47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90" name="Text Box 47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91" name="Text Box 47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92" name="Text Box 47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93" name="Text Box 47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94" name="Text Box 47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95" name="Text Box 47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96" name="Text Box 47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97" name="Text Box 47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98" name="Text Box 47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399" name="Text Box 47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00" name="Text Box 47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01" name="Text Box 47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02" name="Text Box 47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03" name="Text Box 47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04" name="Text Box 47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05" name="Text Box 47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06" name="Text Box 47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07" name="Text Box 47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08" name="Text Box 47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09" name="Text Box 47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10" name="Text Box 47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11" name="Text Box 47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12" name="Text Box 47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13" name="Text Box 47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14" name="Text Box 47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15" name="Text Box 47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16" name="Text Box 47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17" name="Text Box 47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18" name="Text Box 47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19" name="Text Box 47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20" name="Text Box 47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21" name="Text Box 47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22" name="Text Box 47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23" name="Text Box 47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24" name="Text Box 47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25" name="Text Box 47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26" name="Text Box 47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27" name="Text Box 47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28" name="Text Box 47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29" name="Text Box 47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30" name="Text Box 47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31" name="Text Box 47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32" name="Text Box 47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33" name="Text Box 47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34" name="Text Box 47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35" name="Text Box 47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36" name="Text Box 47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37" name="Text Box 47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38" name="Text Box 47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39" name="Text Box 47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40" name="Text Box 47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41" name="Text Box 47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42" name="Text Box 47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43" name="Text Box 47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44" name="Text Box 47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45" name="Text Box 47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46" name="Text Box 47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47" name="Text Box 47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48" name="Text Box 47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49" name="Text Box 47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50" name="Text Box 47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51" name="Text Box 47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52" name="Text Box 47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53" name="Text Box 47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54" name="Text Box 48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55" name="Text Box 48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56" name="Text Box 48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57" name="Text Box 48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58" name="Text Box 48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59" name="Text Box 48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60" name="Text Box 48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61" name="Text Box 48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62" name="Text Box 48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63" name="Text Box 48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64" name="Text Box 48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65" name="Text Box 48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66" name="Text Box 48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67" name="Text Box 48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68" name="Text Box 48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69" name="Text Box 48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70" name="Text Box 48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71" name="Text Box 48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72" name="Text Box 48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73" name="Text Box 48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74" name="Text Box 48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75" name="Text Box 48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76" name="Text Box 48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77" name="Text Box 48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78" name="Text Box 48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79" name="Text Box 48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80" name="Text Box 48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81" name="Text Box 48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82" name="Text Box 48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83" name="Text Box 48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84" name="Text Box 48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85" name="Text Box 48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86" name="Text Box 48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87" name="Text Box 48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88" name="Text Box 48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89" name="Text Box 48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90" name="Text Box 48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91" name="Text Box 48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92" name="Text Box 48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93" name="Text Box 48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94" name="Text Box 48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95" name="Text Box 48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96" name="Text Box 48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97" name="Text Box 48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98" name="Text Box 48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499" name="Text Box 48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00" name="Text Box 48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01" name="Text Box 48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02" name="Text Box 48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03" name="Text Box 48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04" name="Text Box 48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05" name="Text Box 48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06" name="Text Box 48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07" name="Text Box 48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08" name="Text Box 48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09" name="Text Box 48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10" name="Text Box 48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11" name="Text Box 48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12" name="Text Box 48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13" name="Text Box 48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14" name="Text Box 48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15" name="Text Box 48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16" name="Text Box 48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17" name="Text Box 48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18" name="Text Box 48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19" name="Text Box 48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20" name="Text Box 48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21" name="Text Box 48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22" name="Text Box 48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23" name="Text Box 48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24" name="Text Box 48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25" name="Text Box 48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26" name="Text Box 48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27" name="Text Box 48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28" name="Text Box 48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29" name="Text Box 48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30" name="Text Box 48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31" name="Text Box 48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32" name="Text Box 48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33" name="Text Box 48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34" name="Text Box 48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35" name="Text Box 48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36" name="Text Box 48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37" name="Text Box 48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38" name="Text Box 48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39" name="Text Box 48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40" name="Text Box 48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41" name="Text Box 48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42" name="Text Box 48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43" name="Text Box 48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44" name="Text Box 48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45" name="Text Box 48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46" name="Text Box 48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47" name="Text Box 48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48" name="Text Box 48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49" name="Text Box 48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50" name="Text Box 48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51" name="Text Box 48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52" name="Text Box 48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53" name="Text Box 48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54" name="Text Box 49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55" name="Text Box 49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56" name="Text Box 49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57" name="Text Box 49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58" name="Text Box 49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59" name="Text Box 49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60" name="Text Box 49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61" name="Text Box 49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62" name="Text Box 49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63" name="Text Box 49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64" name="Text Box 49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65" name="Text Box 49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66" name="Text Box 49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67" name="Text Box 49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68" name="Text Box 49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69" name="Text Box 49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70" name="Text Box 49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71" name="Text Box 49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72" name="Text Box 49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73" name="Text Box 49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74" name="Text Box 49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75" name="Text Box 49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76" name="Text Box 49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77" name="Text Box 49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78" name="Text Box 49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79" name="Text Box 49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80" name="Text Box 49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81" name="Text Box 49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82" name="Text Box 49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83" name="Text Box 49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84" name="Text Box 49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85" name="Text Box 49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86" name="Text Box 49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87" name="Text Box 49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88" name="Text Box 49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89" name="Text Box 49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90" name="Text Box 49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91" name="Text Box 49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92" name="Text Box 49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93" name="Text Box 49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94" name="Text Box 49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95" name="Text Box 49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96" name="Text Box 49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97" name="Text Box 49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98" name="Text Box 49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599" name="Text Box 49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00" name="Text Box 49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01" name="Text Box 49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02" name="Text Box 49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03" name="Text Box 49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04" name="Text Box 49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05" name="Text Box 49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06" name="Text Box 49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07" name="Text Box 49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08" name="Text Box 49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09" name="Text Box 49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10" name="Text Box 49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11" name="Text Box 49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12" name="Text Box 49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13" name="Text Box 49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14" name="Text Box 49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15" name="Text Box 49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16" name="Text Box 49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17" name="Text Box 49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18" name="Text Box 49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19" name="Text Box 49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20" name="Text Box 49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21" name="Text Box 49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22" name="Text Box 49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23" name="Text Box 49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24" name="Text Box 49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25" name="Text Box 49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26" name="Text Box 49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27" name="Text Box 49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28" name="Text Box 49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29" name="Text Box 49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30" name="Text Box 49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31" name="Text Box 49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32" name="Text Box 49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33" name="Text Box 49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34" name="Text Box 49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35" name="Text Box 49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36" name="Text Box 49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37" name="Text Box 49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38" name="Text Box 49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39" name="Text Box 49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40" name="Text Box 49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41" name="Text Box 49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42" name="Text Box 49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43" name="Text Box 49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44" name="Text Box 49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45" name="Text Box 49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46" name="Text Box 49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47" name="Text Box 49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48" name="Text Box 49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49" name="Text Box 49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50" name="Text Box 49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51" name="Text Box 49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52" name="Text Box 49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53" name="Text Box 49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54" name="Text Box 50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55" name="Text Box 50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56" name="Text Box 50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57" name="Text Box 50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58" name="Text Box 50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59" name="Text Box 50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60" name="Text Box 50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61" name="Text Box 50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62" name="Text Box 50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63" name="Text Box 50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64" name="Text Box 50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65" name="Text Box 50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66" name="Text Box 50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67" name="Text Box 50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68" name="Text Box 50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69" name="Text Box 50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70" name="Text Box 50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71" name="Text Box 50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72" name="Text Box 50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73" name="Text Box 50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74" name="Text Box 50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75" name="Text Box 50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76" name="Text Box 50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77" name="Text Box 50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78" name="Text Box 50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79" name="Text Box 50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80" name="Text Box 50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81" name="Text Box 50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82" name="Text Box 50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83" name="Text Box 50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84" name="Text Box 50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85" name="Text Box 50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86" name="Text Box 50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87" name="Text Box 50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88" name="Text Box 50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89" name="Text Box 50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90" name="Text Box 50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91" name="Text Box 50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92" name="Text Box 50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93" name="Text Box 50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94" name="Text Box 50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95" name="Text Box 50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96" name="Text Box 50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97" name="Text Box 50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98" name="Text Box 50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699" name="Text Box 50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00" name="Text Box 50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01" name="Text Box 50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02" name="Text Box 50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03" name="Text Box 50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04" name="Text Box 50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05" name="Text Box 50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06" name="Text Box 50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07" name="Text Box 50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08" name="Text Box 50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09" name="Text Box 50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10" name="Text Box 50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11" name="Text Box 50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12" name="Text Box 50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13" name="Text Box 50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14" name="Text Box 50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15" name="Text Box 50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16" name="Text Box 50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17" name="Text Box 50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18" name="Text Box 50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19" name="Text Box 50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20" name="Text Box 50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21" name="Text Box 50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22" name="Text Box 50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23" name="Text Box 50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24" name="Text Box 50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25" name="Text Box 50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26" name="Text Box 50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27" name="Text Box 50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28" name="Text Box 50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29" name="Text Box 50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30" name="Text Box 50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31" name="Text Box 50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32" name="Text Box 50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33" name="Text Box 50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34" name="Text Box 50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35" name="Text Box 50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36" name="Text Box 50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37" name="Text Box 50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38" name="Text Box 50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39" name="Text Box 50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40" name="Text Box 50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41" name="Text Box 50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42" name="Text Box 50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43" name="Text Box 50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44" name="Text Box 50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45" name="Text Box 50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46" name="Text Box 50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47" name="Text Box 50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48" name="Text Box 50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49" name="Text Box 50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50" name="Text Box 50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51" name="Text Box 50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52" name="Text Box 50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53" name="Text Box 50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54" name="Text Box 51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55" name="Text Box 51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56" name="Text Box 51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57" name="Text Box 51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58" name="Text Box 51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59" name="Text Box 51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60" name="Text Box 51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61" name="Text Box 51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62" name="Text Box 51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63" name="Text Box 51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64" name="Text Box 51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65" name="Text Box 51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66" name="Text Box 51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67" name="Text Box 51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68" name="Text Box 51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69" name="Text Box 51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70" name="Text Box 51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71" name="Text Box 51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72" name="Text Box 51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73" name="Text Box 51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74" name="Text Box 51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75" name="Text Box 51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76" name="Text Box 51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77" name="Text Box 51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78" name="Text Box 51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79" name="Text Box 51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80" name="Text Box 51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81" name="Text Box 51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82" name="Text Box 51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83" name="Text Box 51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84" name="Text Box 51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85" name="Text Box 51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86" name="Text Box 51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87" name="Text Box 51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88" name="Text Box 51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89" name="Text Box 51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90" name="Text Box 51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91" name="Text Box 51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92" name="Text Box 51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93" name="Text Box 51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94" name="Text Box 51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95" name="Text Box 51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96" name="Text Box 51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97" name="Text Box 51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98" name="Text Box 51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799" name="Text Box 51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00" name="Text Box 51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01" name="Text Box 51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02" name="Text Box 51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03" name="Text Box 51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04" name="Text Box 51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05" name="Text Box 51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06" name="Text Box 51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07" name="Text Box 51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08" name="Text Box 51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09" name="Text Box 51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10" name="Text Box 51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11" name="Text Box 51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12" name="Text Box 51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13" name="Text Box 51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14" name="Text Box 51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15" name="Text Box 51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16" name="Text Box 51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17" name="Text Box 51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18" name="Text Box 51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19" name="Text Box 51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20" name="Text Box 51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21" name="Text Box 51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22" name="Text Box 51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23" name="Text Box 51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24" name="Text Box 51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25" name="Text Box 51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26" name="Text Box 51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27" name="Text Box 51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28" name="Text Box 51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29" name="Text Box 51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30" name="Text Box 51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31" name="Text Box 51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32" name="Text Box 51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33" name="Text Box 51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34" name="Text Box 51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35" name="Text Box 51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36" name="Text Box 51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37" name="Text Box 51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38" name="Text Box 51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39" name="Text Box 51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40" name="Text Box 51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41" name="Text Box 51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42" name="Text Box 51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43" name="Text Box 51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44" name="Text Box 51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45" name="Text Box 51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46" name="Text Box 51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47" name="Text Box 51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48" name="Text Box 51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49" name="Text Box 51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50" name="Text Box 51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51" name="Text Box 51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52" name="Text Box 51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53" name="Text Box 51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54" name="Text Box 52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55" name="Text Box 52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56" name="Text Box 52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57" name="Text Box 52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58" name="Text Box 52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59" name="Text Box 52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60" name="Text Box 52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61" name="Text Box 52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62" name="Text Box 52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63" name="Text Box 52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64" name="Text Box 52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65" name="Text Box 52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66" name="Text Box 52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67" name="Text Box 52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68" name="Text Box 52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69" name="Text Box 52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70" name="Text Box 52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71" name="Text Box 52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72" name="Text Box 52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73" name="Text Box 52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74" name="Text Box 52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75" name="Text Box 52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76" name="Text Box 52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77" name="Text Box 52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78" name="Text Box 52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79" name="Text Box 52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80" name="Text Box 52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81" name="Text Box 52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82" name="Text Box 52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83" name="Text Box 52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84" name="Text Box 52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85" name="Text Box 52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86" name="Text Box 52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87" name="Text Box 52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88" name="Text Box 52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89" name="Text Box 52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90" name="Text Box 52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91" name="Text Box 52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92" name="Text Box 52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93" name="Text Box 52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94" name="Text Box 52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95" name="Text Box 52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96" name="Text Box 52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97" name="Text Box 52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98" name="Text Box 52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899" name="Text Box 52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00" name="Text Box 52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01" name="Text Box 52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02" name="Text Box 52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03" name="Text Box 52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04" name="Text Box 52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05" name="Text Box 52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06" name="Text Box 52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07" name="Text Box 52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08" name="Text Box 52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09" name="Text Box 52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10" name="Text Box 52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11" name="Text Box 52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12" name="Text Box 52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13" name="Text Box 52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14" name="Text Box 52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15" name="Text Box 52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16" name="Text Box 52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17" name="Text Box 52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18" name="Text Box 52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19" name="Text Box 52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20" name="Text Box 52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21" name="Text Box 52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22" name="Text Box 52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23" name="Text Box 52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24" name="Text Box 52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25" name="Text Box 52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26" name="Text Box 52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27" name="Text Box 52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28" name="Text Box 52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29" name="Text Box 52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30" name="Text Box 52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31" name="Text Box 52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32" name="Text Box 52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33" name="Text Box 52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34" name="Text Box 52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35" name="Text Box 52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36" name="Text Box 52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37" name="Text Box 52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38" name="Text Box 52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39" name="Text Box 52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40" name="Text Box 52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41" name="Text Box 52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42" name="Text Box 52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43" name="Text Box 52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44" name="Text Box 52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45" name="Text Box 52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46" name="Text Box 52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47" name="Text Box 52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48" name="Text Box 52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49" name="Text Box 52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50" name="Text Box 52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51" name="Text Box 52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52" name="Text Box 52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53" name="Text Box 52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54" name="Text Box 53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55" name="Text Box 53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56" name="Text Box 53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57" name="Text Box 53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58" name="Text Box 53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59" name="Text Box 53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60" name="Text Box 53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61" name="Text Box 53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62" name="Text Box 530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63" name="Text Box 530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64" name="Text Box 531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65" name="Text Box 531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66" name="Text Box 531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67" name="Text Box 531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68" name="Text Box 531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69" name="Text Box 531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70" name="Text Box 531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71" name="Text Box 531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72" name="Text Box 531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73" name="Text Box 531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74" name="Text Box 532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75" name="Text Box 532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76" name="Text Box 532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77" name="Text Box 532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78" name="Text Box 532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79" name="Text Box 532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80" name="Text Box 532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81" name="Text Box 532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82" name="Text Box 532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83" name="Text Box 532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84" name="Text Box 533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85" name="Text Box 533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86" name="Text Box 533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87" name="Text Box 533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88" name="Text Box 533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89" name="Text Box 533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90" name="Text Box 533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91" name="Text Box 533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92" name="Text Box 533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93" name="Text Box 533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94" name="Text Box 534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95" name="Text Box 534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96" name="Text Box 534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97" name="Text Box 534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98" name="Text Box 534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0999" name="Text Box 534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00" name="Text Box 534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01" name="Text Box 534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02" name="Text Box 534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03" name="Text Box 534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04" name="Text Box 535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05" name="Text Box 535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06" name="Text Box 535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07" name="Text Box 535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08" name="Text Box 535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09" name="Text Box 535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10" name="Text Box 535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11" name="Text Box 535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12" name="Text Box 535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13" name="Text Box 535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14" name="Text Box 536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15" name="Text Box 536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16" name="Text Box 536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17" name="Text Box 536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18" name="Text Box 536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19" name="Text Box 536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20" name="Text Box 536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21" name="Text Box 536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22" name="Text Box 536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23" name="Text Box 536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24" name="Text Box 537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25" name="Text Box 537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26" name="Text Box 537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27" name="Text Box 537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28" name="Text Box 537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29" name="Text Box 537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30" name="Text Box 537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31" name="Text Box 537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32" name="Text Box 537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33" name="Text Box 537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34" name="Text Box 538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35" name="Text Box 538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36" name="Text Box 538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37" name="Text Box 538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38" name="Text Box 538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39" name="Text Box 538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40" name="Text Box 538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41" name="Text Box 538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42" name="Text Box 538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43" name="Text Box 538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44" name="Text Box 539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45" name="Text Box 539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46" name="Text Box 539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47" name="Text Box 539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48" name="Text Box 539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49" name="Text Box 539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50" name="Text Box 539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51" name="Text Box 539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52" name="Text Box 5398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53" name="Text Box 5399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54" name="Text Box 5400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55" name="Text Box 5401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56" name="Text Box 5402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57" name="Text Box 5403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58" name="Text Box 5404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59" name="Text Box 5405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60" name="Text Box 5406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1890</xdr:row>
      <xdr:rowOff>0</xdr:rowOff>
    </xdr:from>
    <xdr:ext cx="85725" cy="205408"/>
    <xdr:sp macro="" textlink="">
      <xdr:nvSpPr>
        <xdr:cNvPr id="11061" name="Text Box 5407"/>
        <xdr:cNvSpPr txBox="1">
          <a:spLocks noChangeArrowheads="1"/>
        </xdr:cNvSpPr>
      </xdr:nvSpPr>
      <xdr:spPr bwMode="auto">
        <a:xfrm>
          <a:off x="4686300" y="360045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62" name="Text Box 5427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63" name="Text Box 5428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64" name="Text Box 5429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65" name="Text Box 5430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66" name="Text Box 5431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67" name="Text Box 5432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68" name="Text Box 5433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69" name="Text Box 5434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70" name="Text Box 5435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71" name="Text Box 5436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72" name="Text Box 5437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73" name="Text Box 5438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74" name="Text Box 5439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75" name="Text Box 5440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76" name="Text Box 5441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77" name="Text Box 5442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78" name="Text Box 5443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79" name="Text Box 5444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80" name="Text Box 5445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81" name="Text Box 5446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82" name="Text Box 5447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83" name="Text Box 5448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84" name="Text Box 5449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85" name="Text Box 5450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86" name="Text Box 5451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87" name="Text Box 5452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88" name="Text Box 5453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89" name="Text Box 5454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90" name="Text Box 5455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91" name="Text Box 5456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92" name="Text Box 5457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93" name="Text Box 5458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94" name="Text Box 5459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95" name="Text Box 5460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96" name="Text Box 5461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97" name="Text Box 5462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98" name="Text Box 5463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099" name="Text Box 5464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100" name="Text Box 5465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101" name="Text Box 5466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102" name="Text Box 5467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1889</xdr:row>
      <xdr:rowOff>0</xdr:rowOff>
    </xdr:from>
    <xdr:ext cx="85725" cy="205409"/>
    <xdr:sp macro="" textlink="">
      <xdr:nvSpPr>
        <xdr:cNvPr id="11103" name="Text Box 5468"/>
        <xdr:cNvSpPr txBox="1">
          <a:spLocks noChangeArrowheads="1"/>
        </xdr:cNvSpPr>
      </xdr:nvSpPr>
      <xdr:spPr bwMode="auto">
        <a:xfrm>
          <a:off x="4686300" y="359854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24" name="Text Box 26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25" name="Text Box 26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26" name="Text Box 26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27" name="Text Box 26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28" name="Text Box 26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29" name="Text Box 26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30" name="Text Box 26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31" name="Text Box 26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32" name="Text Box 26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33" name="Text Box 26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34" name="Text Box 26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35" name="Text Box 26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36" name="Text Box 26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37" name="Text Box 26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38" name="Text Box 26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39" name="Text Box 26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40" name="Text Box 26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41" name="Text Box 26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42" name="Text Box 26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43" name="Text Box 26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44" name="Text Box 26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45" name="Text Box 26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46" name="Text Box 26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47" name="Text Box 26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48" name="Text Box 26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49" name="Text Box 26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50" name="Text Box 26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51" name="Text Box 26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52" name="Text Box 26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53" name="Text Box 26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54" name="Text Box 26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55" name="Text Box 26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56" name="Text Box 26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57" name="Text Box 26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58" name="Text Box 26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59" name="Text Box 26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60" name="Text Box 26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61" name="Text Box 26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62" name="Text Box 26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63" name="Text Box 26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64" name="Text Box 26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65" name="Text Box 26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66" name="Text Box 26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67" name="Text Box 26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68" name="Text Box 26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69" name="Text Box 26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70" name="Text Box 26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71" name="Text Box 26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72" name="Text Box 26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73" name="Text Box 26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74" name="Text Box 26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75" name="Text Box 26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76" name="Text Box 26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77" name="Text Box 26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78" name="Text Box 26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79" name="Text Box 26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80" name="Text Box 26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81" name="Text Box 26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82" name="Text Box 27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83" name="Text Box 27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84" name="Text Box 27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85" name="Text Box 27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86" name="Text Box 27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87" name="Text Box 27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88" name="Text Box 27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89" name="Text Box 27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90" name="Text Box 27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91" name="Text Box 27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92" name="Text Box 27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93" name="Text Box 27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94" name="Text Box 27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95" name="Text Box 27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96" name="Text Box 27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97" name="Text Box 27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98" name="Text Box 27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899" name="Text Box 27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00" name="Text Box 27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01" name="Text Box 27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02" name="Text Box 27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03" name="Text Box 27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04" name="Text Box 27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05" name="Text Box 27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06" name="Text Box 27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07" name="Text Box 27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08" name="Text Box 27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09" name="Text Box 27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10" name="Text Box 27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11" name="Text Box 27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12" name="Text Box 27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13" name="Text Box 27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14" name="Text Box 27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15" name="Text Box 27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16" name="Text Box 27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17" name="Text Box 27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18" name="Text Box 27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19" name="Text Box 27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20" name="Text Box 27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21" name="Text Box 27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22" name="Text Box 27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23" name="Text Box 27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24" name="Text Box 27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25" name="Text Box 27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26" name="Text Box 27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27" name="Text Box 27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28" name="Text Box 27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29" name="Text Box 27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30" name="Text Box 27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31" name="Text Box 27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32" name="Text Box 27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33" name="Text Box 27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34" name="Text Box 27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35" name="Text Box 27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36" name="Text Box 27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37" name="Text Box 27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38" name="Text Box 27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39" name="Text Box 27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40" name="Text Box 27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41" name="Text Box 27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42" name="Text Box 27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43" name="Text Box 27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44" name="Text Box 27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45" name="Text Box 27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46" name="Text Box 27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47" name="Text Box 27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48" name="Text Box 27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49" name="Text Box 27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50" name="Text Box 27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51" name="Text Box 27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52" name="Text Box 27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53" name="Text Box 27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54" name="Text Box 27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55" name="Text Box 27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56" name="Text Box 27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57" name="Text Box 27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58" name="Text Box 27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59" name="Text Box 27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60" name="Text Box 27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61" name="Text Box 27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62" name="Text Box 27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63" name="Text Box 27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64" name="Text Box 27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65" name="Text Box 27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66" name="Text Box 27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67" name="Text Box 27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68" name="Text Box 27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69" name="Text Box 27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70" name="Text Box 27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71" name="Text Box 27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72" name="Text Box 27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73" name="Text Box 27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74" name="Text Box 27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75" name="Text Box 27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76" name="Text Box 27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77" name="Text Box 27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78" name="Text Box 27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79" name="Text Box 27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80" name="Text Box 27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81" name="Text Box 27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82" name="Text Box 28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83" name="Text Box 28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84" name="Text Box 28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85" name="Text Box 28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86" name="Text Box 28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87" name="Text Box 28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88" name="Text Box 28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89" name="Text Box 28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90" name="Text Box 28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91" name="Text Box 28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92" name="Text Box 28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93" name="Text Box 28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94" name="Text Box 28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95" name="Text Box 28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96" name="Text Box 28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97" name="Text Box 28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98" name="Text Box 28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2999" name="Text Box 28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00" name="Text Box 28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01" name="Text Box 28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02" name="Text Box 28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03" name="Text Box 28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04" name="Text Box 28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05" name="Text Box 28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06" name="Text Box 28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07" name="Text Box 28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08" name="Text Box 28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09" name="Text Box 28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10" name="Text Box 28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11" name="Text Box 28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12" name="Text Box 28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13" name="Text Box 28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14" name="Text Box 28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15" name="Text Box 28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16" name="Text Box 28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17" name="Text Box 28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18" name="Text Box 28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19" name="Text Box 28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20" name="Text Box 28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21" name="Text Box 28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22" name="Text Box 28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23" name="Text Box 28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24" name="Text Box 28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25" name="Text Box 28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26" name="Text Box 28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27" name="Text Box 28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28" name="Text Box 28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29" name="Text Box 28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30" name="Text Box 28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31" name="Text Box 28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32" name="Text Box 28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33" name="Text Box 28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34" name="Text Box 28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35" name="Text Box 28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36" name="Text Box 28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37" name="Text Box 28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38" name="Text Box 28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39" name="Text Box 28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40" name="Text Box 28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41" name="Text Box 28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42" name="Text Box 28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43" name="Text Box 28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44" name="Text Box 28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45" name="Text Box 28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46" name="Text Box 28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47" name="Text Box 28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48" name="Text Box 28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49" name="Text Box 28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50" name="Text Box 28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51" name="Text Box 28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52" name="Text Box 28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53" name="Text Box 28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54" name="Text Box 28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55" name="Text Box 28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56" name="Text Box 28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57" name="Text Box 28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58" name="Text Box 28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59" name="Text Box 28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60" name="Text Box 28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61" name="Text Box 28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62" name="Text Box 28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63" name="Text Box 28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64" name="Text Box 28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65" name="Text Box 28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66" name="Text Box 28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67" name="Text Box 28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68" name="Text Box 28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69" name="Text Box 28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70" name="Text Box 28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71" name="Text Box 28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72" name="Text Box 28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73" name="Text Box 28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74" name="Text Box 28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75" name="Text Box 28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76" name="Text Box 28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77" name="Text Box 28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78" name="Text Box 28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79" name="Text Box 28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80" name="Text Box 28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81" name="Text Box 28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82" name="Text Box 29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83" name="Text Box 29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84" name="Text Box 29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85" name="Text Box 29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86" name="Text Box 29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87" name="Text Box 29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88" name="Text Box 29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89" name="Text Box 29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90" name="Text Box 29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91" name="Text Box 29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92" name="Text Box 29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93" name="Text Box 29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94" name="Text Box 29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95" name="Text Box 29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96" name="Text Box 29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97" name="Text Box 29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98" name="Text Box 29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099" name="Text Box 29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00" name="Text Box 29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01" name="Text Box 29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02" name="Text Box 29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03" name="Text Box 29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04" name="Text Box 29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05" name="Text Box 29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06" name="Text Box 29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07" name="Text Box 29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08" name="Text Box 29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09" name="Text Box 29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10" name="Text Box 29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11" name="Text Box 29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12" name="Text Box 29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13" name="Text Box 29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14" name="Text Box 29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15" name="Text Box 29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16" name="Text Box 29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17" name="Text Box 29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18" name="Text Box 29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19" name="Text Box 29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20" name="Text Box 29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21" name="Text Box 29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22" name="Text Box 29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23" name="Text Box 29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24" name="Text Box 29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25" name="Text Box 29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26" name="Text Box 29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27" name="Text Box 29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28" name="Text Box 29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29" name="Text Box 29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30" name="Text Box 29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31" name="Text Box 29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32" name="Text Box 29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33" name="Text Box 29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34" name="Text Box 29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35" name="Text Box 29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36" name="Text Box 29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37" name="Text Box 29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38" name="Text Box 29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39" name="Text Box 29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40" name="Text Box 29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41" name="Text Box 29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42" name="Text Box 29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43" name="Text Box 29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44" name="Text Box 29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45" name="Text Box 29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46" name="Text Box 29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47" name="Text Box 29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48" name="Text Box 29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49" name="Text Box 29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50" name="Text Box 29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51" name="Text Box 29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52" name="Text Box 29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53" name="Text Box 29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54" name="Text Box 29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55" name="Text Box 29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56" name="Text Box 29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57" name="Text Box 29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58" name="Text Box 29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59" name="Text Box 29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60" name="Text Box 29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61" name="Text Box 29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62" name="Text Box 29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63" name="Text Box 29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64" name="Text Box 29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65" name="Text Box 29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66" name="Text Box 29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67" name="Text Box 29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68" name="Text Box 29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69" name="Text Box 29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70" name="Text Box 29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71" name="Text Box 29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72" name="Text Box 29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73" name="Text Box 29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74" name="Text Box 29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75" name="Text Box 29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76" name="Text Box 29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77" name="Text Box 29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78" name="Text Box 29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79" name="Text Box 29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80" name="Text Box 29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81" name="Text Box 29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82" name="Text Box 30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83" name="Text Box 30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84" name="Text Box 30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85" name="Text Box 30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86" name="Text Box 30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87" name="Text Box 30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88" name="Text Box 30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89" name="Text Box 30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90" name="Text Box 30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91" name="Text Box 30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92" name="Text Box 30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93" name="Text Box 30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94" name="Text Box 30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95" name="Text Box 30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96" name="Text Box 30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97" name="Text Box 30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98" name="Text Box 30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199" name="Text Box 30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00" name="Text Box 30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01" name="Text Box 30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02" name="Text Box 30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03" name="Text Box 30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04" name="Text Box 30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05" name="Text Box 30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06" name="Text Box 30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07" name="Text Box 30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08" name="Text Box 30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09" name="Text Box 30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10" name="Text Box 30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11" name="Text Box 30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12" name="Text Box 30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13" name="Text Box 30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14" name="Text Box 30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15" name="Text Box 30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16" name="Text Box 30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17" name="Text Box 30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18" name="Text Box 30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19" name="Text Box 30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20" name="Text Box 30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21" name="Text Box 30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22" name="Text Box 30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23" name="Text Box 30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24" name="Text Box 30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25" name="Text Box 30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26" name="Text Box 30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27" name="Text Box 30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28" name="Text Box 30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29" name="Text Box 30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30" name="Text Box 30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31" name="Text Box 30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32" name="Text Box 30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33" name="Text Box 30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34" name="Text Box 30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35" name="Text Box 30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36" name="Text Box 30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37" name="Text Box 30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38" name="Text Box 30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39" name="Text Box 30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40" name="Text Box 30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41" name="Text Box 30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42" name="Text Box 30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43" name="Text Box 30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44" name="Text Box 30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45" name="Text Box 30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46" name="Text Box 30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47" name="Text Box 30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48" name="Text Box 30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49" name="Text Box 30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50" name="Text Box 30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51" name="Text Box 30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52" name="Text Box 30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53" name="Text Box 30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54" name="Text Box 30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55" name="Text Box 30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56" name="Text Box 30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57" name="Text Box 30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58" name="Text Box 30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59" name="Text Box 30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60" name="Text Box 30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61" name="Text Box 30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62" name="Text Box 30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63" name="Text Box 30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64" name="Text Box 30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65" name="Text Box 30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66" name="Text Box 30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67" name="Text Box 30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68" name="Text Box 30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69" name="Text Box 30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70" name="Text Box 30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71" name="Text Box 30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72" name="Text Box 30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73" name="Text Box 30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74" name="Text Box 30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75" name="Text Box 30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76" name="Text Box 30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77" name="Text Box 30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78" name="Text Box 30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79" name="Text Box 30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80" name="Text Box 30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81" name="Text Box 30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82" name="Text Box 31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83" name="Text Box 31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84" name="Text Box 31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85" name="Text Box 31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86" name="Text Box 31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87" name="Text Box 31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88" name="Text Box 31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89" name="Text Box 31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90" name="Text Box 31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91" name="Text Box 31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92" name="Text Box 31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93" name="Text Box 31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94" name="Text Box 31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95" name="Text Box 31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96" name="Text Box 31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97" name="Text Box 31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98" name="Text Box 31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299" name="Text Box 31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00" name="Text Box 31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01" name="Text Box 31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02" name="Text Box 31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03" name="Text Box 31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04" name="Text Box 31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05" name="Text Box 31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06" name="Text Box 31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07" name="Text Box 31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08" name="Text Box 31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09" name="Text Box 31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10" name="Text Box 31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11" name="Text Box 31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12" name="Text Box 31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13" name="Text Box 31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14" name="Text Box 31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15" name="Text Box 31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16" name="Text Box 31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17" name="Text Box 31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18" name="Text Box 31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19" name="Text Box 31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20" name="Text Box 31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21" name="Text Box 31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22" name="Text Box 31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23" name="Text Box 31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24" name="Text Box 31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25" name="Text Box 31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26" name="Text Box 31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27" name="Text Box 31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28" name="Text Box 31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29" name="Text Box 31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30" name="Text Box 31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31" name="Text Box 31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32" name="Text Box 31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33" name="Text Box 31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34" name="Text Box 31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35" name="Text Box 31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36" name="Text Box 31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37" name="Text Box 31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38" name="Text Box 31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39" name="Text Box 31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40" name="Text Box 31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41" name="Text Box 31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42" name="Text Box 31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43" name="Text Box 31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44" name="Text Box 31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45" name="Text Box 31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46" name="Text Box 31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47" name="Text Box 31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48" name="Text Box 31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49" name="Text Box 31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50" name="Text Box 31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51" name="Text Box 31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52" name="Text Box 31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53" name="Text Box 31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54" name="Text Box 31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55" name="Text Box 31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56" name="Text Box 31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57" name="Text Box 31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58" name="Text Box 31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59" name="Text Box 31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60" name="Text Box 31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61" name="Text Box 31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62" name="Text Box 31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63" name="Text Box 31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64" name="Text Box 31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65" name="Text Box 31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66" name="Text Box 31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67" name="Text Box 31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68" name="Text Box 31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69" name="Text Box 31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70" name="Text Box 31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71" name="Text Box 31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72" name="Text Box 31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73" name="Text Box 31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74" name="Text Box 31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75" name="Text Box 31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76" name="Text Box 31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77" name="Text Box 31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78" name="Text Box 31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79" name="Text Box 31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80" name="Text Box 31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81" name="Text Box 31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82" name="Text Box 32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83" name="Text Box 32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84" name="Text Box 32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85" name="Text Box 32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86" name="Text Box 32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87" name="Text Box 32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88" name="Text Box 32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89" name="Text Box 32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90" name="Text Box 32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91" name="Text Box 32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92" name="Text Box 32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93" name="Text Box 32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94" name="Text Box 32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95" name="Text Box 32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96" name="Text Box 32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97" name="Text Box 32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98" name="Text Box 32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399" name="Text Box 32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00" name="Text Box 32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01" name="Text Box 32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02" name="Text Box 32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03" name="Text Box 32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04" name="Text Box 32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05" name="Text Box 32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06" name="Text Box 32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07" name="Text Box 32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08" name="Text Box 32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09" name="Text Box 32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10" name="Text Box 32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11" name="Text Box 32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12" name="Text Box 32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13" name="Text Box 32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14" name="Text Box 32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15" name="Text Box 32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16" name="Text Box 32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17" name="Text Box 32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18" name="Text Box 32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19" name="Text Box 32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20" name="Text Box 32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21" name="Text Box 32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22" name="Text Box 32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23" name="Text Box 32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24" name="Text Box 32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25" name="Text Box 32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26" name="Text Box 32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27" name="Text Box 32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28" name="Text Box 32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29" name="Text Box 32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30" name="Text Box 32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31" name="Text Box 32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32" name="Text Box 32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33" name="Text Box 32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34" name="Text Box 32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35" name="Text Box 32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36" name="Text Box 32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37" name="Text Box 32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38" name="Text Box 32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39" name="Text Box 32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40" name="Text Box 32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41" name="Text Box 32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42" name="Text Box 32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43" name="Text Box 32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44" name="Text Box 32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45" name="Text Box 32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46" name="Text Box 32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47" name="Text Box 32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48" name="Text Box 32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49" name="Text Box 32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50" name="Text Box 32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51" name="Text Box 32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52" name="Text Box 32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53" name="Text Box 32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54" name="Text Box 32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55" name="Text Box 32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56" name="Text Box 32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57" name="Text Box 32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58" name="Text Box 32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59" name="Text Box 32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60" name="Text Box 32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61" name="Text Box 32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62" name="Text Box 32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63" name="Text Box 32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64" name="Text Box 32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65" name="Text Box 32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66" name="Text Box 32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67" name="Text Box 32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68" name="Text Box 32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69" name="Text Box 32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70" name="Text Box 32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71" name="Text Box 32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72" name="Text Box 32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73" name="Text Box 32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74" name="Text Box 32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75" name="Text Box 32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76" name="Text Box 32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77" name="Text Box 32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78" name="Text Box 32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79" name="Text Box 32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80" name="Text Box 32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81" name="Text Box 32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82" name="Text Box 33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83" name="Text Box 33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84" name="Text Box 33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85" name="Text Box 33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86" name="Text Box 33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87" name="Text Box 33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88" name="Text Box 33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89" name="Text Box 33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90" name="Text Box 33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91" name="Text Box 33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92" name="Text Box 33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93" name="Text Box 33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94" name="Text Box 33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95" name="Text Box 33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96" name="Text Box 33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97" name="Text Box 33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98" name="Text Box 33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499" name="Text Box 33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00" name="Text Box 33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01" name="Text Box 33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02" name="Text Box 33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03" name="Text Box 33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04" name="Text Box 33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05" name="Text Box 33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06" name="Text Box 33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07" name="Text Box 33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08" name="Text Box 33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09" name="Text Box 33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10" name="Text Box 33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11" name="Text Box 33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12" name="Text Box 33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13" name="Text Box 33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14" name="Text Box 33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15" name="Text Box 33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16" name="Text Box 33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17" name="Text Box 33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18" name="Text Box 33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19" name="Text Box 33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20" name="Text Box 33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21" name="Text Box 33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22" name="Text Box 33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23" name="Text Box 33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24" name="Text Box 33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25" name="Text Box 33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26" name="Text Box 33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27" name="Text Box 33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28" name="Text Box 33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29" name="Text Box 33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30" name="Text Box 33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31" name="Text Box 33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32" name="Text Box 33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33" name="Text Box 33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34" name="Text Box 33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35" name="Text Box 33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36" name="Text Box 33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37" name="Text Box 33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38" name="Text Box 33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39" name="Text Box 33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40" name="Text Box 33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41" name="Text Box 33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42" name="Text Box 33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43" name="Text Box 33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44" name="Text Box 33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45" name="Text Box 33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46" name="Text Box 33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47" name="Text Box 33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48" name="Text Box 33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49" name="Text Box 33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50" name="Text Box 33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51" name="Text Box 33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52" name="Text Box 33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53" name="Text Box 33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54" name="Text Box 33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55" name="Text Box 33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56" name="Text Box 33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57" name="Text Box 33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58" name="Text Box 33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59" name="Text Box 33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60" name="Text Box 33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61" name="Text Box 33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62" name="Text Box 33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63" name="Text Box 33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64" name="Text Box 33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65" name="Text Box 33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66" name="Text Box 33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67" name="Text Box 33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68" name="Text Box 33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69" name="Text Box 33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70" name="Text Box 33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71" name="Text Box 33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72" name="Text Box 33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73" name="Text Box 33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74" name="Text Box 33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75" name="Text Box 33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76" name="Text Box 33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77" name="Text Box 33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78" name="Text Box 33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79" name="Text Box 33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80" name="Text Box 33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81" name="Text Box 33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82" name="Text Box 34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83" name="Text Box 34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84" name="Text Box 34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85" name="Text Box 34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86" name="Text Box 34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87" name="Text Box 34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88" name="Text Box 34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89" name="Text Box 34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90" name="Text Box 34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91" name="Text Box 34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92" name="Text Box 34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93" name="Text Box 34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94" name="Text Box 34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95" name="Text Box 34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96" name="Text Box 34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97" name="Text Box 34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98" name="Text Box 34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599" name="Text Box 34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00" name="Text Box 34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01" name="Text Box 34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02" name="Text Box 34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03" name="Text Box 34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04" name="Text Box 34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05" name="Text Box 34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06" name="Text Box 34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07" name="Text Box 34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08" name="Text Box 34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09" name="Text Box 34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10" name="Text Box 34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11" name="Text Box 34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12" name="Text Box 34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13" name="Text Box 34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14" name="Text Box 34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15" name="Text Box 34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16" name="Text Box 34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17" name="Text Box 34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18" name="Text Box 34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19" name="Text Box 34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20" name="Text Box 34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21" name="Text Box 34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22" name="Text Box 34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23" name="Text Box 34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24" name="Text Box 34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25" name="Text Box 34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26" name="Text Box 34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27" name="Text Box 34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28" name="Text Box 34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29" name="Text Box 34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30" name="Text Box 34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31" name="Text Box 34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32" name="Text Box 34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33" name="Text Box 34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34" name="Text Box 34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35" name="Text Box 34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36" name="Text Box 34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37" name="Text Box 34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38" name="Text Box 34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39" name="Text Box 34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40" name="Text Box 34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41" name="Text Box 34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42" name="Text Box 34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43" name="Text Box 34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44" name="Text Box 34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45" name="Text Box 34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46" name="Text Box 34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47" name="Text Box 34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48" name="Text Box 34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49" name="Text Box 34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50" name="Text Box 34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51" name="Text Box 34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52" name="Text Box 34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53" name="Text Box 34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54" name="Text Box 34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55" name="Text Box 34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56" name="Text Box 34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57" name="Text Box 34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58" name="Text Box 34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59" name="Text Box 34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60" name="Text Box 34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61" name="Text Box 34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62" name="Text Box 34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63" name="Text Box 34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64" name="Text Box 34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65" name="Text Box 34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66" name="Text Box 34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67" name="Text Box 34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68" name="Text Box 34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69" name="Text Box 34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70" name="Text Box 34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71" name="Text Box 34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72" name="Text Box 34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73" name="Text Box 34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74" name="Text Box 34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75" name="Text Box 34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76" name="Text Box 34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77" name="Text Box 34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78" name="Text Box 34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79" name="Text Box 34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80" name="Text Box 34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81" name="Text Box 34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82" name="Text Box 35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83" name="Text Box 35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84" name="Text Box 35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85" name="Text Box 35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86" name="Text Box 35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87" name="Text Box 35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88" name="Text Box 35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89" name="Text Box 35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90" name="Text Box 35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91" name="Text Box 35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92" name="Text Box 35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93" name="Text Box 35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94" name="Text Box 35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95" name="Text Box 35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96" name="Text Box 35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97" name="Text Box 35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98" name="Text Box 35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699" name="Text Box 35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00" name="Text Box 35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01" name="Text Box 35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02" name="Text Box 35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03" name="Text Box 35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04" name="Text Box 35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05" name="Text Box 35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06" name="Text Box 35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07" name="Text Box 35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08" name="Text Box 35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09" name="Text Box 35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10" name="Text Box 35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11" name="Text Box 35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12" name="Text Box 35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13" name="Text Box 35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14" name="Text Box 35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15" name="Text Box 35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16" name="Text Box 35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17" name="Text Box 35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18" name="Text Box 35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19" name="Text Box 35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20" name="Text Box 35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21" name="Text Box 35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22" name="Text Box 35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23" name="Text Box 35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24" name="Text Box 35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25" name="Text Box 35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26" name="Text Box 35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27" name="Text Box 35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28" name="Text Box 35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29" name="Text Box 35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30" name="Text Box 35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31" name="Text Box 35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32" name="Text Box 35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33" name="Text Box 35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34" name="Text Box 35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35" name="Text Box 35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36" name="Text Box 35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37" name="Text Box 35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38" name="Text Box 35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39" name="Text Box 35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40" name="Text Box 35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41" name="Text Box 35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42" name="Text Box 35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43" name="Text Box 35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44" name="Text Box 35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45" name="Text Box 35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46" name="Text Box 35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47" name="Text Box 35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48" name="Text Box 35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49" name="Text Box 35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50" name="Text Box 35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51" name="Text Box 35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52" name="Text Box 35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53" name="Text Box 35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54" name="Text Box 35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55" name="Text Box 35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56" name="Text Box 35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57" name="Text Box 35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58" name="Text Box 35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59" name="Text Box 35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60" name="Text Box 35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61" name="Text Box 35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62" name="Text Box 35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63" name="Text Box 35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64" name="Text Box 35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65" name="Text Box 35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66" name="Text Box 35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67" name="Text Box 35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68" name="Text Box 35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69" name="Text Box 35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70" name="Text Box 35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71" name="Text Box 35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72" name="Text Box 35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73" name="Text Box 35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74" name="Text Box 35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75" name="Text Box 35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76" name="Text Box 35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77" name="Text Box 35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78" name="Text Box 35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79" name="Text Box 35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80" name="Text Box 35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81" name="Text Box 35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82" name="Text Box 36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83" name="Text Box 36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84" name="Text Box 36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85" name="Text Box 36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86" name="Text Box 36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87" name="Text Box 36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88" name="Text Box 36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89" name="Text Box 36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90" name="Text Box 36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91" name="Text Box 36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92" name="Text Box 36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93" name="Text Box 36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94" name="Text Box 36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95" name="Text Box 36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96" name="Text Box 36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97" name="Text Box 36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98" name="Text Box 36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799" name="Text Box 36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00" name="Text Box 36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01" name="Text Box 36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02" name="Text Box 36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03" name="Text Box 36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04" name="Text Box 36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05" name="Text Box 36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06" name="Text Box 36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07" name="Text Box 36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08" name="Text Box 36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09" name="Text Box 36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10" name="Text Box 36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11" name="Text Box 36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12" name="Text Box 36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13" name="Text Box 36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14" name="Text Box 36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15" name="Text Box 36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16" name="Text Box 36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17" name="Text Box 36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18" name="Text Box 36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19" name="Text Box 36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20" name="Text Box 36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21" name="Text Box 36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22" name="Text Box 36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23" name="Text Box 36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24" name="Text Box 36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25" name="Text Box 36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26" name="Text Box 36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27" name="Text Box 36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28" name="Text Box 36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29" name="Text Box 36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30" name="Text Box 36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31" name="Text Box 36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32" name="Text Box 36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33" name="Text Box 36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34" name="Text Box 36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35" name="Text Box 36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36" name="Text Box 36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37" name="Text Box 36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38" name="Text Box 36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39" name="Text Box 36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40" name="Text Box 36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41" name="Text Box 36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42" name="Text Box 36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43" name="Text Box 36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44" name="Text Box 36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45" name="Text Box 36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46" name="Text Box 36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47" name="Text Box 36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48" name="Text Box 36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49" name="Text Box 36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50" name="Text Box 36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51" name="Text Box 36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52" name="Text Box 36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53" name="Text Box 36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54" name="Text Box 36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55" name="Text Box 36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56" name="Text Box 36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57" name="Text Box 36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58" name="Text Box 36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59" name="Text Box 36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60" name="Text Box 36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61" name="Text Box 36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62" name="Text Box 36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63" name="Text Box 36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64" name="Text Box 36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65" name="Text Box 36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66" name="Text Box 36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67" name="Text Box 36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68" name="Text Box 36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69" name="Text Box 36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70" name="Text Box 36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71" name="Text Box 36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72" name="Text Box 36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73" name="Text Box 36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74" name="Text Box 36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75" name="Text Box 36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76" name="Text Box 36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77" name="Text Box 36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78" name="Text Box 36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79" name="Text Box 36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80" name="Text Box 36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81" name="Text Box 36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82" name="Text Box 37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83" name="Text Box 37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84" name="Text Box 37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85" name="Text Box 37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86" name="Text Box 37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87" name="Text Box 37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88" name="Text Box 37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89" name="Text Box 37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90" name="Text Box 37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91" name="Text Box 37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92" name="Text Box 37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93" name="Text Box 37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94" name="Text Box 37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95" name="Text Box 37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96" name="Text Box 37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97" name="Text Box 37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98" name="Text Box 37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899" name="Text Box 37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00" name="Text Box 37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01" name="Text Box 37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02" name="Text Box 37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03" name="Text Box 37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04" name="Text Box 37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05" name="Text Box 37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06" name="Text Box 37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07" name="Text Box 37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08" name="Text Box 37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09" name="Text Box 37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10" name="Text Box 37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11" name="Text Box 37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12" name="Text Box 37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13" name="Text Box 37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14" name="Text Box 37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15" name="Text Box 37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16" name="Text Box 37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17" name="Text Box 37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18" name="Text Box 37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19" name="Text Box 37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20" name="Text Box 37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21" name="Text Box 37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22" name="Text Box 37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23" name="Text Box 37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24" name="Text Box 37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25" name="Text Box 37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26" name="Text Box 37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27" name="Text Box 37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28" name="Text Box 37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29" name="Text Box 37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30" name="Text Box 37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31" name="Text Box 37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32" name="Text Box 37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33" name="Text Box 37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34" name="Text Box 37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35" name="Text Box 37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36" name="Text Box 37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37" name="Text Box 37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38" name="Text Box 37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39" name="Text Box 37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40" name="Text Box 37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41" name="Text Box 37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42" name="Text Box 37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43" name="Text Box 37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44" name="Text Box 37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45" name="Text Box 37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46" name="Text Box 37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47" name="Text Box 37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48" name="Text Box 37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49" name="Text Box 37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50" name="Text Box 37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51" name="Text Box 37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52" name="Text Box 37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53" name="Text Box 37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54" name="Text Box 37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55" name="Text Box 37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56" name="Text Box 37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57" name="Text Box 37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58" name="Text Box 37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59" name="Text Box 37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60" name="Text Box 37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61" name="Text Box 37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62" name="Text Box 37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63" name="Text Box 37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64" name="Text Box 37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65" name="Text Box 37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66" name="Text Box 37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67" name="Text Box 37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68" name="Text Box 37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69" name="Text Box 37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70" name="Text Box 37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71" name="Text Box 37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72" name="Text Box 37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73" name="Text Box 37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74" name="Text Box 37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75" name="Text Box 37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76" name="Text Box 37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77" name="Text Box 37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78" name="Text Box 37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79" name="Text Box 37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80" name="Text Box 37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81" name="Text Box 37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82" name="Text Box 38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83" name="Text Box 38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84" name="Text Box 38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85" name="Text Box 38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86" name="Text Box 38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87" name="Text Box 38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88" name="Text Box 38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89" name="Text Box 38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90" name="Text Box 38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91" name="Text Box 38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92" name="Text Box 38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93" name="Text Box 38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94" name="Text Box 38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95" name="Text Box 38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96" name="Text Box 38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97" name="Text Box 38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98" name="Text Box 38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3999" name="Text Box 38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00" name="Text Box 38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01" name="Text Box 38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02" name="Text Box 38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03" name="Text Box 38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04" name="Text Box 38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05" name="Text Box 38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06" name="Text Box 38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07" name="Text Box 38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08" name="Text Box 38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09" name="Text Box 38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10" name="Text Box 38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11" name="Text Box 38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12" name="Text Box 38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13" name="Text Box 38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14" name="Text Box 38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15" name="Text Box 38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16" name="Text Box 38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17" name="Text Box 38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18" name="Text Box 38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19" name="Text Box 38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20" name="Text Box 38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21" name="Text Box 38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22" name="Text Box 38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23" name="Text Box 38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24" name="Text Box 38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25" name="Text Box 38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26" name="Text Box 38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27" name="Text Box 38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28" name="Text Box 38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29" name="Text Box 38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30" name="Text Box 38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31" name="Text Box 38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32" name="Text Box 38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33" name="Text Box 38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34" name="Text Box 38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35" name="Text Box 38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36" name="Text Box 38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37" name="Text Box 38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38" name="Text Box 38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39" name="Text Box 38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40" name="Text Box 38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41" name="Text Box 38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42" name="Text Box 38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43" name="Text Box 38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44" name="Text Box 38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45" name="Text Box 38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46" name="Text Box 38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47" name="Text Box 38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48" name="Text Box 38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49" name="Text Box 38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50" name="Text Box 38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51" name="Text Box 38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52" name="Text Box 38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53" name="Text Box 38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54" name="Text Box 38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55" name="Text Box 38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56" name="Text Box 38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57" name="Text Box 38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58" name="Text Box 38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59" name="Text Box 38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60" name="Text Box 38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61" name="Text Box 38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62" name="Text Box 38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63" name="Text Box 38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64" name="Text Box 38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65" name="Text Box 38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66" name="Text Box 38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67" name="Text Box 38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68" name="Text Box 38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69" name="Text Box 38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70" name="Text Box 38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71" name="Text Box 38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72" name="Text Box 38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73" name="Text Box 38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74" name="Text Box 38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75" name="Text Box 38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76" name="Text Box 38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77" name="Text Box 38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78" name="Text Box 38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79" name="Text Box 38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80" name="Text Box 38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81" name="Text Box 38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82" name="Text Box 39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83" name="Text Box 39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84" name="Text Box 39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85" name="Text Box 39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86" name="Text Box 39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87" name="Text Box 39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88" name="Text Box 39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89" name="Text Box 39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90" name="Text Box 39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91" name="Text Box 39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92" name="Text Box 39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93" name="Text Box 39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94" name="Text Box 39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95" name="Text Box 39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96" name="Text Box 39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97" name="Text Box 39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98" name="Text Box 39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099" name="Text Box 39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00" name="Text Box 39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01" name="Text Box 39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02" name="Text Box 39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03" name="Text Box 39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04" name="Text Box 39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05" name="Text Box 39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06" name="Text Box 39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07" name="Text Box 39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08" name="Text Box 39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09" name="Text Box 39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10" name="Text Box 39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11" name="Text Box 39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12" name="Text Box 39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13" name="Text Box 39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14" name="Text Box 39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15" name="Text Box 39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16" name="Text Box 39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17" name="Text Box 39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18" name="Text Box 39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19" name="Text Box 39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20" name="Text Box 39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21" name="Text Box 39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22" name="Text Box 39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23" name="Text Box 39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24" name="Text Box 39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25" name="Text Box 39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26" name="Text Box 39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27" name="Text Box 39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28" name="Text Box 39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29" name="Text Box 39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30" name="Text Box 39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31" name="Text Box 39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32" name="Text Box 39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33" name="Text Box 39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34" name="Text Box 39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35" name="Text Box 39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36" name="Text Box 39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37" name="Text Box 39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38" name="Text Box 39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39" name="Text Box 39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40" name="Text Box 39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41" name="Text Box 39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42" name="Text Box 39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43" name="Text Box 39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44" name="Text Box 39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45" name="Text Box 39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46" name="Text Box 39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47" name="Text Box 39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48" name="Text Box 39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49" name="Text Box 39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50" name="Text Box 39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51" name="Text Box 39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52" name="Text Box 39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53" name="Text Box 39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54" name="Text Box 39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55" name="Text Box 39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56" name="Text Box 39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57" name="Text Box 39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58" name="Text Box 39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59" name="Text Box 39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60" name="Text Box 39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61" name="Text Box 39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62" name="Text Box 39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63" name="Text Box 39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64" name="Text Box 39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65" name="Text Box 39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66" name="Text Box 39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67" name="Text Box 39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68" name="Text Box 39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69" name="Text Box 39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70" name="Text Box 39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71" name="Text Box 39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72" name="Text Box 39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73" name="Text Box 39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74" name="Text Box 39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75" name="Text Box 39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76" name="Text Box 39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77" name="Text Box 39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78" name="Text Box 39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79" name="Text Box 39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80" name="Text Box 39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81" name="Text Box 39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82" name="Text Box 40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83" name="Text Box 40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84" name="Text Box 40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85" name="Text Box 40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86" name="Text Box 40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87" name="Text Box 40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88" name="Text Box 40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89" name="Text Box 40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90" name="Text Box 40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91" name="Text Box 40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92" name="Text Box 40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93" name="Text Box 40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94" name="Text Box 40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95" name="Text Box 40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96" name="Text Box 40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97" name="Text Box 40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98" name="Text Box 40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199" name="Text Box 40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00" name="Text Box 40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01" name="Text Box 40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02" name="Text Box 40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03" name="Text Box 40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04" name="Text Box 40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05" name="Text Box 40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06" name="Text Box 40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07" name="Text Box 40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08" name="Text Box 40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09" name="Text Box 40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10" name="Text Box 40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11" name="Text Box 40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12" name="Text Box 40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13" name="Text Box 40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14" name="Text Box 40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15" name="Text Box 40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16" name="Text Box 40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17" name="Text Box 40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18" name="Text Box 40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19" name="Text Box 40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20" name="Text Box 40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21" name="Text Box 40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22" name="Text Box 40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23" name="Text Box 40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24" name="Text Box 40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25" name="Text Box 40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26" name="Text Box 40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27" name="Text Box 40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28" name="Text Box 40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29" name="Text Box 40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30" name="Text Box 40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31" name="Text Box 40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32" name="Text Box 40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33" name="Text Box 40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34" name="Text Box 40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35" name="Text Box 40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36" name="Text Box 40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37" name="Text Box 40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38" name="Text Box 40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39" name="Text Box 40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40" name="Text Box 40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41" name="Text Box 40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42" name="Text Box 40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43" name="Text Box 40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44" name="Text Box 40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45" name="Text Box 40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46" name="Text Box 40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47" name="Text Box 40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48" name="Text Box 40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49" name="Text Box 40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50" name="Text Box 40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51" name="Text Box 40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52" name="Text Box 40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53" name="Text Box 40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54" name="Text Box 40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55" name="Text Box 40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56" name="Text Box 40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57" name="Text Box 40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58" name="Text Box 40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59" name="Text Box 40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60" name="Text Box 40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61" name="Text Box 40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62" name="Text Box 40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63" name="Text Box 40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64" name="Text Box 40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65" name="Text Box 40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66" name="Text Box 40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67" name="Text Box 40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68" name="Text Box 40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69" name="Text Box 40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70" name="Text Box 40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71" name="Text Box 40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72" name="Text Box 40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73" name="Text Box 40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74" name="Text Box 40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75" name="Text Box 40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76" name="Text Box 40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77" name="Text Box 40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78" name="Text Box 40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79" name="Text Box 40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80" name="Text Box 40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81" name="Text Box 40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82" name="Text Box 41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83" name="Text Box 41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84" name="Text Box 41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85" name="Text Box 41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86" name="Text Box 41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87" name="Text Box 41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88" name="Text Box 41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89" name="Text Box 41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90" name="Text Box 41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91" name="Text Box 41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92" name="Text Box 41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93" name="Text Box 41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94" name="Text Box 41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95" name="Text Box 41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96" name="Text Box 41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97" name="Text Box 41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98" name="Text Box 41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299" name="Text Box 41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00" name="Text Box 41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01" name="Text Box 41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02" name="Text Box 41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03" name="Text Box 41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04" name="Text Box 41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05" name="Text Box 41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06" name="Text Box 41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07" name="Text Box 41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08" name="Text Box 41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09" name="Text Box 41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10" name="Text Box 41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11" name="Text Box 41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12" name="Text Box 41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13" name="Text Box 41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14" name="Text Box 41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15" name="Text Box 41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16" name="Text Box 41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17" name="Text Box 41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18" name="Text Box 41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19" name="Text Box 41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20" name="Text Box 41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21" name="Text Box 41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22" name="Text Box 41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23" name="Text Box 41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24" name="Text Box 41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25" name="Text Box 41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26" name="Text Box 41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27" name="Text Box 41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28" name="Text Box 41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29" name="Text Box 41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30" name="Text Box 41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31" name="Text Box 41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32" name="Text Box 41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33" name="Text Box 41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34" name="Text Box 41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35" name="Text Box 41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36" name="Text Box 41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37" name="Text Box 41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38" name="Text Box 41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39" name="Text Box 41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40" name="Text Box 41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41" name="Text Box 41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42" name="Text Box 41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43" name="Text Box 41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44" name="Text Box 41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45" name="Text Box 41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46" name="Text Box 41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47" name="Text Box 41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48" name="Text Box 41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49" name="Text Box 41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50" name="Text Box 41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51" name="Text Box 41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52" name="Text Box 41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53" name="Text Box 41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54" name="Text Box 41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55" name="Text Box 41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56" name="Text Box 41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57" name="Text Box 41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58" name="Text Box 41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59" name="Text Box 41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60" name="Text Box 41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61" name="Text Box 41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62" name="Text Box 41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63" name="Text Box 41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64" name="Text Box 41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65" name="Text Box 41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66" name="Text Box 41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67" name="Text Box 41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68" name="Text Box 41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69" name="Text Box 41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70" name="Text Box 41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71" name="Text Box 41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72" name="Text Box 41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73" name="Text Box 41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74" name="Text Box 41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75" name="Text Box 41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76" name="Text Box 41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77" name="Text Box 41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78" name="Text Box 41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79" name="Text Box 41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80" name="Text Box 41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81" name="Text Box 41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82" name="Text Box 42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83" name="Text Box 42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84" name="Text Box 42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85" name="Text Box 42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86" name="Text Box 42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87" name="Text Box 42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88" name="Text Box 42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89" name="Text Box 42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90" name="Text Box 42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91" name="Text Box 42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92" name="Text Box 42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93" name="Text Box 42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94" name="Text Box 42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95" name="Text Box 42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96" name="Text Box 42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97" name="Text Box 42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98" name="Text Box 42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399" name="Text Box 42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00" name="Text Box 42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01" name="Text Box 42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02" name="Text Box 42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03" name="Text Box 42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04" name="Text Box 42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05" name="Text Box 42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06" name="Text Box 42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07" name="Text Box 42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08" name="Text Box 42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09" name="Text Box 42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10" name="Text Box 42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11" name="Text Box 42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12" name="Text Box 42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13" name="Text Box 42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14" name="Text Box 42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15" name="Text Box 42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16" name="Text Box 42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17" name="Text Box 42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18" name="Text Box 42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19" name="Text Box 42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20" name="Text Box 42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21" name="Text Box 42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22" name="Text Box 42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23" name="Text Box 42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24" name="Text Box 42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25" name="Text Box 42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26" name="Text Box 42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27" name="Text Box 42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28" name="Text Box 42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29" name="Text Box 42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30" name="Text Box 42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31" name="Text Box 42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32" name="Text Box 42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33" name="Text Box 42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34" name="Text Box 42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35" name="Text Box 42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36" name="Text Box 42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37" name="Text Box 42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38" name="Text Box 42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39" name="Text Box 42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40" name="Text Box 42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41" name="Text Box 42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42" name="Text Box 42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43" name="Text Box 42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44" name="Text Box 42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45" name="Text Box 42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46" name="Text Box 42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47" name="Text Box 42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48" name="Text Box 42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49" name="Text Box 42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50" name="Text Box 42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51" name="Text Box 42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52" name="Text Box 42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53" name="Text Box 42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54" name="Text Box 42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55" name="Text Box 42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56" name="Text Box 42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57" name="Text Box 42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58" name="Text Box 42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59" name="Text Box 42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60" name="Text Box 42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61" name="Text Box 42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62" name="Text Box 42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63" name="Text Box 42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64" name="Text Box 42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65" name="Text Box 42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66" name="Text Box 42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67" name="Text Box 42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68" name="Text Box 42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69" name="Text Box 42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70" name="Text Box 42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71" name="Text Box 42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72" name="Text Box 42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73" name="Text Box 42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74" name="Text Box 42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75" name="Text Box 42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76" name="Text Box 42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77" name="Text Box 42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78" name="Text Box 42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79" name="Text Box 42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80" name="Text Box 42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81" name="Text Box 42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82" name="Text Box 43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83" name="Text Box 43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84" name="Text Box 43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85" name="Text Box 43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86" name="Text Box 43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87" name="Text Box 43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88" name="Text Box 43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89" name="Text Box 43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90" name="Text Box 43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91" name="Text Box 43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92" name="Text Box 43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93" name="Text Box 43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94" name="Text Box 43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95" name="Text Box 43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96" name="Text Box 43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97" name="Text Box 43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98" name="Text Box 43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499" name="Text Box 43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00" name="Text Box 43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01" name="Text Box 43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02" name="Text Box 43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03" name="Text Box 43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04" name="Text Box 43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05" name="Text Box 43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06" name="Text Box 43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07" name="Text Box 43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08" name="Text Box 43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09" name="Text Box 43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10" name="Text Box 43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11" name="Text Box 43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12" name="Text Box 43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13" name="Text Box 43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14" name="Text Box 43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15" name="Text Box 43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16" name="Text Box 43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17" name="Text Box 43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18" name="Text Box 43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19" name="Text Box 43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20" name="Text Box 43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21" name="Text Box 43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22" name="Text Box 43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23" name="Text Box 43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24" name="Text Box 43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25" name="Text Box 43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26" name="Text Box 43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27" name="Text Box 43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28" name="Text Box 43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29" name="Text Box 43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30" name="Text Box 43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31" name="Text Box 43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32" name="Text Box 43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33" name="Text Box 43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34" name="Text Box 43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35" name="Text Box 43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36" name="Text Box 43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37" name="Text Box 43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38" name="Text Box 43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39" name="Text Box 43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40" name="Text Box 43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41" name="Text Box 43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42" name="Text Box 43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43" name="Text Box 43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44" name="Text Box 43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45" name="Text Box 43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46" name="Text Box 43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47" name="Text Box 43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48" name="Text Box 43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49" name="Text Box 43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50" name="Text Box 43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51" name="Text Box 43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52" name="Text Box 43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53" name="Text Box 43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54" name="Text Box 43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55" name="Text Box 43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56" name="Text Box 43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57" name="Text Box 43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58" name="Text Box 43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59" name="Text Box 43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60" name="Text Box 43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61" name="Text Box 43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62" name="Text Box 43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63" name="Text Box 43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64" name="Text Box 43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65" name="Text Box 43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66" name="Text Box 43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67" name="Text Box 43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68" name="Text Box 43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69" name="Text Box 43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70" name="Text Box 43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71" name="Text Box 43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72" name="Text Box 43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73" name="Text Box 43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74" name="Text Box 43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75" name="Text Box 43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76" name="Text Box 43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77" name="Text Box 43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78" name="Text Box 43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79" name="Text Box 43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80" name="Text Box 43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81" name="Text Box 43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82" name="Text Box 44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83" name="Text Box 44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84" name="Text Box 44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85" name="Text Box 44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86" name="Text Box 44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87" name="Text Box 44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88" name="Text Box 44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89" name="Text Box 44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90" name="Text Box 44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91" name="Text Box 44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92" name="Text Box 44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93" name="Text Box 44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94" name="Text Box 44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95" name="Text Box 44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96" name="Text Box 44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97" name="Text Box 44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98" name="Text Box 44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599" name="Text Box 44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00" name="Text Box 44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01" name="Text Box 44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02" name="Text Box 44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03" name="Text Box 44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04" name="Text Box 44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05" name="Text Box 44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06" name="Text Box 44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07" name="Text Box 44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08" name="Text Box 44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09" name="Text Box 44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10" name="Text Box 44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11" name="Text Box 44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12" name="Text Box 44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13" name="Text Box 44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14" name="Text Box 44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15" name="Text Box 44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16" name="Text Box 44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17" name="Text Box 44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18" name="Text Box 44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19" name="Text Box 44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20" name="Text Box 44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21" name="Text Box 44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22" name="Text Box 44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23" name="Text Box 44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24" name="Text Box 44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25" name="Text Box 44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26" name="Text Box 44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27" name="Text Box 44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28" name="Text Box 44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29" name="Text Box 44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30" name="Text Box 44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31" name="Text Box 44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32" name="Text Box 44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33" name="Text Box 44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34" name="Text Box 44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35" name="Text Box 44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36" name="Text Box 44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37" name="Text Box 44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38" name="Text Box 44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39" name="Text Box 44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40" name="Text Box 44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41" name="Text Box 44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42" name="Text Box 44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43" name="Text Box 44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44" name="Text Box 44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45" name="Text Box 44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46" name="Text Box 44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47" name="Text Box 44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48" name="Text Box 44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49" name="Text Box 44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50" name="Text Box 44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51" name="Text Box 44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52" name="Text Box 44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53" name="Text Box 44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54" name="Text Box 44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55" name="Text Box 44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56" name="Text Box 44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57" name="Text Box 44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58" name="Text Box 44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59" name="Text Box 44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60" name="Text Box 44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61" name="Text Box 44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62" name="Text Box 44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63" name="Text Box 44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64" name="Text Box 44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65" name="Text Box 44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66" name="Text Box 44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67" name="Text Box 44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68" name="Text Box 44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69" name="Text Box 44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70" name="Text Box 44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71" name="Text Box 44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72" name="Text Box 44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73" name="Text Box 44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74" name="Text Box 44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75" name="Text Box 44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76" name="Text Box 44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77" name="Text Box 44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78" name="Text Box 44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79" name="Text Box 44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80" name="Text Box 44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81" name="Text Box 44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82" name="Text Box 45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83" name="Text Box 45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84" name="Text Box 45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85" name="Text Box 45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86" name="Text Box 45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87" name="Text Box 45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88" name="Text Box 45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89" name="Text Box 45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90" name="Text Box 45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91" name="Text Box 45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92" name="Text Box 45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93" name="Text Box 45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94" name="Text Box 45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95" name="Text Box 45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96" name="Text Box 45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97" name="Text Box 45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98" name="Text Box 45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699" name="Text Box 45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00" name="Text Box 45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01" name="Text Box 45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02" name="Text Box 45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03" name="Text Box 45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04" name="Text Box 45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05" name="Text Box 45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06" name="Text Box 45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07" name="Text Box 45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08" name="Text Box 45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09" name="Text Box 45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10" name="Text Box 45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11" name="Text Box 45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12" name="Text Box 45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13" name="Text Box 45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14" name="Text Box 45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15" name="Text Box 45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16" name="Text Box 45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17" name="Text Box 45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18" name="Text Box 45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19" name="Text Box 45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20" name="Text Box 45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21" name="Text Box 45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22" name="Text Box 45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23" name="Text Box 45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24" name="Text Box 45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25" name="Text Box 45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26" name="Text Box 45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27" name="Text Box 45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28" name="Text Box 45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29" name="Text Box 45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30" name="Text Box 45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31" name="Text Box 45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32" name="Text Box 45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33" name="Text Box 45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34" name="Text Box 45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35" name="Text Box 45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36" name="Text Box 45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37" name="Text Box 45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38" name="Text Box 45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39" name="Text Box 45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40" name="Text Box 45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41" name="Text Box 45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42" name="Text Box 45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43" name="Text Box 45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44" name="Text Box 45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45" name="Text Box 45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46" name="Text Box 45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47" name="Text Box 45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48" name="Text Box 45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49" name="Text Box 45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50" name="Text Box 45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51" name="Text Box 45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52" name="Text Box 45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53" name="Text Box 45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54" name="Text Box 45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55" name="Text Box 45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56" name="Text Box 45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57" name="Text Box 45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58" name="Text Box 45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59" name="Text Box 45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60" name="Text Box 45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61" name="Text Box 45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62" name="Text Box 45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63" name="Text Box 45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64" name="Text Box 45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65" name="Text Box 45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66" name="Text Box 45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67" name="Text Box 45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68" name="Text Box 45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69" name="Text Box 45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70" name="Text Box 45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71" name="Text Box 45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72" name="Text Box 45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73" name="Text Box 45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74" name="Text Box 45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75" name="Text Box 45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76" name="Text Box 45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77" name="Text Box 45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78" name="Text Box 45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79" name="Text Box 45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80" name="Text Box 45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81" name="Text Box 45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82" name="Text Box 46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83" name="Text Box 46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84" name="Text Box 46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85" name="Text Box 46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86" name="Text Box 46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87" name="Text Box 46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88" name="Text Box 46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89" name="Text Box 46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90" name="Text Box 46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91" name="Text Box 46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92" name="Text Box 46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93" name="Text Box 46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94" name="Text Box 46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95" name="Text Box 46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96" name="Text Box 46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97" name="Text Box 46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98" name="Text Box 46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799" name="Text Box 46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00" name="Text Box 46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01" name="Text Box 46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02" name="Text Box 46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03" name="Text Box 46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04" name="Text Box 46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05" name="Text Box 46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06" name="Text Box 46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07" name="Text Box 46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08" name="Text Box 46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09" name="Text Box 46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10" name="Text Box 46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11" name="Text Box 46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12" name="Text Box 46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13" name="Text Box 46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14" name="Text Box 46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15" name="Text Box 46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16" name="Text Box 46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17" name="Text Box 46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18" name="Text Box 46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19" name="Text Box 46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20" name="Text Box 46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21" name="Text Box 46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22" name="Text Box 46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23" name="Text Box 46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24" name="Text Box 46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25" name="Text Box 46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26" name="Text Box 46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27" name="Text Box 46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28" name="Text Box 46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29" name="Text Box 46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30" name="Text Box 46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31" name="Text Box 46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32" name="Text Box 46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33" name="Text Box 46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34" name="Text Box 46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35" name="Text Box 46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36" name="Text Box 46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37" name="Text Box 46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38" name="Text Box 46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39" name="Text Box 46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40" name="Text Box 46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41" name="Text Box 46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42" name="Text Box 46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43" name="Text Box 46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44" name="Text Box 46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45" name="Text Box 46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46" name="Text Box 46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47" name="Text Box 46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48" name="Text Box 46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49" name="Text Box 46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50" name="Text Box 46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51" name="Text Box 46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52" name="Text Box 46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53" name="Text Box 46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54" name="Text Box 46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55" name="Text Box 46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56" name="Text Box 46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57" name="Text Box 46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58" name="Text Box 46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59" name="Text Box 46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60" name="Text Box 46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61" name="Text Box 46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62" name="Text Box 46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63" name="Text Box 46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64" name="Text Box 46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65" name="Text Box 46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66" name="Text Box 46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67" name="Text Box 46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68" name="Text Box 46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69" name="Text Box 46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70" name="Text Box 46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71" name="Text Box 46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72" name="Text Box 46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73" name="Text Box 46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74" name="Text Box 46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75" name="Text Box 46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76" name="Text Box 46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77" name="Text Box 46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78" name="Text Box 46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79" name="Text Box 46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80" name="Text Box 46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81" name="Text Box 46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82" name="Text Box 47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83" name="Text Box 47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84" name="Text Box 47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85" name="Text Box 47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86" name="Text Box 47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87" name="Text Box 47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88" name="Text Box 47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89" name="Text Box 47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90" name="Text Box 47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91" name="Text Box 47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92" name="Text Box 47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93" name="Text Box 47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94" name="Text Box 47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95" name="Text Box 47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96" name="Text Box 47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97" name="Text Box 47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98" name="Text Box 47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899" name="Text Box 47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00" name="Text Box 47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01" name="Text Box 47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02" name="Text Box 47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03" name="Text Box 47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04" name="Text Box 47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05" name="Text Box 47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06" name="Text Box 47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07" name="Text Box 47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08" name="Text Box 47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09" name="Text Box 47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10" name="Text Box 47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11" name="Text Box 47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12" name="Text Box 47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13" name="Text Box 47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14" name="Text Box 47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15" name="Text Box 47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16" name="Text Box 47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17" name="Text Box 47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18" name="Text Box 47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19" name="Text Box 47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20" name="Text Box 47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21" name="Text Box 47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22" name="Text Box 47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23" name="Text Box 47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24" name="Text Box 47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25" name="Text Box 47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26" name="Text Box 47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27" name="Text Box 47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28" name="Text Box 47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29" name="Text Box 47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30" name="Text Box 47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31" name="Text Box 47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32" name="Text Box 47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33" name="Text Box 47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34" name="Text Box 47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35" name="Text Box 47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36" name="Text Box 47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37" name="Text Box 47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38" name="Text Box 47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39" name="Text Box 47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40" name="Text Box 47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41" name="Text Box 47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42" name="Text Box 47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43" name="Text Box 47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44" name="Text Box 47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45" name="Text Box 47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46" name="Text Box 47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47" name="Text Box 47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48" name="Text Box 47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49" name="Text Box 47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50" name="Text Box 47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51" name="Text Box 47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52" name="Text Box 47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53" name="Text Box 47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54" name="Text Box 47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55" name="Text Box 47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56" name="Text Box 47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57" name="Text Box 47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58" name="Text Box 47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59" name="Text Box 47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60" name="Text Box 47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61" name="Text Box 47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62" name="Text Box 47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63" name="Text Box 47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64" name="Text Box 47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65" name="Text Box 47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66" name="Text Box 47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67" name="Text Box 47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68" name="Text Box 47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69" name="Text Box 47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70" name="Text Box 47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71" name="Text Box 47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72" name="Text Box 47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73" name="Text Box 47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74" name="Text Box 47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75" name="Text Box 47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76" name="Text Box 47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77" name="Text Box 47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78" name="Text Box 47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79" name="Text Box 47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80" name="Text Box 47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81" name="Text Box 47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82" name="Text Box 48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83" name="Text Box 48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84" name="Text Box 48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85" name="Text Box 48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86" name="Text Box 48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87" name="Text Box 48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88" name="Text Box 48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89" name="Text Box 48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90" name="Text Box 48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91" name="Text Box 48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92" name="Text Box 48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93" name="Text Box 48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94" name="Text Box 48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95" name="Text Box 48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96" name="Text Box 48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97" name="Text Box 48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98" name="Text Box 48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4999" name="Text Box 48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00" name="Text Box 48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01" name="Text Box 48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02" name="Text Box 48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03" name="Text Box 48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04" name="Text Box 48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05" name="Text Box 48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06" name="Text Box 48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07" name="Text Box 48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08" name="Text Box 48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09" name="Text Box 48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10" name="Text Box 48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11" name="Text Box 48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12" name="Text Box 48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13" name="Text Box 48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14" name="Text Box 48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15" name="Text Box 48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16" name="Text Box 48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17" name="Text Box 48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18" name="Text Box 48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19" name="Text Box 48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20" name="Text Box 48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21" name="Text Box 48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22" name="Text Box 48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23" name="Text Box 48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24" name="Text Box 48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25" name="Text Box 48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26" name="Text Box 48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27" name="Text Box 48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28" name="Text Box 48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29" name="Text Box 48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30" name="Text Box 48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31" name="Text Box 48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32" name="Text Box 48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33" name="Text Box 48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34" name="Text Box 48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35" name="Text Box 48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36" name="Text Box 48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37" name="Text Box 48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38" name="Text Box 48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39" name="Text Box 48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40" name="Text Box 48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41" name="Text Box 48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42" name="Text Box 48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43" name="Text Box 48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44" name="Text Box 48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45" name="Text Box 48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46" name="Text Box 48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47" name="Text Box 48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48" name="Text Box 48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49" name="Text Box 48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50" name="Text Box 48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51" name="Text Box 48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52" name="Text Box 48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53" name="Text Box 48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54" name="Text Box 48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55" name="Text Box 48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56" name="Text Box 48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57" name="Text Box 48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58" name="Text Box 48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59" name="Text Box 48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60" name="Text Box 48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61" name="Text Box 48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62" name="Text Box 48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63" name="Text Box 48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64" name="Text Box 48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65" name="Text Box 48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66" name="Text Box 48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67" name="Text Box 48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68" name="Text Box 48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69" name="Text Box 48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70" name="Text Box 48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71" name="Text Box 48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72" name="Text Box 48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73" name="Text Box 48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74" name="Text Box 48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75" name="Text Box 48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76" name="Text Box 48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77" name="Text Box 48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78" name="Text Box 48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79" name="Text Box 48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80" name="Text Box 48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81" name="Text Box 48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82" name="Text Box 49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83" name="Text Box 49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84" name="Text Box 49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85" name="Text Box 49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86" name="Text Box 49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87" name="Text Box 49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88" name="Text Box 49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89" name="Text Box 49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90" name="Text Box 49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91" name="Text Box 49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92" name="Text Box 49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93" name="Text Box 49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94" name="Text Box 49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95" name="Text Box 49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96" name="Text Box 49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97" name="Text Box 49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98" name="Text Box 49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099" name="Text Box 49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00" name="Text Box 49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01" name="Text Box 49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02" name="Text Box 49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03" name="Text Box 49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04" name="Text Box 49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05" name="Text Box 49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06" name="Text Box 49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07" name="Text Box 49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08" name="Text Box 49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09" name="Text Box 49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10" name="Text Box 49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11" name="Text Box 49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12" name="Text Box 49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13" name="Text Box 49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14" name="Text Box 49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15" name="Text Box 49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16" name="Text Box 49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17" name="Text Box 49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18" name="Text Box 49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19" name="Text Box 49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20" name="Text Box 49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21" name="Text Box 49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22" name="Text Box 49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23" name="Text Box 49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24" name="Text Box 49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25" name="Text Box 49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26" name="Text Box 49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27" name="Text Box 49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28" name="Text Box 49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29" name="Text Box 49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30" name="Text Box 49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31" name="Text Box 49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32" name="Text Box 49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33" name="Text Box 49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34" name="Text Box 49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35" name="Text Box 49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36" name="Text Box 49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37" name="Text Box 49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38" name="Text Box 49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39" name="Text Box 49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40" name="Text Box 49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41" name="Text Box 49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42" name="Text Box 49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43" name="Text Box 49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44" name="Text Box 49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45" name="Text Box 49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46" name="Text Box 49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47" name="Text Box 49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48" name="Text Box 49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49" name="Text Box 49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50" name="Text Box 49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51" name="Text Box 49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52" name="Text Box 49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53" name="Text Box 49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54" name="Text Box 49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55" name="Text Box 49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56" name="Text Box 49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57" name="Text Box 49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58" name="Text Box 49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59" name="Text Box 49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60" name="Text Box 49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61" name="Text Box 49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62" name="Text Box 49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63" name="Text Box 49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64" name="Text Box 49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65" name="Text Box 49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66" name="Text Box 49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67" name="Text Box 49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68" name="Text Box 49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69" name="Text Box 49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70" name="Text Box 49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71" name="Text Box 49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72" name="Text Box 49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73" name="Text Box 49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74" name="Text Box 49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75" name="Text Box 49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76" name="Text Box 49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77" name="Text Box 49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78" name="Text Box 49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79" name="Text Box 49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80" name="Text Box 49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81" name="Text Box 49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82" name="Text Box 50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83" name="Text Box 50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84" name="Text Box 50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85" name="Text Box 50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86" name="Text Box 50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87" name="Text Box 50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88" name="Text Box 50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89" name="Text Box 50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90" name="Text Box 50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91" name="Text Box 50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92" name="Text Box 50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93" name="Text Box 50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94" name="Text Box 50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95" name="Text Box 50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96" name="Text Box 50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97" name="Text Box 50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98" name="Text Box 50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199" name="Text Box 50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00" name="Text Box 50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01" name="Text Box 50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02" name="Text Box 50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03" name="Text Box 50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04" name="Text Box 50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05" name="Text Box 50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06" name="Text Box 50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07" name="Text Box 50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08" name="Text Box 50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09" name="Text Box 50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10" name="Text Box 50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11" name="Text Box 50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12" name="Text Box 50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13" name="Text Box 50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14" name="Text Box 50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15" name="Text Box 50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16" name="Text Box 50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17" name="Text Box 50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18" name="Text Box 50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19" name="Text Box 50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20" name="Text Box 50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21" name="Text Box 50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22" name="Text Box 50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23" name="Text Box 50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24" name="Text Box 50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25" name="Text Box 50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26" name="Text Box 50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27" name="Text Box 50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28" name="Text Box 50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29" name="Text Box 50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30" name="Text Box 50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31" name="Text Box 50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32" name="Text Box 50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33" name="Text Box 50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34" name="Text Box 50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35" name="Text Box 50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36" name="Text Box 50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37" name="Text Box 50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38" name="Text Box 50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39" name="Text Box 50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40" name="Text Box 50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41" name="Text Box 50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42" name="Text Box 50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43" name="Text Box 50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44" name="Text Box 50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45" name="Text Box 50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46" name="Text Box 50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47" name="Text Box 50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48" name="Text Box 50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49" name="Text Box 50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50" name="Text Box 50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51" name="Text Box 50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52" name="Text Box 50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53" name="Text Box 50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54" name="Text Box 50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55" name="Text Box 50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56" name="Text Box 50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57" name="Text Box 50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58" name="Text Box 50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59" name="Text Box 50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60" name="Text Box 50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61" name="Text Box 50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62" name="Text Box 50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63" name="Text Box 50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64" name="Text Box 50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65" name="Text Box 50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66" name="Text Box 50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67" name="Text Box 50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68" name="Text Box 50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69" name="Text Box 50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70" name="Text Box 50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71" name="Text Box 50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72" name="Text Box 50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73" name="Text Box 50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74" name="Text Box 50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75" name="Text Box 50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76" name="Text Box 50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77" name="Text Box 50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78" name="Text Box 50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79" name="Text Box 50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80" name="Text Box 50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81" name="Text Box 50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82" name="Text Box 51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83" name="Text Box 51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84" name="Text Box 51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85" name="Text Box 51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86" name="Text Box 51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87" name="Text Box 51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88" name="Text Box 51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89" name="Text Box 51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90" name="Text Box 51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91" name="Text Box 51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92" name="Text Box 51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93" name="Text Box 51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94" name="Text Box 51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95" name="Text Box 51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96" name="Text Box 51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97" name="Text Box 51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98" name="Text Box 51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299" name="Text Box 51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00" name="Text Box 51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01" name="Text Box 51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02" name="Text Box 51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03" name="Text Box 51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04" name="Text Box 51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05" name="Text Box 51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06" name="Text Box 51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07" name="Text Box 51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08" name="Text Box 51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09" name="Text Box 51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10" name="Text Box 51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11" name="Text Box 51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12" name="Text Box 51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13" name="Text Box 51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14" name="Text Box 51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15" name="Text Box 51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16" name="Text Box 51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17" name="Text Box 51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18" name="Text Box 51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19" name="Text Box 51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20" name="Text Box 51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21" name="Text Box 51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22" name="Text Box 51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23" name="Text Box 51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24" name="Text Box 51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25" name="Text Box 51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26" name="Text Box 51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27" name="Text Box 51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28" name="Text Box 51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29" name="Text Box 51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30" name="Text Box 51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31" name="Text Box 51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32" name="Text Box 51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33" name="Text Box 51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34" name="Text Box 51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35" name="Text Box 51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36" name="Text Box 51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37" name="Text Box 51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38" name="Text Box 51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39" name="Text Box 51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40" name="Text Box 51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41" name="Text Box 51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42" name="Text Box 51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43" name="Text Box 51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44" name="Text Box 51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45" name="Text Box 51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46" name="Text Box 51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47" name="Text Box 51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48" name="Text Box 51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49" name="Text Box 51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50" name="Text Box 51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51" name="Text Box 51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52" name="Text Box 51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53" name="Text Box 51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54" name="Text Box 51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55" name="Text Box 51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56" name="Text Box 51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57" name="Text Box 51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58" name="Text Box 51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59" name="Text Box 51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60" name="Text Box 517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61" name="Text Box 517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62" name="Text Box 518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63" name="Text Box 518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64" name="Text Box 518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65" name="Text Box 518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66" name="Text Box 518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67" name="Text Box 518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68" name="Text Box 518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69" name="Text Box 518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70" name="Text Box 518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71" name="Text Box 518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72" name="Text Box 519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73" name="Text Box 519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74" name="Text Box 519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75" name="Text Box 519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76" name="Text Box 519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77" name="Text Box 519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78" name="Text Box 519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79" name="Text Box 519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80" name="Text Box 519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81" name="Text Box 519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82" name="Text Box 520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83" name="Text Box 520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84" name="Text Box 520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85" name="Text Box 520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86" name="Text Box 520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87" name="Text Box 520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88" name="Text Box 520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89" name="Text Box 520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90" name="Text Box 520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91" name="Text Box 520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92" name="Text Box 521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93" name="Text Box 521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94" name="Text Box 521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95" name="Text Box 521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96" name="Text Box 521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97" name="Text Box 521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98" name="Text Box 521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399" name="Text Box 521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00" name="Text Box 521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01" name="Text Box 521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02" name="Text Box 522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03" name="Text Box 522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04" name="Text Box 522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05" name="Text Box 522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06" name="Text Box 522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07" name="Text Box 522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08" name="Text Box 522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09" name="Text Box 522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10" name="Text Box 522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11" name="Text Box 522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12" name="Text Box 523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13" name="Text Box 523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14" name="Text Box 523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15" name="Text Box 523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16" name="Text Box 523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17" name="Text Box 523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18" name="Text Box 523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19" name="Text Box 523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20" name="Text Box 523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21" name="Text Box 523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22" name="Text Box 524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23" name="Text Box 524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24" name="Text Box 524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25" name="Text Box 524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26" name="Text Box 524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27" name="Text Box 524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28" name="Text Box 524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29" name="Text Box 524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30" name="Text Box 524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31" name="Text Box 524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32" name="Text Box 525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33" name="Text Box 525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34" name="Text Box 525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35" name="Text Box 525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36" name="Text Box 525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37" name="Text Box 525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38" name="Text Box 525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39" name="Text Box 525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40" name="Text Box 525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41" name="Text Box 525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42" name="Text Box 526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43" name="Text Box 526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44" name="Text Box 526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45" name="Text Box 526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46" name="Text Box 526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47" name="Text Box 526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48" name="Text Box 526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49" name="Text Box 526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50" name="Text Box 5268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51" name="Text Box 5269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52" name="Text Box 5270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53" name="Text Box 5271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54" name="Text Box 5272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55" name="Text Box 5273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56" name="Text Box 5274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57" name="Text Box 5275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58" name="Text Box 5276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607</xdr:row>
      <xdr:rowOff>0</xdr:rowOff>
    </xdr:from>
    <xdr:ext cx="85725" cy="205410"/>
    <xdr:sp macro="" textlink="">
      <xdr:nvSpPr>
        <xdr:cNvPr id="5459" name="Text Box 5277"/>
        <xdr:cNvSpPr txBox="1">
          <a:spLocks noChangeArrowheads="1"/>
        </xdr:cNvSpPr>
      </xdr:nvSpPr>
      <xdr:spPr bwMode="auto">
        <a:xfrm>
          <a:off x="4686300" y="115633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60" name="Text Box 25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61" name="Text Box 25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62" name="Text Box 25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63" name="Text Box 25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64" name="Text Box 25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65" name="Text Box 25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66" name="Text Box 25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67" name="Text Box 25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68" name="Text Box 25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69" name="Text Box 25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70" name="Text Box 25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71" name="Text Box 25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72" name="Text Box 25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73" name="Text Box 25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74" name="Text Box 26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75" name="Text Box 26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76" name="Text Box 26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77" name="Text Box 26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78" name="Text Box 26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79" name="Text Box 26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80" name="Text Box 26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81" name="Text Box 26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82" name="Text Box 26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83" name="Text Box 26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84" name="Text Box 26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85" name="Text Box 26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86" name="Text Box 26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87" name="Text Box 26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88" name="Text Box 26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89" name="Text Box 26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90" name="Text Box 26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91" name="Text Box 26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92" name="Text Box 26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93" name="Text Box 26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94" name="Text Box 26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95" name="Text Box 26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96" name="Text Box 26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97" name="Text Box 26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98" name="Text Box 26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499" name="Text Box 26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00" name="Text Box 26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01" name="Text Box 26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02" name="Text Box 26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03" name="Text Box 26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04" name="Text Box 26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05" name="Text Box 26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06" name="Text Box 26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07" name="Text Box 26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08" name="Text Box 26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09" name="Text Box 26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10" name="Text Box 26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11" name="Text Box 26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12" name="Text Box 26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13" name="Text Box 26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14" name="Text Box 26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15" name="Text Box 26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16" name="Text Box 26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17" name="Text Box 26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18" name="Text Box 26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19" name="Text Box 26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20" name="Text Box 26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21" name="Text Box 26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22" name="Text Box 26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23" name="Text Box 26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24" name="Text Box 26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25" name="Text Box 26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26" name="Text Box 26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27" name="Text Box 26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28" name="Text Box 26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29" name="Text Box 26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30" name="Text Box 26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31" name="Text Box 26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32" name="Text Box 27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33" name="Text Box 27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34" name="Text Box 27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35" name="Text Box 27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36" name="Text Box 27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37" name="Text Box 27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38" name="Text Box 27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39" name="Text Box 27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40" name="Text Box 27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41" name="Text Box 27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42" name="Text Box 27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43" name="Text Box 27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44" name="Text Box 27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45" name="Text Box 27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46" name="Text Box 27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47" name="Text Box 27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48" name="Text Box 27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49" name="Text Box 27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50" name="Text Box 27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51" name="Text Box 27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52" name="Text Box 27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53" name="Text Box 27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54" name="Text Box 27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55" name="Text Box 27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56" name="Text Box 27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57" name="Text Box 27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58" name="Text Box 27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59" name="Text Box 27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60" name="Text Box 27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61" name="Text Box 27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62" name="Text Box 27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63" name="Text Box 27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64" name="Text Box 27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65" name="Text Box 27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66" name="Text Box 27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67" name="Text Box 27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68" name="Text Box 27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69" name="Text Box 27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70" name="Text Box 27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71" name="Text Box 27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72" name="Text Box 27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73" name="Text Box 27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74" name="Text Box 27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75" name="Text Box 27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76" name="Text Box 27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77" name="Text Box 27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78" name="Text Box 27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79" name="Text Box 27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80" name="Text Box 27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81" name="Text Box 27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82" name="Text Box 27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83" name="Text Box 27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84" name="Text Box 27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85" name="Text Box 27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86" name="Text Box 27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87" name="Text Box 27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88" name="Text Box 27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89" name="Text Box 27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90" name="Text Box 27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91" name="Text Box 27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92" name="Text Box 27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93" name="Text Box 27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94" name="Text Box 27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95" name="Text Box 27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96" name="Text Box 27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97" name="Text Box 27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98" name="Text Box 27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599" name="Text Box 27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00" name="Text Box 27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01" name="Text Box 27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02" name="Text Box 27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03" name="Text Box 27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04" name="Text Box 27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05" name="Text Box 27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06" name="Text Box 27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07" name="Text Box 27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08" name="Text Box 27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09" name="Text Box 27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10" name="Text Box 27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11" name="Text Box 27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12" name="Text Box 27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13" name="Text Box 27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14" name="Text Box 27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15" name="Text Box 27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16" name="Text Box 27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17" name="Text Box 27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18" name="Text Box 27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19" name="Text Box 27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20" name="Text Box 27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21" name="Text Box 27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22" name="Text Box 27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23" name="Text Box 27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24" name="Text Box 27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25" name="Text Box 27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26" name="Text Box 27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27" name="Text Box 27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28" name="Text Box 27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29" name="Text Box 27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30" name="Text Box 27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31" name="Text Box 27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32" name="Text Box 28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33" name="Text Box 28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34" name="Text Box 28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35" name="Text Box 28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36" name="Text Box 28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37" name="Text Box 28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38" name="Text Box 28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39" name="Text Box 28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40" name="Text Box 28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41" name="Text Box 28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42" name="Text Box 28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43" name="Text Box 28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44" name="Text Box 28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45" name="Text Box 28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46" name="Text Box 28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47" name="Text Box 28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48" name="Text Box 28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49" name="Text Box 28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50" name="Text Box 28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51" name="Text Box 28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52" name="Text Box 28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53" name="Text Box 28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54" name="Text Box 28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55" name="Text Box 28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56" name="Text Box 28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57" name="Text Box 28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58" name="Text Box 28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59" name="Text Box 28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60" name="Text Box 28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61" name="Text Box 28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62" name="Text Box 28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63" name="Text Box 28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64" name="Text Box 28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65" name="Text Box 28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66" name="Text Box 28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67" name="Text Box 28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68" name="Text Box 28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69" name="Text Box 28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70" name="Text Box 28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71" name="Text Box 28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72" name="Text Box 28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73" name="Text Box 28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74" name="Text Box 28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75" name="Text Box 28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76" name="Text Box 28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77" name="Text Box 28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78" name="Text Box 28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79" name="Text Box 28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80" name="Text Box 28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81" name="Text Box 28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82" name="Text Box 28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83" name="Text Box 28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84" name="Text Box 28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85" name="Text Box 28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86" name="Text Box 28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87" name="Text Box 28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88" name="Text Box 28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89" name="Text Box 28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90" name="Text Box 28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91" name="Text Box 28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92" name="Text Box 28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93" name="Text Box 28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94" name="Text Box 28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95" name="Text Box 28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96" name="Text Box 28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97" name="Text Box 28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98" name="Text Box 28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699" name="Text Box 28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00" name="Text Box 28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01" name="Text Box 28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02" name="Text Box 28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03" name="Text Box 28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04" name="Text Box 28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05" name="Text Box 28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06" name="Text Box 28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07" name="Text Box 28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08" name="Text Box 28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09" name="Text Box 28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10" name="Text Box 28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11" name="Text Box 28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12" name="Text Box 28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13" name="Text Box 28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14" name="Text Box 28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15" name="Text Box 28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16" name="Text Box 28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17" name="Text Box 28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18" name="Text Box 28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19" name="Text Box 28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20" name="Text Box 28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21" name="Text Box 28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22" name="Text Box 28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23" name="Text Box 28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24" name="Text Box 28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25" name="Text Box 28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26" name="Text Box 28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27" name="Text Box 28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28" name="Text Box 28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29" name="Text Box 28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30" name="Text Box 28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31" name="Text Box 28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32" name="Text Box 29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33" name="Text Box 29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34" name="Text Box 29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35" name="Text Box 29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36" name="Text Box 29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37" name="Text Box 29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38" name="Text Box 29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39" name="Text Box 29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40" name="Text Box 29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41" name="Text Box 29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42" name="Text Box 29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43" name="Text Box 29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44" name="Text Box 29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45" name="Text Box 29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46" name="Text Box 29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47" name="Text Box 29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48" name="Text Box 29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49" name="Text Box 29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50" name="Text Box 29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51" name="Text Box 29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52" name="Text Box 29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53" name="Text Box 29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54" name="Text Box 29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55" name="Text Box 29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56" name="Text Box 29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57" name="Text Box 29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58" name="Text Box 29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59" name="Text Box 29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60" name="Text Box 29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61" name="Text Box 29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62" name="Text Box 29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63" name="Text Box 29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64" name="Text Box 29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65" name="Text Box 29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66" name="Text Box 29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67" name="Text Box 29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68" name="Text Box 29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69" name="Text Box 29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70" name="Text Box 29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71" name="Text Box 29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72" name="Text Box 29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73" name="Text Box 29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74" name="Text Box 29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75" name="Text Box 29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76" name="Text Box 29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77" name="Text Box 29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78" name="Text Box 29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79" name="Text Box 29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80" name="Text Box 29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81" name="Text Box 29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82" name="Text Box 29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83" name="Text Box 29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84" name="Text Box 29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85" name="Text Box 29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86" name="Text Box 29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87" name="Text Box 29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88" name="Text Box 29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89" name="Text Box 29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90" name="Text Box 29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91" name="Text Box 29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92" name="Text Box 29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93" name="Text Box 29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94" name="Text Box 29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95" name="Text Box 29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96" name="Text Box 29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97" name="Text Box 29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98" name="Text Box 29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799" name="Text Box 29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00" name="Text Box 29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01" name="Text Box 29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02" name="Text Box 29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03" name="Text Box 29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04" name="Text Box 29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05" name="Text Box 29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06" name="Text Box 29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07" name="Text Box 29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08" name="Text Box 29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09" name="Text Box 29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10" name="Text Box 29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11" name="Text Box 29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12" name="Text Box 29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13" name="Text Box 29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14" name="Text Box 29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15" name="Text Box 29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16" name="Text Box 29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17" name="Text Box 29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18" name="Text Box 29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19" name="Text Box 29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20" name="Text Box 29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21" name="Text Box 29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22" name="Text Box 29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23" name="Text Box 29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24" name="Text Box 29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25" name="Text Box 29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26" name="Text Box 29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27" name="Text Box 29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28" name="Text Box 29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29" name="Text Box 29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30" name="Text Box 29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31" name="Text Box 29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32" name="Text Box 30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33" name="Text Box 30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34" name="Text Box 30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35" name="Text Box 30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36" name="Text Box 30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37" name="Text Box 30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38" name="Text Box 30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39" name="Text Box 30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40" name="Text Box 30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41" name="Text Box 30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42" name="Text Box 30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43" name="Text Box 30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44" name="Text Box 30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45" name="Text Box 30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46" name="Text Box 30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47" name="Text Box 30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48" name="Text Box 30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49" name="Text Box 30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50" name="Text Box 30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51" name="Text Box 30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52" name="Text Box 30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53" name="Text Box 30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54" name="Text Box 30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55" name="Text Box 30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56" name="Text Box 30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57" name="Text Box 30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58" name="Text Box 30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59" name="Text Box 30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60" name="Text Box 30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61" name="Text Box 30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62" name="Text Box 30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63" name="Text Box 30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64" name="Text Box 30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65" name="Text Box 30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66" name="Text Box 30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67" name="Text Box 30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68" name="Text Box 30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69" name="Text Box 30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70" name="Text Box 30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71" name="Text Box 30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72" name="Text Box 30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73" name="Text Box 30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74" name="Text Box 30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75" name="Text Box 30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76" name="Text Box 30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77" name="Text Box 30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78" name="Text Box 30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79" name="Text Box 30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80" name="Text Box 30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81" name="Text Box 30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82" name="Text Box 30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83" name="Text Box 30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84" name="Text Box 30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85" name="Text Box 30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86" name="Text Box 30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87" name="Text Box 30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88" name="Text Box 30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89" name="Text Box 30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90" name="Text Box 30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91" name="Text Box 30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92" name="Text Box 30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93" name="Text Box 30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94" name="Text Box 30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95" name="Text Box 30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96" name="Text Box 30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97" name="Text Box 30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98" name="Text Box 30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899" name="Text Box 30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00" name="Text Box 30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01" name="Text Box 30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02" name="Text Box 30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03" name="Text Box 30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04" name="Text Box 30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05" name="Text Box 30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06" name="Text Box 30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07" name="Text Box 30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08" name="Text Box 30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09" name="Text Box 30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10" name="Text Box 30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11" name="Text Box 30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12" name="Text Box 30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13" name="Text Box 30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14" name="Text Box 30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15" name="Text Box 30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16" name="Text Box 30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17" name="Text Box 30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18" name="Text Box 30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19" name="Text Box 30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20" name="Text Box 30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21" name="Text Box 30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22" name="Text Box 30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23" name="Text Box 30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24" name="Text Box 30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25" name="Text Box 30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26" name="Text Box 30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27" name="Text Box 30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28" name="Text Box 30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29" name="Text Box 30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30" name="Text Box 30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31" name="Text Box 30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32" name="Text Box 31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33" name="Text Box 31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34" name="Text Box 31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35" name="Text Box 31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36" name="Text Box 31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37" name="Text Box 31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38" name="Text Box 31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39" name="Text Box 31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40" name="Text Box 31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41" name="Text Box 31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42" name="Text Box 31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43" name="Text Box 31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44" name="Text Box 31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45" name="Text Box 31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46" name="Text Box 31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47" name="Text Box 31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48" name="Text Box 31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49" name="Text Box 31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50" name="Text Box 31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51" name="Text Box 31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52" name="Text Box 31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53" name="Text Box 31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54" name="Text Box 31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55" name="Text Box 31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56" name="Text Box 31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57" name="Text Box 31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58" name="Text Box 31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59" name="Text Box 31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60" name="Text Box 31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61" name="Text Box 31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62" name="Text Box 31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63" name="Text Box 31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64" name="Text Box 31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65" name="Text Box 31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66" name="Text Box 31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67" name="Text Box 31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68" name="Text Box 31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69" name="Text Box 31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70" name="Text Box 31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71" name="Text Box 31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72" name="Text Box 31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73" name="Text Box 31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74" name="Text Box 31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75" name="Text Box 31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76" name="Text Box 31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77" name="Text Box 31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78" name="Text Box 31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79" name="Text Box 31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80" name="Text Box 31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81" name="Text Box 31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82" name="Text Box 31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83" name="Text Box 31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84" name="Text Box 31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85" name="Text Box 31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86" name="Text Box 31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87" name="Text Box 31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88" name="Text Box 31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89" name="Text Box 31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90" name="Text Box 31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91" name="Text Box 31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92" name="Text Box 31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93" name="Text Box 31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94" name="Text Box 31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95" name="Text Box 31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96" name="Text Box 31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97" name="Text Box 31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98" name="Text Box 31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5999" name="Text Box 31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00" name="Text Box 31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01" name="Text Box 31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02" name="Text Box 31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03" name="Text Box 31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04" name="Text Box 31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05" name="Text Box 31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06" name="Text Box 31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07" name="Text Box 31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08" name="Text Box 31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09" name="Text Box 31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10" name="Text Box 31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11" name="Text Box 31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12" name="Text Box 31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13" name="Text Box 31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14" name="Text Box 31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15" name="Text Box 31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16" name="Text Box 31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17" name="Text Box 31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18" name="Text Box 31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19" name="Text Box 31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20" name="Text Box 31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21" name="Text Box 31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22" name="Text Box 31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23" name="Text Box 31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24" name="Text Box 31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25" name="Text Box 31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26" name="Text Box 31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27" name="Text Box 31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28" name="Text Box 31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29" name="Text Box 31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30" name="Text Box 31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31" name="Text Box 31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32" name="Text Box 32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33" name="Text Box 32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34" name="Text Box 32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35" name="Text Box 32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36" name="Text Box 32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37" name="Text Box 32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38" name="Text Box 32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39" name="Text Box 32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40" name="Text Box 32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41" name="Text Box 32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42" name="Text Box 32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43" name="Text Box 32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44" name="Text Box 32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45" name="Text Box 32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46" name="Text Box 32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47" name="Text Box 32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48" name="Text Box 32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49" name="Text Box 32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50" name="Text Box 32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51" name="Text Box 32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52" name="Text Box 32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53" name="Text Box 32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54" name="Text Box 32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55" name="Text Box 32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56" name="Text Box 32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57" name="Text Box 32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58" name="Text Box 32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59" name="Text Box 32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60" name="Text Box 32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61" name="Text Box 32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62" name="Text Box 32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63" name="Text Box 32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64" name="Text Box 32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65" name="Text Box 32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66" name="Text Box 32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67" name="Text Box 32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68" name="Text Box 32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69" name="Text Box 32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70" name="Text Box 32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71" name="Text Box 32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72" name="Text Box 32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73" name="Text Box 32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74" name="Text Box 32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75" name="Text Box 32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76" name="Text Box 32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77" name="Text Box 32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78" name="Text Box 32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79" name="Text Box 32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80" name="Text Box 32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81" name="Text Box 32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82" name="Text Box 32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83" name="Text Box 32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84" name="Text Box 32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85" name="Text Box 32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86" name="Text Box 32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87" name="Text Box 32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88" name="Text Box 32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89" name="Text Box 32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90" name="Text Box 32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91" name="Text Box 32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92" name="Text Box 32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93" name="Text Box 32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94" name="Text Box 32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95" name="Text Box 32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96" name="Text Box 32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97" name="Text Box 32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98" name="Text Box 32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099" name="Text Box 32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00" name="Text Box 32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01" name="Text Box 32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02" name="Text Box 32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03" name="Text Box 32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04" name="Text Box 32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05" name="Text Box 32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06" name="Text Box 32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07" name="Text Box 32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08" name="Text Box 32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09" name="Text Box 32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10" name="Text Box 32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11" name="Text Box 32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12" name="Text Box 32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13" name="Text Box 32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14" name="Text Box 32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15" name="Text Box 32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16" name="Text Box 32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17" name="Text Box 32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18" name="Text Box 32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19" name="Text Box 32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20" name="Text Box 32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21" name="Text Box 32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22" name="Text Box 32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23" name="Text Box 32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24" name="Text Box 32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25" name="Text Box 32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26" name="Text Box 32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27" name="Text Box 32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28" name="Text Box 32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29" name="Text Box 32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30" name="Text Box 32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31" name="Text Box 32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32" name="Text Box 33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33" name="Text Box 33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34" name="Text Box 33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35" name="Text Box 33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36" name="Text Box 33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37" name="Text Box 33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38" name="Text Box 33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39" name="Text Box 33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40" name="Text Box 33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41" name="Text Box 33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42" name="Text Box 33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43" name="Text Box 33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44" name="Text Box 33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45" name="Text Box 33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46" name="Text Box 33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47" name="Text Box 33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48" name="Text Box 33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49" name="Text Box 33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50" name="Text Box 33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51" name="Text Box 33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52" name="Text Box 33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53" name="Text Box 33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54" name="Text Box 33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55" name="Text Box 33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56" name="Text Box 33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57" name="Text Box 33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58" name="Text Box 33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59" name="Text Box 33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60" name="Text Box 33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61" name="Text Box 33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62" name="Text Box 33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63" name="Text Box 33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64" name="Text Box 33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65" name="Text Box 33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66" name="Text Box 33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67" name="Text Box 33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68" name="Text Box 33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69" name="Text Box 33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70" name="Text Box 33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71" name="Text Box 33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72" name="Text Box 33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73" name="Text Box 33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74" name="Text Box 33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75" name="Text Box 33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76" name="Text Box 33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77" name="Text Box 33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78" name="Text Box 33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79" name="Text Box 33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80" name="Text Box 33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81" name="Text Box 33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82" name="Text Box 33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83" name="Text Box 33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84" name="Text Box 33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85" name="Text Box 33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86" name="Text Box 33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87" name="Text Box 33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88" name="Text Box 33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89" name="Text Box 33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90" name="Text Box 33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91" name="Text Box 33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92" name="Text Box 33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93" name="Text Box 33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94" name="Text Box 33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95" name="Text Box 33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96" name="Text Box 33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97" name="Text Box 33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98" name="Text Box 33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199" name="Text Box 33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00" name="Text Box 33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01" name="Text Box 33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02" name="Text Box 33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03" name="Text Box 33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04" name="Text Box 33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05" name="Text Box 33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06" name="Text Box 33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07" name="Text Box 33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08" name="Text Box 33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09" name="Text Box 33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10" name="Text Box 33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11" name="Text Box 33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12" name="Text Box 33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13" name="Text Box 33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14" name="Text Box 33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15" name="Text Box 33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16" name="Text Box 33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17" name="Text Box 33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18" name="Text Box 33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19" name="Text Box 33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20" name="Text Box 33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21" name="Text Box 33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22" name="Text Box 33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23" name="Text Box 33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24" name="Text Box 33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25" name="Text Box 33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26" name="Text Box 33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27" name="Text Box 33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28" name="Text Box 33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29" name="Text Box 33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30" name="Text Box 33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31" name="Text Box 33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32" name="Text Box 34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33" name="Text Box 34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34" name="Text Box 34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35" name="Text Box 34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36" name="Text Box 34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37" name="Text Box 34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38" name="Text Box 34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39" name="Text Box 34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40" name="Text Box 34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41" name="Text Box 34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42" name="Text Box 34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43" name="Text Box 34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44" name="Text Box 34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45" name="Text Box 34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46" name="Text Box 34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47" name="Text Box 34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48" name="Text Box 34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49" name="Text Box 34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50" name="Text Box 34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51" name="Text Box 34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52" name="Text Box 34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53" name="Text Box 34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54" name="Text Box 34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55" name="Text Box 34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56" name="Text Box 34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57" name="Text Box 34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58" name="Text Box 34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59" name="Text Box 34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60" name="Text Box 34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61" name="Text Box 34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62" name="Text Box 34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63" name="Text Box 34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64" name="Text Box 34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65" name="Text Box 34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66" name="Text Box 34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67" name="Text Box 34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68" name="Text Box 34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69" name="Text Box 34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70" name="Text Box 34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71" name="Text Box 34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72" name="Text Box 34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73" name="Text Box 34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74" name="Text Box 34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75" name="Text Box 34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76" name="Text Box 34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77" name="Text Box 34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78" name="Text Box 34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79" name="Text Box 34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80" name="Text Box 34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81" name="Text Box 34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82" name="Text Box 34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83" name="Text Box 34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84" name="Text Box 34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85" name="Text Box 34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86" name="Text Box 34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87" name="Text Box 34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88" name="Text Box 34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89" name="Text Box 34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90" name="Text Box 34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91" name="Text Box 34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92" name="Text Box 34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93" name="Text Box 34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94" name="Text Box 34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95" name="Text Box 34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96" name="Text Box 34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97" name="Text Box 34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98" name="Text Box 34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299" name="Text Box 34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00" name="Text Box 34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01" name="Text Box 34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02" name="Text Box 34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03" name="Text Box 34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04" name="Text Box 34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05" name="Text Box 34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06" name="Text Box 34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07" name="Text Box 34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08" name="Text Box 34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09" name="Text Box 34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10" name="Text Box 34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11" name="Text Box 34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12" name="Text Box 34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13" name="Text Box 34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14" name="Text Box 34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15" name="Text Box 34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16" name="Text Box 34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17" name="Text Box 34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18" name="Text Box 34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19" name="Text Box 34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20" name="Text Box 34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21" name="Text Box 34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22" name="Text Box 34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23" name="Text Box 34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24" name="Text Box 34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25" name="Text Box 34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26" name="Text Box 34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27" name="Text Box 34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28" name="Text Box 34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29" name="Text Box 34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30" name="Text Box 34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31" name="Text Box 34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32" name="Text Box 35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33" name="Text Box 35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34" name="Text Box 35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35" name="Text Box 35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36" name="Text Box 35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37" name="Text Box 35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38" name="Text Box 35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39" name="Text Box 35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40" name="Text Box 35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41" name="Text Box 35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42" name="Text Box 35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43" name="Text Box 35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44" name="Text Box 35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45" name="Text Box 35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46" name="Text Box 35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47" name="Text Box 35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48" name="Text Box 35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49" name="Text Box 35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50" name="Text Box 35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51" name="Text Box 35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52" name="Text Box 35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53" name="Text Box 35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54" name="Text Box 35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55" name="Text Box 35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56" name="Text Box 35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57" name="Text Box 35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58" name="Text Box 35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59" name="Text Box 35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60" name="Text Box 35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61" name="Text Box 35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62" name="Text Box 35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63" name="Text Box 35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64" name="Text Box 35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65" name="Text Box 35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66" name="Text Box 35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67" name="Text Box 35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68" name="Text Box 35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69" name="Text Box 35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70" name="Text Box 35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71" name="Text Box 35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72" name="Text Box 35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73" name="Text Box 35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74" name="Text Box 35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75" name="Text Box 35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76" name="Text Box 35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77" name="Text Box 35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78" name="Text Box 35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79" name="Text Box 35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80" name="Text Box 35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81" name="Text Box 35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82" name="Text Box 35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83" name="Text Box 35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84" name="Text Box 35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85" name="Text Box 35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86" name="Text Box 35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87" name="Text Box 35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88" name="Text Box 35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89" name="Text Box 35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90" name="Text Box 35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91" name="Text Box 35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92" name="Text Box 35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93" name="Text Box 35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94" name="Text Box 35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95" name="Text Box 35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96" name="Text Box 35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97" name="Text Box 35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98" name="Text Box 35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399" name="Text Box 35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00" name="Text Box 35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01" name="Text Box 35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02" name="Text Box 35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03" name="Text Box 35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04" name="Text Box 35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05" name="Text Box 35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06" name="Text Box 35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07" name="Text Box 35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08" name="Text Box 35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09" name="Text Box 35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10" name="Text Box 35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11" name="Text Box 35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12" name="Text Box 35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13" name="Text Box 35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14" name="Text Box 35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15" name="Text Box 35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16" name="Text Box 35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17" name="Text Box 35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18" name="Text Box 35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19" name="Text Box 35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20" name="Text Box 35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21" name="Text Box 35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22" name="Text Box 35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23" name="Text Box 35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24" name="Text Box 35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25" name="Text Box 35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26" name="Text Box 35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27" name="Text Box 35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28" name="Text Box 35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29" name="Text Box 35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30" name="Text Box 35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31" name="Text Box 35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32" name="Text Box 36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33" name="Text Box 36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34" name="Text Box 36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35" name="Text Box 36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36" name="Text Box 36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37" name="Text Box 36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38" name="Text Box 36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39" name="Text Box 36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40" name="Text Box 36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41" name="Text Box 36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42" name="Text Box 36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43" name="Text Box 36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44" name="Text Box 36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45" name="Text Box 36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46" name="Text Box 36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47" name="Text Box 36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48" name="Text Box 36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49" name="Text Box 36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50" name="Text Box 36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51" name="Text Box 36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52" name="Text Box 36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53" name="Text Box 36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54" name="Text Box 36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55" name="Text Box 36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56" name="Text Box 36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57" name="Text Box 36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58" name="Text Box 36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59" name="Text Box 36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60" name="Text Box 36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61" name="Text Box 36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62" name="Text Box 36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63" name="Text Box 36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64" name="Text Box 36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65" name="Text Box 36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66" name="Text Box 36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67" name="Text Box 36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68" name="Text Box 36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69" name="Text Box 36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70" name="Text Box 36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71" name="Text Box 36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72" name="Text Box 36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73" name="Text Box 36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74" name="Text Box 36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75" name="Text Box 36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76" name="Text Box 36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77" name="Text Box 36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78" name="Text Box 36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79" name="Text Box 36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80" name="Text Box 36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81" name="Text Box 36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82" name="Text Box 36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83" name="Text Box 36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84" name="Text Box 36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85" name="Text Box 36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86" name="Text Box 36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87" name="Text Box 36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88" name="Text Box 36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89" name="Text Box 36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90" name="Text Box 36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91" name="Text Box 36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92" name="Text Box 36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93" name="Text Box 36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94" name="Text Box 36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95" name="Text Box 36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96" name="Text Box 36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97" name="Text Box 36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98" name="Text Box 36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499" name="Text Box 36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00" name="Text Box 36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01" name="Text Box 36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02" name="Text Box 36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03" name="Text Box 36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04" name="Text Box 36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05" name="Text Box 36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06" name="Text Box 36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07" name="Text Box 36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08" name="Text Box 36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09" name="Text Box 36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10" name="Text Box 36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11" name="Text Box 36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12" name="Text Box 36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13" name="Text Box 36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14" name="Text Box 36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15" name="Text Box 36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16" name="Text Box 36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17" name="Text Box 36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18" name="Text Box 36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19" name="Text Box 36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20" name="Text Box 36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21" name="Text Box 36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22" name="Text Box 36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23" name="Text Box 36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24" name="Text Box 36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25" name="Text Box 36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26" name="Text Box 36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27" name="Text Box 36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28" name="Text Box 36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29" name="Text Box 36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30" name="Text Box 36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31" name="Text Box 36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32" name="Text Box 37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33" name="Text Box 37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34" name="Text Box 37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35" name="Text Box 37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36" name="Text Box 37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37" name="Text Box 37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38" name="Text Box 37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39" name="Text Box 37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40" name="Text Box 37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41" name="Text Box 37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42" name="Text Box 37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43" name="Text Box 37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44" name="Text Box 37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45" name="Text Box 37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46" name="Text Box 37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47" name="Text Box 37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48" name="Text Box 37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49" name="Text Box 37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50" name="Text Box 37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51" name="Text Box 37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52" name="Text Box 37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53" name="Text Box 37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54" name="Text Box 37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55" name="Text Box 37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56" name="Text Box 37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57" name="Text Box 37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58" name="Text Box 37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59" name="Text Box 37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60" name="Text Box 37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61" name="Text Box 37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62" name="Text Box 37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63" name="Text Box 37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64" name="Text Box 37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65" name="Text Box 37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66" name="Text Box 37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67" name="Text Box 37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68" name="Text Box 37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69" name="Text Box 37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70" name="Text Box 37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71" name="Text Box 37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72" name="Text Box 37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73" name="Text Box 37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74" name="Text Box 37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75" name="Text Box 37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76" name="Text Box 37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77" name="Text Box 37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78" name="Text Box 37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79" name="Text Box 37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80" name="Text Box 37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81" name="Text Box 37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82" name="Text Box 37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83" name="Text Box 37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84" name="Text Box 37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85" name="Text Box 37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86" name="Text Box 37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87" name="Text Box 37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88" name="Text Box 37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89" name="Text Box 37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90" name="Text Box 37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91" name="Text Box 37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92" name="Text Box 37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93" name="Text Box 37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94" name="Text Box 37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95" name="Text Box 37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96" name="Text Box 37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97" name="Text Box 37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98" name="Text Box 37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599" name="Text Box 37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00" name="Text Box 37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01" name="Text Box 37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02" name="Text Box 37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03" name="Text Box 37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04" name="Text Box 37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05" name="Text Box 37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06" name="Text Box 37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07" name="Text Box 37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08" name="Text Box 37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09" name="Text Box 37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10" name="Text Box 37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11" name="Text Box 37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12" name="Text Box 37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13" name="Text Box 37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14" name="Text Box 37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15" name="Text Box 37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16" name="Text Box 37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17" name="Text Box 37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18" name="Text Box 37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19" name="Text Box 37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20" name="Text Box 37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21" name="Text Box 37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22" name="Text Box 37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23" name="Text Box 37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24" name="Text Box 37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25" name="Text Box 37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26" name="Text Box 37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27" name="Text Box 37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28" name="Text Box 37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29" name="Text Box 37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30" name="Text Box 37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31" name="Text Box 37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32" name="Text Box 38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33" name="Text Box 38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34" name="Text Box 38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35" name="Text Box 38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36" name="Text Box 38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37" name="Text Box 38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38" name="Text Box 38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39" name="Text Box 38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40" name="Text Box 38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41" name="Text Box 38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42" name="Text Box 38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43" name="Text Box 38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44" name="Text Box 38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45" name="Text Box 38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46" name="Text Box 38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47" name="Text Box 38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48" name="Text Box 38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49" name="Text Box 38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50" name="Text Box 38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51" name="Text Box 38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52" name="Text Box 38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53" name="Text Box 38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54" name="Text Box 38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55" name="Text Box 38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56" name="Text Box 38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57" name="Text Box 38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58" name="Text Box 38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59" name="Text Box 38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60" name="Text Box 38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61" name="Text Box 38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62" name="Text Box 38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63" name="Text Box 38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64" name="Text Box 38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65" name="Text Box 38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66" name="Text Box 38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67" name="Text Box 38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68" name="Text Box 38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69" name="Text Box 38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70" name="Text Box 38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71" name="Text Box 38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72" name="Text Box 38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73" name="Text Box 38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74" name="Text Box 38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75" name="Text Box 38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76" name="Text Box 38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77" name="Text Box 38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78" name="Text Box 38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79" name="Text Box 38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80" name="Text Box 38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81" name="Text Box 38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82" name="Text Box 38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83" name="Text Box 38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84" name="Text Box 38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85" name="Text Box 38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86" name="Text Box 38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87" name="Text Box 38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88" name="Text Box 38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89" name="Text Box 38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90" name="Text Box 38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91" name="Text Box 38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92" name="Text Box 38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93" name="Text Box 38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94" name="Text Box 38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95" name="Text Box 38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96" name="Text Box 38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97" name="Text Box 38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98" name="Text Box 38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699" name="Text Box 38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00" name="Text Box 38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01" name="Text Box 38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02" name="Text Box 38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03" name="Text Box 38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04" name="Text Box 38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05" name="Text Box 38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06" name="Text Box 38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07" name="Text Box 38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08" name="Text Box 38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09" name="Text Box 38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10" name="Text Box 38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11" name="Text Box 38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12" name="Text Box 38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13" name="Text Box 38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14" name="Text Box 38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15" name="Text Box 38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16" name="Text Box 38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17" name="Text Box 38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18" name="Text Box 38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19" name="Text Box 38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20" name="Text Box 38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21" name="Text Box 38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22" name="Text Box 38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23" name="Text Box 38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24" name="Text Box 38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25" name="Text Box 38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26" name="Text Box 38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27" name="Text Box 38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28" name="Text Box 38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29" name="Text Box 38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30" name="Text Box 38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31" name="Text Box 38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32" name="Text Box 39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33" name="Text Box 39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34" name="Text Box 39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35" name="Text Box 39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36" name="Text Box 39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37" name="Text Box 39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38" name="Text Box 39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39" name="Text Box 39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40" name="Text Box 39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41" name="Text Box 39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42" name="Text Box 39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43" name="Text Box 39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44" name="Text Box 39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45" name="Text Box 39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46" name="Text Box 39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47" name="Text Box 39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48" name="Text Box 39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49" name="Text Box 39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50" name="Text Box 39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51" name="Text Box 39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52" name="Text Box 39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53" name="Text Box 39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54" name="Text Box 39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55" name="Text Box 39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56" name="Text Box 39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57" name="Text Box 39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58" name="Text Box 39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59" name="Text Box 39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60" name="Text Box 39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61" name="Text Box 39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62" name="Text Box 39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63" name="Text Box 39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64" name="Text Box 39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65" name="Text Box 39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66" name="Text Box 39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67" name="Text Box 39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68" name="Text Box 39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69" name="Text Box 39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70" name="Text Box 39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71" name="Text Box 39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72" name="Text Box 39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73" name="Text Box 39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74" name="Text Box 39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75" name="Text Box 39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76" name="Text Box 39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77" name="Text Box 39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78" name="Text Box 39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79" name="Text Box 39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80" name="Text Box 39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81" name="Text Box 39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82" name="Text Box 39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83" name="Text Box 39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84" name="Text Box 39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85" name="Text Box 39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86" name="Text Box 39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87" name="Text Box 39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88" name="Text Box 39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89" name="Text Box 39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90" name="Text Box 39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91" name="Text Box 39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92" name="Text Box 39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93" name="Text Box 39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94" name="Text Box 39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95" name="Text Box 39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96" name="Text Box 39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97" name="Text Box 39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98" name="Text Box 39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799" name="Text Box 39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00" name="Text Box 39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01" name="Text Box 39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02" name="Text Box 39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03" name="Text Box 39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04" name="Text Box 39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05" name="Text Box 39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06" name="Text Box 39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07" name="Text Box 39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08" name="Text Box 39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09" name="Text Box 39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10" name="Text Box 39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11" name="Text Box 39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12" name="Text Box 39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13" name="Text Box 39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14" name="Text Box 39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15" name="Text Box 39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16" name="Text Box 39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17" name="Text Box 39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18" name="Text Box 39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19" name="Text Box 39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20" name="Text Box 39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21" name="Text Box 39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22" name="Text Box 39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23" name="Text Box 39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24" name="Text Box 39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25" name="Text Box 39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26" name="Text Box 39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27" name="Text Box 39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28" name="Text Box 39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29" name="Text Box 39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30" name="Text Box 39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31" name="Text Box 39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32" name="Text Box 40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33" name="Text Box 40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34" name="Text Box 40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35" name="Text Box 40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36" name="Text Box 40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37" name="Text Box 40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38" name="Text Box 40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39" name="Text Box 40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40" name="Text Box 40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41" name="Text Box 40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42" name="Text Box 40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43" name="Text Box 40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44" name="Text Box 40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45" name="Text Box 40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46" name="Text Box 40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47" name="Text Box 40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48" name="Text Box 40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49" name="Text Box 40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50" name="Text Box 40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51" name="Text Box 40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52" name="Text Box 40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53" name="Text Box 40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54" name="Text Box 40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55" name="Text Box 40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56" name="Text Box 40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57" name="Text Box 40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58" name="Text Box 40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59" name="Text Box 40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60" name="Text Box 40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61" name="Text Box 40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62" name="Text Box 40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63" name="Text Box 40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64" name="Text Box 40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65" name="Text Box 40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66" name="Text Box 40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67" name="Text Box 40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68" name="Text Box 40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69" name="Text Box 40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70" name="Text Box 40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71" name="Text Box 40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72" name="Text Box 40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73" name="Text Box 40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74" name="Text Box 40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75" name="Text Box 40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76" name="Text Box 40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77" name="Text Box 40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78" name="Text Box 40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79" name="Text Box 40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80" name="Text Box 40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81" name="Text Box 40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82" name="Text Box 40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83" name="Text Box 40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84" name="Text Box 40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85" name="Text Box 40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86" name="Text Box 40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87" name="Text Box 40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88" name="Text Box 40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89" name="Text Box 40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90" name="Text Box 40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91" name="Text Box 40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92" name="Text Box 40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93" name="Text Box 40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94" name="Text Box 40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95" name="Text Box 40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96" name="Text Box 40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97" name="Text Box 40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98" name="Text Box 40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899" name="Text Box 40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00" name="Text Box 40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01" name="Text Box 40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02" name="Text Box 40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03" name="Text Box 40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04" name="Text Box 40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05" name="Text Box 40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06" name="Text Box 40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07" name="Text Box 40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08" name="Text Box 40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09" name="Text Box 40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10" name="Text Box 40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11" name="Text Box 40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12" name="Text Box 40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13" name="Text Box 40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14" name="Text Box 40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15" name="Text Box 40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16" name="Text Box 40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17" name="Text Box 40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18" name="Text Box 40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19" name="Text Box 40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20" name="Text Box 40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21" name="Text Box 40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22" name="Text Box 40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23" name="Text Box 40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24" name="Text Box 40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25" name="Text Box 40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26" name="Text Box 40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27" name="Text Box 40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28" name="Text Box 40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29" name="Text Box 40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30" name="Text Box 40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31" name="Text Box 40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32" name="Text Box 41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33" name="Text Box 41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34" name="Text Box 41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35" name="Text Box 41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36" name="Text Box 41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37" name="Text Box 41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38" name="Text Box 41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39" name="Text Box 41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40" name="Text Box 41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41" name="Text Box 41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42" name="Text Box 41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43" name="Text Box 41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44" name="Text Box 41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45" name="Text Box 41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46" name="Text Box 41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47" name="Text Box 41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48" name="Text Box 41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49" name="Text Box 41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50" name="Text Box 41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51" name="Text Box 41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52" name="Text Box 41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53" name="Text Box 41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54" name="Text Box 41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55" name="Text Box 41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56" name="Text Box 41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57" name="Text Box 41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58" name="Text Box 41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59" name="Text Box 41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60" name="Text Box 41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61" name="Text Box 41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62" name="Text Box 41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63" name="Text Box 41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64" name="Text Box 41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65" name="Text Box 41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66" name="Text Box 41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67" name="Text Box 41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68" name="Text Box 41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69" name="Text Box 41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70" name="Text Box 41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71" name="Text Box 41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72" name="Text Box 41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73" name="Text Box 41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74" name="Text Box 41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75" name="Text Box 41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76" name="Text Box 41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77" name="Text Box 41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78" name="Text Box 41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79" name="Text Box 41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80" name="Text Box 41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81" name="Text Box 41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82" name="Text Box 41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83" name="Text Box 41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84" name="Text Box 41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85" name="Text Box 41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86" name="Text Box 41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87" name="Text Box 41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88" name="Text Box 41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89" name="Text Box 41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90" name="Text Box 41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91" name="Text Box 41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92" name="Text Box 41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93" name="Text Box 41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94" name="Text Box 41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95" name="Text Box 41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96" name="Text Box 41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97" name="Text Box 41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98" name="Text Box 41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6999" name="Text Box 41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00" name="Text Box 41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01" name="Text Box 41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02" name="Text Box 41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03" name="Text Box 41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04" name="Text Box 41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05" name="Text Box 41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06" name="Text Box 41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07" name="Text Box 41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08" name="Text Box 41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09" name="Text Box 41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10" name="Text Box 41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11" name="Text Box 41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12" name="Text Box 41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13" name="Text Box 41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14" name="Text Box 41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15" name="Text Box 41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16" name="Text Box 41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17" name="Text Box 41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18" name="Text Box 41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19" name="Text Box 41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20" name="Text Box 41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21" name="Text Box 41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22" name="Text Box 41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23" name="Text Box 41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24" name="Text Box 41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25" name="Text Box 41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26" name="Text Box 41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27" name="Text Box 41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28" name="Text Box 41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29" name="Text Box 41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30" name="Text Box 41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31" name="Text Box 41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32" name="Text Box 42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33" name="Text Box 42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34" name="Text Box 42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35" name="Text Box 42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36" name="Text Box 42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37" name="Text Box 42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38" name="Text Box 42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39" name="Text Box 42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40" name="Text Box 42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41" name="Text Box 42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42" name="Text Box 42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43" name="Text Box 42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44" name="Text Box 42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45" name="Text Box 42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46" name="Text Box 42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47" name="Text Box 42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48" name="Text Box 42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49" name="Text Box 42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50" name="Text Box 42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51" name="Text Box 42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52" name="Text Box 42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53" name="Text Box 42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54" name="Text Box 42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55" name="Text Box 42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56" name="Text Box 42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57" name="Text Box 42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58" name="Text Box 42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59" name="Text Box 42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60" name="Text Box 42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61" name="Text Box 42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62" name="Text Box 42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63" name="Text Box 42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64" name="Text Box 42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65" name="Text Box 42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66" name="Text Box 42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67" name="Text Box 42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68" name="Text Box 42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69" name="Text Box 42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70" name="Text Box 42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71" name="Text Box 42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72" name="Text Box 42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73" name="Text Box 42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74" name="Text Box 42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75" name="Text Box 42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76" name="Text Box 42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77" name="Text Box 42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78" name="Text Box 42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79" name="Text Box 42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80" name="Text Box 42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81" name="Text Box 42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82" name="Text Box 42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83" name="Text Box 42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84" name="Text Box 42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85" name="Text Box 42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86" name="Text Box 42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87" name="Text Box 42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88" name="Text Box 42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89" name="Text Box 42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90" name="Text Box 42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91" name="Text Box 42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92" name="Text Box 42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93" name="Text Box 42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94" name="Text Box 42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95" name="Text Box 42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96" name="Text Box 42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97" name="Text Box 42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98" name="Text Box 42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099" name="Text Box 42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00" name="Text Box 42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01" name="Text Box 42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02" name="Text Box 42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03" name="Text Box 42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04" name="Text Box 42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05" name="Text Box 42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06" name="Text Box 42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07" name="Text Box 42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08" name="Text Box 42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09" name="Text Box 42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10" name="Text Box 42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11" name="Text Box 42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12" name="Text Box 42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13" name="Text Box 42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14" name="Text Box 42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15" name="Text Box 42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16" name="Text Box 42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17" name="Text Box 42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18" name="Text Box 42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19" name="Text Box 42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20" name="Text Box 42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21" name="Text Box 42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22" name="Text Box 42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23" name="Text Box 42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24" name="Text Box 42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25" name="Text Box 42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26" name="Text Box 42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27" name="Text Box 42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28" name="Text Box 42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29" name="Text Box 42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30" name="Text Box 42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31" name="Text Box 42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32" name="Text Box 43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33" name="Text Box 43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34" name="Text Box 43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35" name="Text Box 43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36" name="Text Box 43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37" name="Text Box 43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38" name="Text Box 43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39" name="Text Box 43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40" name="Text Box 43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41" name="Text Box 43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42" name="Text Box 43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43" name="Text Box 43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44" name="Text Box 43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45" name="Text Box 43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46" name="Text Box 43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47" name="Text Box 43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48" name="Text Box 43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49" name="Text Box 43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50" name="Text Box 43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51" name="Text Box 43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52" name="Text Box 43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53" name="Text Box 43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54" name="Text Box 43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55" name="Text Box 43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56" name="Text Box 43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57" name="Text Box 43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58" name="Text Box 43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59" name="Text Box 43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60" name="Text Box 43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61" name="Text Box 43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62" name="Text Box 43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63" name="Text Box 43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64" name="Text Box 43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65" name="Text Box 43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66" name="Text Box 43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67" name="Text Box 43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68" name="Text Box 43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69" name="Text Box 43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70" name="Text Box 43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71" name="Text Box 43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72" name="Text Box 43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73" name="Text Box 43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74" name="Text Box 43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75" name="Text Box 43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76" name="Text Box 43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77" name="Text Box 43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78" name="Text Box 43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79" name="Text Box 43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80" name="Text Box 43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81" name="Text Box 43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82" name="Text Box 43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83" name="Text Box 43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84" name="Text Box 43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85" name="Text Box 43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86" name="Text Box 43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87" name="Text Box 43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88" name="Text Box 43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89" name="Text Box 43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90" name="Text Box 43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91" name="Text Box 43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92" name="Text Box 43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93" name="Text Box 43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94" name="Text Box 43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95" name="Text Box 43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96" name="Text Box 43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97" name="Text Box 43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98" name="Text Box 43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199" name="Text Box 43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00" name="Text Box 43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01" name="Text Box 43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02" name="Text Box 43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03" name="Text Box 43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04" name="Text Box 43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05" name="Text Box 43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06" name="Text Box 43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07" name="Text Box 43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08" name="Text Box 43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09" name="Text Box 43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10" name="Text Box 43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11" name="Text Box 43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12" name="Text Box 43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13" name="Text Box 43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14" name="Text Box 43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15" name="Text Box 43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16" name="Text Box 43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17" name="Text Box 43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18" name="Text Box 43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19" name="Text Box 43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20" name="Text Box 43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21" name="Text Box 43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22" name="Text Box 43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23" name="Text Box 43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24" name="Text Box 43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25" name="Text Box 43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26" name="Text Box 43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27" name="Text Box 43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28" name="Text Box 43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29" name="Text Box 43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30" name="Text Box 43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31" name="Text Box 43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32" name="Text Box 44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33" name="Text Box 44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34" name="Text Box 44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35" name="Text Box 44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36" name="Text Box 44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37" name="Text Box 44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38" name="Text Box 44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39" name="Text Box 44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40" name="Text Box 44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41" name="Text Box 44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42" name="Text Box 44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43" name="Text Box 44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44" name="Text Box 44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45" name="Text Box 44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46" name="Text Box 44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47" name="Text Box 44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48" name="Text Box 44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49" name="Text Box 44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50" name="Text Box 44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51" name="Text Box 44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52" name="Text Box 44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53" name="Text Box 44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54" name="Text Box 44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55" name="Text Box 44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56" name="Text Box 44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57" name="Text Box 44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58" name="Text Box 44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59" name="Text Box 44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60" name="Text Box 44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61" name="Text Box 44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62" name="Text Box 44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63" name="Text Box 44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64" name="Text Box 44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65" name="Text Box 44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66" name="Text Box 44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67" name="Text Box 44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68" name="Text Box 44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69" name="Text Box 44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70" name="Text Box 44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71" name="Text Box 44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72" name="Text Box 44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73" name="Text Box 44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74" name="Text Box 44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75" name="Text Box 44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76" name="Text Box 44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77" name="Text Box 44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78" name="Text Box 44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79" name="Text Box 44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80" name="Text Box 44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81" name="Text Box 44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82" name="Text Box 44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83" name="Text Box 44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84" name="Text Box 44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85" name="Text Box 44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86" name="Text Box 44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87" name="Text Box 44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88" name="Text Box 44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89" name="Text Box 44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90" name="Text Box 44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91" name="Text Box 44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92" name="Text Box 44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93" name="Text Box 44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94" name="Text Box 44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95" name="Text Box 44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96" name="Text Box 44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97" name="Text Box 44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98" name="Text Box 44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299" name="Text Box 44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00" name="Text Box 44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01" name="Text Box 44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02" name="Text Box 44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03" name="Text Box 44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04" name="Text Box 44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05" name="Text Box 44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06" name="Text Box 44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07" name="Text Box 44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08" name="Text Box 44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09" name="Text Box 44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10" name="Text Box 44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11" name="Text Box 44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12" name="Text Box 44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13" name="Text Box 44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14" name="Text Box 44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15" name="Text Box 44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16" name="Text Box 44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17" name="Text Box 44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18" name="Text Box 44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19" name="Text Box 44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20" name="Text Box 44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21" name="Text Box 44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22" name="Text Box 44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23" name="Text Box 44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24" name="Text Box 44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25" name="Text Box 44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26" name="Text Box 44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27" name="Text Box 44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28" name="Text Box 44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29" name="Text Box 44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30" name="Text Box 44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31" name="Text Box 44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32" name="Text Box 45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33" name="Text Box 45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34" name="Text Box 45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35" name="Text Box 45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36" name="Text Box 45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37" name="Text Box 45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38" name="Text Box 45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39" name="Text Box 45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40" name="Text Box 45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41" name="Text Box 45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42" name="Text Box 45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43" name="Text Box 45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44" name="Text Box 45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45" name="Text Box 45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46" name="Text Box 45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47" name="Text Box 45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48" name="Text Box 45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49" name="Text Box 45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50" name="Text Box 45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51" name="Text Box 45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52" name="Text Box 45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53" name="Text Box 45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54" name="Text Box 45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55" name="Text Box 45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56" name="Text Box 45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57" name="Text Box 45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58" name="Text Box 45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59" name="Text Box 45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60" name="Text Box 45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61" name="Text Box 45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62" name="Text Box 45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63" name="Text Box 45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64" name="Text Box 45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65" name="Text Box 45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66" name="Text Box 45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67" name="Text Box 45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68" name="Text Box 45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69" name="Text Box 45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70" name="Text Box 45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71" name="Text Box 45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72" name="Text Box 45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73" name="Text Box 45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74" name="Text Box 45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75" name="Text Box 45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76" name="Text Box 45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77" name="Text Box 45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78" name="Text Box 45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79" name="Text Box 45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80" name="Text Box 45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81" name="Text Box 45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82" name="Text Box 45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83" name="Text Box 45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84" name="Text Box 45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85" name="Text Box 45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86" name="Text Box 45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87" name="Text Box 45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88" name="Text Box 45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89" name="Text Box 45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90" name="Text Box 45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91" name="Text Box 45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92" name="Text Box 45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93" name="Text Box 45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94" name="Text Box 45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95" name="Text Box 45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96" name="Text Box 45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97" name="Text Box 45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98" name="Text Box 45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399" name="Text Box 45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00" name="Text Box 45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01" name="Text Box 45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02" name="Text Box 45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03" name="Text Box 45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04" name="Text Box 45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05" name="Text Box 45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06" name="Text Box 45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07" name="Text Box 45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08" name="Text Box 45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09" name="Text Box 45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10" name="Text Box 45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11" name="Text Box 45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12" name="Text Box 45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13" name="Text Box 45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14" name="Text Box 45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15" name="Text Box 45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16" name="Text Box 45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17" name="Text Box 45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18" name="Text Box 45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19" name="Text Box 45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20" name="Text Box 45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21" name="Text Box 45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22" name="Text Box 45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23" name="Text Box 45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24" name="Text Box 45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25" name="Text Box 45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26" name="Text Box 45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27" name="Text Box 45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28" name="Text Box 45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29" name="Text Box 45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30" name="Text Box 45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31" name="Text Box 45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32" name="Text Box 46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33" name="Text Box 46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34" name="Text Box 46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35" name="Text Box 46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36" name="Text Box 46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37" name="Text Box 46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38" name="Text Box 46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39" name="Text Box 46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40" name="Text Box 46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41" name="Text Box 46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42" name="Text Box 46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43" name="Text Box 46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44" name="Text Box 46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45" name="Text Box 46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46" name="Text Box 46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47" name="Text Box 46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48" name="Text Box 46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49" name="Text Box 46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50" name="Text Box 46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51" name="Text Box 46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52" name="Text Box 46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53" name="Text Box 46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54" name="Text Box 46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55" name="Text Box 46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56" name="Text Box 46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57" name="Text Box 46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58" name="Text Box 46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59" name="Text Box 46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60" name="Text Box 46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61" name="Text Box 46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62" name="Text Box 46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63" name="Text Box 46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64" name="Text Box 46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65" name="Text Box 46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66" name="Text Box 46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67" name="Text Box 46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68" name="Text Box 46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69" name="Text Box 46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70" name="Text Box 46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71" name="Text Box 46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72" name="Text Box 46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73" name="Text Box 46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74" name="Text Box 46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75" name="Text Box 46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76" name="Text Box 46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77" name="Text Box 46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78" name="Text Box 46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79" name="Text Box 46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80" name="Text Box 46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81" name="Text Box 46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82" name="Text Box 46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83" name="Text Box 46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84" name="Text Box 46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85" name="Text Box 46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86" name="Text Box 46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87" name="Text Box 46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88" name="Text Box 46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89" name="Text Box 46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90" name="Text Box 46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91" name="Text Box 46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92" name="Text Box 46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93" name="Text Box 46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94" name="Text Box 46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95" name="Text Box 46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96" name="Text Box 46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97" name="Text Box 46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98" name="Text Box 46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499" name="Text Box 46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00" name="Text Box 46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01" name="Text Box 46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02" name="Text Box 46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03" name="Text Box 46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04" name="Text Box 46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05" name="Text Box 46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06" name="Text Box 46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07" name="Text Box 46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08" name="Text Box 46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09" name="Text Box 46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10" name="Text Box 46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11" name="Text Box 46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12" name="Text Box 46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13" name="Text Box 46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14" name="Text Box 46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15" name="Text Box 46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16" name="Text Box 46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17" name="Text Box 46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18" name="Text Box 46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19" name="Text Box 46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20" name="Text Box 46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21" name="Text Box 46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22" name="Text Box 46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23" name="Text Box 46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24" name="Text Box 46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25" name="Text Box 46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26" name="Text Box 46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27" name="Text Box 46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28" name="Text Box 46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29" name="Text Box 46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30" name="Text Box 46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31" name="Text Box 46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32" name="Text Box 47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33" name="Text Box 47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34" name="Text Box 47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35" name="Text Box 47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36" name="Text Box 47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37" name="Text Box 47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38" name="Text Box 47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39" name="Text Box 47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40" name="Text Box 47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41" name="Text Box 47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42" name="Text Box 47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43" name="Text Box 47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44" name="Text Box 47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45" name="Text Box 47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46" name="Text Box 47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47" name="Text Box 47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48" name="Text Box 47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49" name="Text Box 47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50" name="Text Box 47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51" name="Text Box 47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52" name="Text Box 47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53" name="Text Box 47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54" name="Text Box 47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55" name="Text Box 47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56" name="Text Box 47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57" name="Text Box 47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58" name="Text Box 47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59" name="Text Box 47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60" name="Text Box 47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61" name="Text Box 47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62" name="Text Box 47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63" name="Text Box 47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64" name="Text Box 47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65" name="Text Box 47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66" name="Text Box 47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67" name="Text Box 47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68" name="Text Box 47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69" name="Text Box 47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70" name="Text Box 47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71" name="Text Box 47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72" name="Text Box 47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73" name="Text Box 47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74" name="Text Box 47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75" name="Text Box 47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76" name="Text Box 47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77" name="Text Box 47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78" name="Text Box 47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79" name="Text Box 47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80" name="Text Box 47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81" name="Text Box 47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82" name="Text Box 47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83" name="Text Box 47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84" name="Text Box 47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85" name="Text Box 47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86" name="Text Box 47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87" name="Text Box 47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88" name="Text Box 47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89" name="Text Box 47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90" name="Text Box 47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91" name="Text Box 47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92" name="Text Box 47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93" name="Text Box 47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94" name="Text Box 47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95" name="Text Box 47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96" name="Text Box 47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97" name="Text Box 47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98" name="Text Box 47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599" name="Text Box 47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00" name="Text Box 47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01" name="Text Box 47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02" name="Text Box 47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03" name="Text Box 47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04" name="Text Box 47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05" name="Text Box 47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06" name="Text Box 47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07" name="Text Box 47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08" name="Text Box 47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09" name="Text Box 47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10" name="Text Box 47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11" name="Text Box 47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12" name="Text Box 47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13" name="Text Box 47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14" name="Text Box 47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15" name="Text Box 47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16" name="Text Box 47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17" name="Text Box 47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18" name="Text Box 47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19" name="Text Box 47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20" name="Text Box 47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21" name="Text Box 47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22" name="Text Box 47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23" name="Text Box 47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24" name="Text Box 47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25" name="Text Box 47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26" name="Text Box 47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27" name="Text Box 47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28" name="Text Box 47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29" name="Text Box 47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30" name="Text Box 47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31" name="Text Box 47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32" name="Text Box 48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33" name="Text Box 48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34" name="Text Box 48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35" name="Text Box 48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36" name="Text Box 48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37" name="Text Box 48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38" name="Text Box 48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39" name="Text Box 48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40" name="Text Box 48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41" name="Text Box 48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42" name="Text Box 48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43" name="Text Box 48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44" name="Text Box 48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45" name="Text Box 48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46" name="Text Box 48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47" name="Text Box 48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48" name="Text Box 48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49" name="Text Box 48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50" name="Text Box 48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51" name="Text Box 48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52" name="Text Box 48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53" name="Text Box 48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54" name="Text Box 48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55" name="Text Box 48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56" name="Text Box 48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57" name="Text Box 48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58" name="Text Box 48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59" name="Text Box 48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60" name="Text Box 48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61" name="Text Box 48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62" name="Text Box 48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63" name="Text Box 48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64" name="Text Box 48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65" name="Text Box 48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66" name="Text Box 48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67" name="Text Box 48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68" name="Text Box 48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69" name="Text Box 48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70" name="Text Box 48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71" name="Text Box 48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72" name="Text Box 48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73" name="Text Box 48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74" name="Text Box 48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75" name="Text Box 48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76" name="Text Box 48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77" name="Text Box 48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78" name="Text Box 48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79" name="Text Box 48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80" name="Text Box 48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81" name="Text Box 48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82" name="Text Box 48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83" name="Text Box 48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84" name="Text Box 48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85" name="Text Box 48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86" name="Text Box 48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87" name="Text Box 48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88" name="Text Box 48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89" name="Text Box 48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90" name="Text Box 48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91" name="Text Box 48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92" name="Text Box 48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93" name="Text Box 48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94" name="Text Box 48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95" name="Text Box 48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96" name="Text Box 48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97" name="Text Box 48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98" name="Text Box 48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699" name="Text Box 48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00" name="Text Box 48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01" name="Text Box 48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02" name="Text Box 48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03" name="Text Box 48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04" name="Text Box 48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05" name="Text Box 48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06" name="Text Box 48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07" name="Text Box 48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08" name="Text Box 48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09" name="Text Box 48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10" name="Text Box 48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11" name="Text Box 48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12" name="Text Box 48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13" name="Text Box 48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14" name="Text Box 48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15" name="Text Box 48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16" name="Text Box 48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17" name="Text Box 48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18" name="Text Box 48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19" name="Text Box 48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20" name="Text Box 48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21" name="Text Box 48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22" name="Text Box 48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23" name="Text Box 48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24" name="Text Box 48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25" name="Text Box 48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26" name="Text Box 48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27" name="Text Box 48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28" name="Text Box 48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29" name="Text Box 48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30" name="Text Box 48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31" name="Text Box 48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32" name="Text Box 49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33" name="Text Box 49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34" name="Text Box 49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35" name="Text Box 49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36" name="Text Box 49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37" name="Text Box 49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38" name="Text Box 49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39" name="Text Box 49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40" name="Text Box 49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41" name="Text Box 49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42" name="Text Box 49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43" name="Text Box 49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44" name="Text Box 49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45" name="Text Box 49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46" name="Text Box 49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47" name="Text Box 49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48" name="Text Box 49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49" name="Text Box 49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50" name="Text Box 49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51" name="Text Box 49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52" name="Text Box 49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53" name="Text Box 49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54" name="Text Box 49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55" name="Text Box 49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56" name="Text Box 49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57" name="Text Box 49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58" name="Text Box 49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59" name="Text Box 49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60" name="Text Box 49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61" name="Text Box 49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62" name="Text Box 49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63" name="Text Box 49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64" name="Text Box 49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65" name="Text Box 49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66" name="Text Box 49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67" name="Text Box 49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68" name="Text Box 49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69" name="Text Box 49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70" name="Text Box 49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71" name="Text Box 49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72" name="Text Box 49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73" name="Text Box 49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74" name="Text Box 49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75" name="Text Box 49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76" name="Text Box 49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77" name="Text Box 49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78" name="Text Box 49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79" name="Text Box 49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80" name="Text Box 49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81" name="Text Box 49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82" name="Text Box 49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83" name="Text Box 49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84" name="Text Box 49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85" name="Text Box 49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86" name="Text Box 49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87" name="Text Box 49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88" name="Text Box 49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89" name="Text Box 49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90" name="Text Box 49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91" name="Text Box 49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92" name="Text Box 49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93" name="Text Box 49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94" name="Text Box 49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95" name="Text Box 49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96" name="Text Box 49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97" name="Text Box 49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98" name="Text Box 49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799" name="Text Box 49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00" name="Text Box 49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01" name="Text Box 49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02" name="Text Box 49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03" name="Text Box 49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04" name="Text Box 49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05" name="Text Box 49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06" name="Text Box 49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07" name="Text Box 49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08" name="Text Box 49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09" name="Text Box 49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10" name="Text Box 49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11" name="Text Box 49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12" name="Text Box 49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13" name="Text Box 49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14" name="Text Box 49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15" name="Text Box 49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16" name="Text Box 49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17" name="Text Box 49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18" name="Text Box 49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19" name="Text Box 49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20" name="Text Box 49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21" name="Text Box 49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22" name="Text Box 49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23" name="Text Box 49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24" name="Text Box 49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25" name="Text Box 49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26" name="Text Box 49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27" name="Text Box 49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28" name="Text Box 49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29" name="Text Box 49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30" name="Text Box 49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31" name="Text Box 49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32" name="Text Box 50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33" name="Text Box 50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34" name="Text Box 50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35" name="Text Box 50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36" name="Text Box 50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37" name="Text Box 50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38" name="Text Box 50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39" name="Text Box 50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40" name="Text Box 50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41" name="Text Box 50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42" name="Text Box 50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43" name="Text Box 50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44" name="Text Box 50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45" name="Text Box 50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46" name="Text Box 50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47" name="Text Box 50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48" name="Text Box 50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49" name="Text Box 50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50" name="Text Box 50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51" name="Text Box 50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52" name="Text Box 50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53" name="Text Box 50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54" name="Text Box 50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55" name="Text Box 50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56" name="Text Box 50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57" name="Text Box 50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58" name="Text Box 50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59" name="Text Box 50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60" name="Text Box 50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61" name="Text Box 50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62" name="Text Box 50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63" name="Text Box 50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64" name="Text Box 50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65" name="Text Box 50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66" name="Text Box 50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67" name="Text Box 50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68" name="Text Box 50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69" name="Text Box 50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70" name="Text Box 50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71" name="Text Box 50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72" name="Text Box 50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73" name="Text Box 50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74" name="Text Box 50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75" name="Text Box 50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76" name="Text Box 50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77" name="Text Box 50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78" name="Text Box 50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79" name="Text Box 50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80" name="Text Box 50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81" name="Text Box 50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82" name="Text Box 50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83" name="Text Box 50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84" name="Text Box 50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85" name="Text Box 50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86" name="Text Box 50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87" name="Text Box 50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88" name="Text Box 50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89" name="Text Box 50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90" name="Text Box 50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91" name="Text Box 50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92" name="Text Box 50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93" name="Text Box 50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94" name="Text Box 50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95" name="Text Box 50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96" name="Text Box 50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97" name="Text Box 50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98" name="Text Box 50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899" name="Text Box 50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00" name="Text Box 50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01" name="Text Box 50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02" name="Text Box 50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03" name="Text Box 50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04" name="Text Box 50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05" name="Text Box 50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06" name="Text Box 50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07" name="Text Box 50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08" name="Text Box 50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09" name="Text Box 50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10" name="Text Box 50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11" name="Text Box 50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12" name="Text Box 50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13" name="Text Box 50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14" name="Text Box 50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15" name="Text Box 50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16" name="Text Box 50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17" name="Text Box 50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18" name="Text Box 50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19" name="Text Box 50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20" name="Text Box 50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21" name="Text Box 50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22" name="Text Box 50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23" name="Text Box 50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24" name="Text Box 50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25" name="Text Box 50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26" name="Text Box 50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27" name="Text Box 50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28" name="Text Box 50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29" name="Text Box 50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30" name="Text Box 50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31" name="Text Box 50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32" name="Text Box 51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33" name="Text Box 51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34" name="Text Box 51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35" name="Text Box 51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36" name="Text Box 51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37" name="Text Box 51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38" name="Text Box 51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39" name="Text Box 51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40" name="Text Box 51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41" name="Text Box 51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42" name="Text Box 51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43" name="Text Box 51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44" name="Text Box 51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45" name="Text Box 51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46" name="Text Box 51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47" name="Text Box 51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48" name="Text Box 51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49" name="Text Box 51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50" name="Text Box 51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51" name="Text Box 51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52" name="Text Box 51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53" name="Text Box 51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54" name="Text Box 51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55" name="Text Box 51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56" name="Text Box 51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57" name="Text Box 51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58" name="Text Box 51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59" name="Text Box 51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60" name="Text Box 51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61" name="Text Box 51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62" name="Text Box 51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63" name="Text Box 51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64" name="Text Box 51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65" name="Text Box 51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66" name="Text Box 51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67" name="Text Box 51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68" name="Text Box 51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69" name="Text Box 51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70" name="Text Box 51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71" name="Text Box 51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72" name="Text Box 51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73" name="Text Box 51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74" name="Text Box 51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75" name="Text Box 51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76" name="Text Box 51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77" name="Text Box 51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78" name="Text Box 51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79" name="Text Box 51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80" name="Text Box 51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81" name="Text Box 51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82" name="Text Box 51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83" name="Text Box 51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84" name="Text Box 51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85" name="Text Box 51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86" name="Text Box 51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87" name="Text Box 51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88" name="Text Box 51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89" name="Text Box 51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90" name="Text Box 51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91" name="Text Box 51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92" name="Text Box 51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93" name="Text Box 51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94" name="Text Box 51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95" name="Text Box 51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96" name="Text Box 51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97" name="Text Box 51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98" name="Text Box 51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7999" name="Text Box 51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00" name="Text Box 51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01" name="Text Box 51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02" name="Text Box 51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03" name="Text Box 51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04" name="Text Box 51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05" name="Text Box 51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06" name="Text Box 51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07" name="Text Box 51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08" name="Text Box 51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09" name="Text Box 51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10" name="Text Box 51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11" name="Text Box 51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12" name="Text Box 51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13" name="Text Box 51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14" name="Text Box 51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15" name="Text Box 51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16" name="Text Box 51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17" name="Text Box 51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18" name="Text Box 51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19" name="Text Box 51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20" name="Text Box 51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21" name="Text Box 51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22" name="Text Box 51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23" name="Text Box 51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24" name="Text Box 51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25" name="Text Box 51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26" name="Text Box 51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27" name="Text Box 51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28" name="Text Box 51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29" name="Text Box 51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30" name="Text Box 51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31" name="Text Box 51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32" name="Text Box 52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33" name="Text Box 52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34" name="Text Box 52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35" name="Text Box 52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36" name="Text Box 52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37" name="Text Box 52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38" name="Text Box 52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39" name="Text Box 52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40" name="Text Box 52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41" name="Text Box 52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42" name="Text Box 52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43" name="Text Box 52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44" name="Text Box 52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45" name="Text Box 52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46" name="Text Box 52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47" name="Text Box 52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48" name="Text Box 52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49" name="Text Box 52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50" name="Text Box 52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51" name="Text Box 52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52" name="Text Box 52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53" name="Text Box 52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54" name="Text Box 52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55" name="Text Box 52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56" name="Text Box 52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57" name="Text Box 52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58" name="Text Box 52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59" name="Text Box 52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60" name="Text Box 52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61" name="Text Box 52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62" name="Text Box 52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63" name="Text Box 52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64" name="Text Box 52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65" name="Text Box 52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66" name="Text Box 52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67" name="Text Box 52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68" name="Text Box 52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69" name="Text Box 52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70" name="Text Box 52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71" name="Text Box 52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72" name="Text Box 52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73" name="Text Box 52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74" name="Text Box 52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75" name="Text Box 52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76" name="Text Box 52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77" name="Text Box 52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78" name="Text Box 52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79" name="Text Box 52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80" name="Text Box 52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81" name="Text Box 52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82" name="Text Box 52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83" name="Text Box 52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84" name="Text Box 52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85" name="Text Box 52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86" name="Text Box 52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87" name="Text Box 52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88" name="Text Box 52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89" name="Text Box 52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90" name="Text Box 52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91" name="Text Box 52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92" name="Text Box 52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93" name="Text Box 52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94" name="Text Box 52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95" name="Text Box 52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96" name="Text Box 52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97" name="Text Box 52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98" name="Text Box 52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099" name="Text Box 52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00" name="Text Box 52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01" name="Text Box 52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02" name="Text Box 52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03" name="Text Box 52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04" name="Text Box 52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05" name="Text Box 52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06" name="Text Box 52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07" name="Text Box 52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08" name="Text Box 52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09" name="Text Box 52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10" name="Text Box 52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11" name="Text Box 52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12" name="Text Box 52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13" name="Text Box 52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14" name="Text Box 52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15" name="Text Box 52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16" name="Text Box 52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17" name="Text Box 52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18" name="Text Box 52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19" name="Text Box 52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20" name="Text Box 52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21" name="Text Box 52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22" name="Text Box 52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23" name="Text Box 52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24" name="Text Box 52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25" name="Text Box 52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26" name="Text Box 52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27" name="Text Box 52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28" name="Text Box 52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29" name="Text Box 52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30" name="Text Box 52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31" name="Text Box 52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32" name="Text Box 53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33" name="Text Box 53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34" name="Text Box 53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35" name="Text Box 53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36" name="Text Box 53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37" name="Text Box 53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38" name="Text Box 53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39" name="Text Box 53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40" name="Text Box 530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41" name="Text Box 530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42" name="Text Box 531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43" name="Text Box 531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44" name="Text Box 531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45" name="Text Box 531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46" name="Text Box 531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47" name="Text Box 531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48" name="Text Box 531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49" name="Text Box 531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50" name="Text Box 531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51" name="Text Box 531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52" name="Text Box 532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53" name="Text Box 532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54" name="Text Box 532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55" name="Text Box 532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56" name="Text Box 532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57" name="Text Box 532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58" name="Text Box 532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59" name="Text Box 532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60" name="Text Box 532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61" name="Text Box 532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62" name="Text Box 533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63" name="Text Box 533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64" name="Text Box 533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65" name="Text Box 533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66" name="Text Box 533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67" name="Text Box 533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68" name="Text Box 533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69" name="Text Box 533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70" name="Text Box 533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71" name="Text Box 533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72" name="Text Box 534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73" name="Text Box 534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74" name="Text Box 534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75" name="Text Box 534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76" name="Text Box 534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77" name="Text Box 534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78" name="Text Box 534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79" name="Text Box 534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80" name="Text Box 534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81" name="Text Box 534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82" name="Text Box 535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83" name="Text Box 535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84" name="Text Box 535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85" name="Text Box 535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86" name="Text Box 535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87" name="Text Box 535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88" name="Text Box 535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89" name="Text Box 535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90" name="Text Box 535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91" name="Text Box 535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92" name="Text Box 536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93" name="Text Box 536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94" name="Text Box 536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95" name="Text Box 536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96" name="Text Box 536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97" name="Text Box 536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98" name="Text Box 536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199" name="Text Box 536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00" name="Text Box 536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01" name="Text Box 536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02" name="Text Box 537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03" name="Text Box 537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04" name="Text Box 537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05" name="Text Box 537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06" name="Text Box 537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07" name="Text Box 537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08" name="Text Box 537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09" name="Text Box 537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10" name="Text Box 537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11" name="Text Box 537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12" name="Text Box 538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13" name="Text Box 538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14" name="Text Box 538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15" name="Text Box 538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16" name="Text Box 538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17" name="Text Box 538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18" name="Text Box 538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19" name="Text Box 538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20" name="Text Box 538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21" name="Text Box 538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22" name="Text Box 539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23" name="Text Box 539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24" name="Text Box 539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25" name="Text Box 539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26" name="Text Box 539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27" name="Text Box 539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28" name="Text Box 539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29" name="Text Box 539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30" name="Text Box 5398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31" name="Text Box 5399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32" name="Text Box 5400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33" name="Text Box 5401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34" name="Text Box 5402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35" name="Text Box 5403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36" name="Text Box 5404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37" name="Text Box 5405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38" name="Text Box 5406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965</xdr:row>
      <xdr:rowOff>0</xdr:rowOff>
    </xdr:from>
    <xdr:to>
      <xdr:col>4</xdr:col>
      <xdr:colOff>85725</xdr:colOff>
      <xdr:row>966</xdr:row>
      <xdr:rowOff>19050</xdr:rowOff>
    </xdr:to>
    <xdr:sp macro="" textlink="">
      <xdr:nvSpPr>
        <xdr:cNvPr id="8239" name="Text Box 5407"/>
        <xdr:cNvSpPr txBox="1">
          <a:spLocks noChangeArrowheads="1"/>
        </xdr:cNvSpPr>
      </xdr:nvSpPr>
      <xdr:spPr bwMode="auto">
        <a:xfrm>
          <a:off x="4686300" y="183842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40" name="Text Box 5427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41" name="Text Box 5428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42" name="Text Box 5429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43" name="Text Box 5430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44" name="Text Box 5431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45" name="Text Box 5432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46" name="Text Box 5433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47" name="Text Box 5434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48" name="Text Box 5435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49" name="Text Box 5436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50" name="Text Box 5437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51" name="Text Box 5438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52" name="Text Box 5439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53" name="Text Box 5440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54" name="Text Box 5441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55" name="Text Box 5442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56" name="Text Box 5443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57" name="Text Box 5444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58" name="Text Box 5445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59" name="Text Box 5446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60" name="Text Box 5447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61" name="Text Box 5448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62" name="Text Box 5449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63" name="Text Box 5450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64" name="Text Box 5451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65" name="Text Box 5452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66" name="Text Box 5453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67" name="Text Box 5454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68" name="Text Box 5455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69" name="Text Box 5456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70" name="Text Box 5457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71" name="Text Box 5458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72" name="Text Box 5459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73" name="Text Box 5460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74" name="Text Box 5461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75" name="Text Box 5462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76" name="Text Box 5463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77" name="Text Box 5464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78" name="Text Box 5465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79" name="Text Box 5466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80" name="Text Box 5467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964</xdr:row>
      <xdr:rowOff>0</xdr:rowOff>
    </xdr:from>
    <xdr:to>
      <xdr:col>4</xdr:col>
      <xdr:colOff>85725</xdr:colOff>
      <xdr:row>965</xdr:row>
      <xdr:rowOff>19050</xdr:rowOff>
    </xdr:to>
    <xdr:sp macro="" textlink="">
      <xdr:nvSpPr>
        <xdr:cNvPr id="8281" name="Text Box 5468"/>
        <xdr:cNvSpPr txBox="1">
          <a:spLocks noChangeArrowheads="1"/>
        </xdr:cNvSpPr>
      </xdr:nvSpPr>
      <xdr:spPr bwMode="auto">
        <a:xfrm>
          <a:off x="4686300" y="183651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82" name="Text Box 25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83" name="Text Box 25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84" name="Text Box 25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85" name="Text Box 25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86" name="Text Box 25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87" name="Text Box 25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88" name="Text Box 25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89" name="Text Box 25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90" name="Text Box 25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91" name="Text Box 25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92" name="Text Box 25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93" name="Text Box 25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94" name="Text Box 25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95" name="Text Box 25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96" name="Text Box 26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97" name="Text Box 26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98" name="Text Box 26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299" name="Text Box 26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00" name="Text Box 26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01" name="Text Box 26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02" name="Text Box 26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03" name="Text Box 26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04" name="Text Box 26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05" name="Text Box 26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06" name="Text Box 26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07" name="Text Box 26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08" name="Text Box 26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09" name="Text Box 26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10" name="Text Box 26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11" name="Text Box 26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12" name="Text Box 26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13" name="Text Box 26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14" name="Text Box 26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15" name="Text Box 26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16" name="Text Box 26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17" name="Text Box 26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18" name="Text Box 26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19" name="Text Box 26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20" name="Text Box 26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21" name="Text Box 26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22" name="Text Box 26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23" name="Text Box 26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24" name="Text Box 26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25" name="Text Box 26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26" name="Text Box 26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27" name="Text Box 26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28" name="Text Box 26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29" name="Text Box 26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30" name="Text Box 26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31" name="Text Box 26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32" name="Text Box 26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33" name="Text Box 26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34" name="Text Box 26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35" name="Text Box 26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36" name="Text Box 26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37" name="Text Box 26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38" name="Text Box 26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39" name="Text Box 26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40" name="Text Box 26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41" name="Text Box 26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42" name="Text Box 26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43" name="Text Box 26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44" name="Text Box 26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45" name="Text Box 26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46" name="Text Box 26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47" name="Text Box 26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48" name="Text Box 26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49" name="Text Box 26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50" name="Text Box 26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51" name="Text Box 26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52" name="Text Box 26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53" name="Text Box 26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54" name="Text Box 27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55" name="Text Box 27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56" name="Text Box 27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57" name="Text Box 27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58" name="Text Box 27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59" name="Text Box 27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60" name="Text Box 27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61" name="Text Box 27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62" name="Text Box 27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63" name="Text Box 27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64" name="Text Box 27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65" name="Text Box 27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66" name="Text Box 27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67" name="Text Box 27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68" name="Text Box 27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69" name="Text Box 27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70" name="Text Box 27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71" name="Text Box 27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72" name="Text Box 27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73" name="Text Box 27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74" name="Text Box 27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75" name="Text Box 27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76" name="Text Box 27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77" name="Text Box 27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78" name="Text Box 27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79" name="Text Box 27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80" name="Text Box 27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81" name="Text Box 27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82" name="Text Box 27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83" name="Text Box 27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84" name="Text Box 27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85" name="Text Box 27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86" name="Text Box 27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87" name="Text Box 27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88" name="Text Box 27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89" name="Text Box 27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90" name="Text Box 27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91" name="Text Box 27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92" name="Text Box 27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93" name="Text Box 27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94" name="Text Box 27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95" name="Text Box 27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96" name="Text Box 27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97" name="Text Box 27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98" name="Text Box 27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399" name="Text Box 27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00" name="Text Box 27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01" name="Text Box 27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02" name="Text Box 27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03" name="Text Box 27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04" name="Text Box 27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05" name="Text Box 27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06" name="Text Box 27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07" name="Text Box 27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08" name="Text Box 27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09" name="Text Box 27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10" name="Text Box 27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11" name="Text Box 27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12" name="Text Box 27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13" name="Text Box 27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14" name="Text Box 27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15" name="Text Box 27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16" name="Text Box 27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17" name="Text Box 27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18" name="Text Box 27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19" name="Text Box 27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20" name="Text Box 27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21" name="Text Box 27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22" name="Text Box 27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23" name="Text Box 27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24" name="Text Box 27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25" name="Text Box 27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26" name="Text Box 27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27" name="Text Box 27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28" name="Text Box 27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29" name="Text Box 27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30" name="Text Box 27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31" name="Text Box 27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32" name="Text Box 27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33" name="Text Box 27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34" name="Text Box 27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35" name="Text Box 27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36" name="Text Box 27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37" name="Text Box 27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38" name="Text Box 27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39" name="Text Box 27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40" name="Text Box 27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41" name="Text Box 27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42" name="Text Box 27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43" name="Text Box 27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44" name="Text Box 27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45" name="Text Box 27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46" name="Text Box 27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47" name="Text Box 27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48" name="Text Box 27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49" name="Text Box 27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50" name="Text Box 27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51" name="Text Box 27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52" name="Text Box 27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53" name="Text Box 27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54" name="Text Box 28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55" name="Text Box 28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56" name="Text Box 28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57" name="Text Box 28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58" name="Text Box 28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59" name="Text Box 28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60" name="Text Box 28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61" name="Text Box 28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62" name="Text Box 28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63" name="Text Box 28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64" name="Text Box 28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65" name="Text Box 28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66" name="Text Box 28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67" name="Text Box 28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68" name="Text Box 28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69" name="Text Box 28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70" name="Text Box 28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71" name="Text Box 28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72" name="Text Box 28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73" name="Text Box 28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74" name="Text Box 28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75" name="Text Box 28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76" name="Text Box 28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77" name="Text Box 28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78" name="Text Box 28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79" name="Text Box 28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80" name="Text Box 28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81" name="Text Box 28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82" name="Text Box 28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83" name="Text Box 28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84" name="Text Box 28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85" name="Text Box 28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86" name="Text Box 28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87" name="Text Box 28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88" name="Text Box 28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89" name="Text Box 28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90" name="Text Box 28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91" name="Text Box 28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92" name="Text Box 28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93" name="Text Box 28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94" name="Text Box 28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95" name="Text Box 28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96" name="Text Box 28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97" name="Text Box 28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98" name="Text Box 28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499" name="Text Box 28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00" name="Text Box 28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01" name="Text Box 28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02" name="Text Box 28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03" name="Text Box 28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04" name="Text Box 28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05" name="Text Box 28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06" name="Text Box 28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07" name="Text Box 28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08" name="Text Box 28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09" name="Text Box 28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10" name="Text Box 28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11" name="Text Box 28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12" name="Text Box 28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13" name="Text Box 28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14" name="Text Box 28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15" name="Text Box 28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16" name="Text Box 28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17" name="Text Box 28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18" name="Text Box 28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19" name="Text Box 28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20" name="Text Box 28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21" name="Text Box 28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22" name="Text Box 28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23" name="Text Box 28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24" name="Text Box 28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25" name="Text Box 28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26" name="Text Box 28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27" name="Text Box 28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28" name="Text Box 28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29" name="Text Box 28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30" name="Text Box 28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31" name="Text Box 28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32" name="Text Box 28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33" name="Text Box 28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34" name="Text Box 28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35" name="Text Box 28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36" name="Text Box 28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37" name="Text Box 28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38" name="Text Box 28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39" name="Text Box 28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40" name="Text Box 28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41" name="Text Box 28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42" name="Text Box 28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43" name="Text Box 28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44" name="Text Box 28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45" name="Text Box 28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46" name="Text Box 28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47" name="Text Box 28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48" name="Text Box 28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49" name="Text Box 28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50" name="Text Box 28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51" name="Text Box 28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52" name="Text Box 28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53" name="Text Box 28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54" name="Text Box 29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55" name="Text Box 29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56" name="Text Box 29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57" name="Text Box 29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58" name="Text Box 29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59" name="Text Box 29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60" name="Text Box 29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61" name="Text Box 29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62" name="Text Box 29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63" name="Text Box 29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64" name="Text Box 29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65" name="Text Box 29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66" name="Text Box 29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67" name="Text Box 29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68" name="Text Box 29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69" name="Text Box 29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70" name="Text Box 29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71" name="Text Box 29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72" name="Text Box 29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73" name="Text Box 29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74" name="Text Box 29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75" name="Text Box 29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76" name="Text Box 29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77" name="Text Box 29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78" name="Text Box 29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79" name="Text Box 29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80" name="Text Box 29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81" name="Text Box 29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82" name="Text Box 29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83" name="Text Box 29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84" name="Text Box 29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85" name="Text Box 29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86" name="Text Box 29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87" name="Text Box 29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88" name="Text Box 29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89" name="Text Box 29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90" name="Text Box 29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91" name="Text Box 29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92" name="Text Box 29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93" name="Text Box 29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94" name="Text Box 29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95" name="Text Box 29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96" name="Text Box 29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97" name="Text Box 29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98" name="Text Box 29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599" name="Text Box 29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00" name="Text Box 29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01" name="Text Box 29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02" name="Text Box 29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03" name="Text Box 29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04" name="Text Box 29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05" name="Text Box 29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06" name="Text Box 29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07" name="Text Box 29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08" name="Text Box 29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09" name="Text Box 29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10" name="Text Box 29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11" name="Text Box 29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12" name="Text Box 29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13" name="Text Box 29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14" name="Text Box 29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15" name="Text Box 29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16" name="Text Box 29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17" name="Text Box 29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18" name="Text Box 29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19" name="Text Box 29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20" name="Text Box 29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21" name="Text Box 29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22" name="Text Box 29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23" name="Text Box 29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24" name="Text Box 29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25" name="Text Box 29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26" name="Text Box 29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27" name="Text Box 29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28" name="Text Box 29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29" name="Text Box 29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30" name="Text Box 29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31" name="Text Box 29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32" name="Text Box 29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33" name="Text Box 29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34" name="Text Box 29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35" name="Text Box 29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36" name="Text Box 29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37" name="Text Box 29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38" name="Text Box 29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39" name="Text Box 29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40" name="Text Box 29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41" name="Text Box 29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42" name="Text Box 29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43" name="Text Box 29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44" name="Text Box 29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45" name="Text Box 29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46" name="Text Box 29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47" name="Text Box 29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48" name="Text Box 29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49" name="Text Box 29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50" name="Text Box 29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51" name="Text Box 29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52" name="Text Box 29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53" name="Text Box 29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54" name="Text Box 30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55" name="Text Box 30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56" name="Text Box 30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57" name="Text Box 30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58" name="Text Box 30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59" name="Text Box 30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60" name="Text Box 30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61" name="Text Box 30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62" name="Text Box 30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63" name="Text Box 30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64" name="Text Box 30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65" name="Text Box 30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66" name="Text Box 30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67" name="Text Box 30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68" name="Text Box 30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69" name="Text Box 30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70" name="Text Box 30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71" name="Text Box 30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72" name="Text Box 30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73" name="Text Box 30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74" name="Text Box 30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75" name="Text Box 30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76" name="Text Box 30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77" name="Text Box 30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78" name="Text Box 30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79" name="Text Box 30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80" name="Text Box 30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81" name="Text Box 30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82" name="Text Box 30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83" name="Text Box 30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84" name="Text Box 30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85" name="Text Box 30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86" name="Text Box 30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87" name="Text Box 30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88" name="Text Box 30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89" name="Text Box 30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90" name="Text Box 30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91" name="Text Box 30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92" name="Text Box 30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93" name="Text Box 30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94" name="Text Box 30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95" name="Text Box 30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96" name="Text Box 30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97" name="Text Box 30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98" name="Text Box 30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699" name="Text Box 30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00" name="Text Box 30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01" name="Text Box 30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02" name="Text Box 30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03" name="Text Box 30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04" name="Text Box 30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05" name="Text Box 30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06" name="Text Box 30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07" name="Text Box 30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08" name="Text Box 30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09" name="Text Box 30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10" name="Text Box 30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11" name="Text Box 30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12" name="Text Box 30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13" name="Text Box 30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14" name="Text Box 30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15" name="Text Box 30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16" name="Text Box 30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17" name="Text Box 30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18" name="Text Box 30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19" name="Text Box 30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20" name="Text Box 30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21" name="Text Box 30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22" name="Text Box 30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23" name="Text Box 30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24" name="Text Box 30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25" name="Text Box 30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26" name="Text Box 30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27" name="Text Box 30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28" name="Text Box 30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29" name="Text Box 30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30" name="Text Box 30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31" name="Text Box 30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32" name="Text Box 30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33" name="Text Box 30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34" name="Text Box 30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35" name="Text Box 30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36" name="Text Box 30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37" name="Text Box 30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38" name="Text Box 30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39" name="Text Box 30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40" name="Text Box 30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41" name="Text Box 30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42" name="Text Box 30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43" name="Text Box 30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44" name="Text Box 30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45" name="Text Box 30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46" name="Text Box 30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47" name="Text Box 30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48" name="Text Box 30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49" name="Text Box 30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50" name="Text Box 30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51" name="Text Box 30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52" name="Text Box 30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53" name="Text Box 30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54" name="Text Box 31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55" name="Text Box 31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56" name="Text Box 31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57" name="Text Box 31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58" name="Text Box 31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59" name="Text Box 31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60" name="Text Box 31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61" name="Text Box 31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62" name="Text Box 31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63" name="Text Box 31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64" name="Text Box 31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65" name="Text Box 31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66" name="Text Box 31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67" name="Text Box 31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68" name="Text Box 31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69" name="Text Box 31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70" name="Text Box 31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71" name="Text Box 31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72" name="Text Box 31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73" name="Text Box 31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74" name="Text Box 31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75" name="Text Box 31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76" name="Text Box 31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77" name="Text Box 31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78" name="Text Box 31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79" name="Text Box 31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80" name="Text Box 31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81" name="Text Box 31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82" name="Text Box 31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83" name="Text Box 31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84" name="Text Box 31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85" name="Text Box 31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86" name="Text Box 31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87" name="Text Box 31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88" name="Text Box 31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89" name="Text Box 31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90" name="Text Box 31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91" name="Text Box 31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92" name="Text Box 31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93" name="Text Box 31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94" name="Text Box 31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95" name="Text Box 31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96" name="Text Box 31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97" name="Text Box 31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98" name="Text Box 31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799" name="Text Box 31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00" name="Text Box 31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01" name="Text Box 31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02" name="Text Box 31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03" name="Text Box 31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04" name="Text Box 31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05" name="Text Box 31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06" name="Text Box 31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07" name="Text Box 31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08" name="Text Box 31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09" name="Text Box 31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10" name="Text Box 31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11" name="Text Box 31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12" name="Text Box 31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13" name="Text Box 31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14" name="Text Box 31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15" name="Text Box 31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16" name="Text Box 31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17" name="Text Box 31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18" name="Text Box 31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19" name="Text Box 31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20" name="Text Box 31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21" name="Text Box 31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22" name="Text Box 31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23" name="Text Box 31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24" name="Text Box 31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25" name="Text Box 31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26" name="Text Box 31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27" name="Text Box 31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28" name="Text Box 31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29" name="Text Box 31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30" name="Text Box 31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31" name="Text Box 31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32" name="Text Box 31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33" name="Text Box 31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34" name="Text Box 31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35" name="Text Box 31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36" name="Text Box 31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37" name="Text Box 31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38" name="Text Box 31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39" name="Text Box 31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40" name="Text Box 31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41" name="Text Box 31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42" name="Text Box 31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43" name="Text Box 31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44" name="Text Box 31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45" name="Text Box 31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46" name="Text Box 31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47" name="Text Box 31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48" name="Text Box 31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49" name="Text Box 31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50" name="Text Box 31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51" name="Text Box 31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52" name="Text Box 31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53" name="Text Box 31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54" name="Text Box 32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55" name="Text Box 32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56" name="Text Box 32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57" name="Text Box 32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58" name="Text Box 32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59" name="Text Box 32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60" name="Text Box 32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61" name="Text Box 32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62" name="Text Box 32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63" name="Text Box 32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64" name="Text Box 32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65" name="Text Box 32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66" name="Text Box 32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67" name="Text Box 32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68" name="Text Box 32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69" name="Text Box 32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70" name="Text Box 32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71" name="Text Box 32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72" name="Text Box 32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73" name="Text Box 32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74" name="Text Box 32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75" name="Text Box 32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76" name="Text Box 32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77" name="Text Box 32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78" name="Text Box 32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79" name="Text Box 32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80" name="Text Box 32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81" name="Text Box 32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82" name="Text Box 32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83" name="Text Box 32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84" name="Text Box 32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85" name="Text Box 32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86" name="Text Box 32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87" name="Text Box 32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88" name="Text Box 32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89" name="Text Box 32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90" name="Text Box 32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91" name="Text Box 32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92" name="Text Box 32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93" name="Text Box 32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94" name="Text Box 32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95" name="Text Box 32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96" name="Text Box 32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97" name="Text Box 32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98" name="Text Box 32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899" name="Text Box 32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00" name="Text Box 32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01" name="Text Box 32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02" name="Text Box 32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03" name="Text Box 32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04" name="Text Box 32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05" name="Text Box 32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06" name="Text Box 32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07" name="Text Box 32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08" name="Text Box 32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09" name="Text Box 32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10" name="Text Box 32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11" name="Text Box 32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12" name="Text Box 32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13" name="Text Box 32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14" name="Text Box 32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15" name="Text Box 32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16" name="Text Box 32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17" name="Text Box 32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18" name="Text Box 32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19" name="Text Box 32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20" name="Text Box 32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21" name="Text Box 32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22" name="Text Box 32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23" name="Text Box 32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24" name="Text Box 32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25" name="Text Box 32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26" name="Text Box 32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27" name="Text Box 32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28" name="Text Box 32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29" name="Text Box 32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30" name="Text Box 32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31" name="Text Box 32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32" name="Text Box 32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33" name="Text Box 32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34" name="Text Box 32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35" name="Text Box 32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36" name="Text Box 32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37" name="Text Box 32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38" name="Text Box 32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39" name="Text Box 32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40" name="Text Box 32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41" name="Text Box 32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42" name="Text Box 32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43" name="Text Box 32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44" name="Text Box 32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45" name="Text Box 32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46" name="Text Box 32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47" name="Text Box 32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48" name="Text Box 32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49" name="Text Box 32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50" name="Text Box 32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51" name="Text Box 32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52" name="Text Box 32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53" name="Text Box 32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54" name="Text Box 33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55" name="Text Box 33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56" name="Text Box 33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57" name="Text Box 33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58" name="Text Box 33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59" name="Text Box 33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60" name="Text Box 33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61" name="Text Box 33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62" name="Text Box 33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63" name="Text Box 33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64" name="Text Box 33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65" name="Text Box 33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66" name="Text Box 33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67" name="Text Box 33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68" name="Text Box 33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69" name="Text Box 33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70" name="Text Box 33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71" name="Text Box 33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72" name="Text Box 33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73" name="Text Box 33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74" name="Text Box 33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75" name="Text Box 33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76" name="Text Box 33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77" name="Text Box 33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78" name="Text Box 33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79" name="Text Box 33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80" name="Text Box 33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81" name="Text Box 33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82" name="Text Box 33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83" name="Text Box 33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84" name="Text Box 33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85" name="Text Box 33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86" name="Text Box 33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87" name="Text Box 33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88" name="Text Box 33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89" name="Text Box 33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90" name="Text Box 33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91" name="Text Box 33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92" name="Text Box 33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93" name="Text Box 33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94" name="Text Box 33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95" name="Text Box 33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96" name="Text Box 33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97" name="Text Box 33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98" name="Text Box 33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8999" name="Text Box 33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00" name="Text Box 33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01" name="Text Box 33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02" name="Text Box 33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03" name="Text Box 33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04" name="Text Box 33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05" name="Text Box 33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06" name="Text Box 33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07" name="Text Box 33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08" name="Text Box 33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09" name="Text Box 33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10" name="Text Box 33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11" name="Text Box 33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12" name="Text Box 33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13" name="Text Box 33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14" name="Text Box 33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15" name="Text Box 33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16" name="Text Box 33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17" name="Text Box 33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18" name="Text Box 33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19" name="Text Box 33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20" name="Text Box 33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21" name="Text Box 33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22" name="Text Box 33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23" name="Text Box 33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24" name="Text Box 33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25" name="Text Box 33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26" name="Text Box 33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27" name="Text Box 33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28" name="Text Box 33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29" name="Text Box 33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30" name="Text Box 33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31" name="Text Box 33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32" name="Text Box 33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33" name="Text Box 33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34" name="Text Box 33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35" name="Text Box 33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36" name="Text Box 33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37" name="Text Box 33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38" name="Text Box 33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39" name="Text Box 33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40" name="Text Box 33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41" name="Text Box 33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42" name="Text Box 33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43" name="Text Box 33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44" name="Text Box 33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45" name="Text Box 33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46" name="Text Box 33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47" name="Text Box 33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48" name="Text Box 33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49" name="Text Box 33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50" name="Text Box 33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51" name="Text Box 33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52" name="Text Box 33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53" name="Text Box 33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54" name="Text Box 34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55" name="Text Box 34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56" name="Text Box 34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57" name="Text Box 34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58" name="Text Box 34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59" name="Text Box 34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60" name="Text Box 34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61" name="Text Box 34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62" name="Text Box 34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63" name="Text Box 34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64" name="Text Box 34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65" name="Text Box 34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66" name="Text Box 34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67" name="Text Box 34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68" name="Text Box 34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69" name="Text Box 34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70" name="Text Box 34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71" name="Text Box 34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72" name="Text Box 34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73" name="Text Box 34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74" name="Text Box 34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75" name="Text Box 34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76" name="Text Box 34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77" name="Text Box 34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78" name="Text Box 34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79" name="Text Box 34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80" name="Text Box 34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81" name="Text Box 34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82" name="Text Box 34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83" name="Text Box 34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84" name="Text Box 34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85" name="Text Box 34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86" name="Text Box 34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87" name="Text Box 34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88" name="Text Box 34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89" name="Text Box 34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90" name="Text Box 34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91" name="Text Box 34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92" name="Text Box 34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93" name="Text Box 34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94" name="Text Box 34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95" name="Text Box 34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96" name="Text Box 34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97" name="Text Box 34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98" name="Text Box 34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099" name="Text Box 34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00" name="Text Box 34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01" name="Text Box 34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02" name="Text Box 34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03" name="Text Box 34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04" name="Text Box 34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05" name="Text Box 34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06" name="Text Box 34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07" name="Text Box 34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08" name="Text Box 34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09" name="Text Box 34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10" name="Text Box 34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11" name="Text Box 34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12" name="Text Box 34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13" name="Text Box 34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14" name="Text Box 34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15" name="Text Box 34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16" name="Text Box 34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17" name="Text Box 34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18" name="Text Box 34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19" name="Text Box 34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20" name="Text Box 34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21" name="Text Box 34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22" name="Text Box 34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23" name="Text Box 34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24" name="Text Box 34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25" name="Text Box 34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26" name="Text Box 34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27" name="Text Box 34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28" name="Text Box 34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29" name="Text Box 34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30" name="Text Box 34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31" name="Text Box 34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32" name="Text Box 34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33" name="Text Box 34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34" name="Text Box 34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35" name="Text Box 34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36" name="Text Box 34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37" name="Text Box 34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38" name="Text Box 34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39" name="Text Box 34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40" name="Text Box 34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41" name="Text Box 34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42" name="Text Box 34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43" name="Text Box 34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44" name="Text Box 34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45" name="Text Box 34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46" name="Text Box 34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47" name="Text Box 34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48" name="Text Box 34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49" name="Text Box 34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50" name="Text Box 34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51" name="Text Box 34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52" name="Text Box 34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53" name="Text Box 34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54" name="Text Box 35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55" name="Text Box 35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56" name="Text Box 35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57" name="Text Box 35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58" name="Text Box 35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59" name="Text Box 35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60" name="Text Box 35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61" name="Text Box 35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62" name="Text Box 35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63" name="Text Box 35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64" name="Text Box 35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65" name="Text Box 35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66" name="Text Box 35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67" name="Text Box 35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68" name="Text Box 35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69" name="Text Box 35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70" name="Text Box 35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71" name="Text Box 35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72" name="Text Box 35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73" name="Text Box 35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74" name="Text Box 35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75" name="Text Box 35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76" name="Text Box 35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77" name="Text Box 35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78" name="Text Box 35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79" name="Text Box 35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80" name="Text Box 35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81" name="Text Box 35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82" name="Text Box 35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83" name="Text Box 35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84" name="Text Box 35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85" name="Text Box 35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86" name="Text Box 35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87" name="Text Box 35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88" name="Text Box 35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89" name="Text Box 35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90" name="Text Box 35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91" name="Text Box 35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92" name="Text Box 35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93" name="Text Box 35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94" name="Text Box 35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95" name="Text Box 35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96" name="Text Box 35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97" name="Text Box 35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98" name="Text Box 35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199" name="Text Box 35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00" name="Text Box 35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01" name="Text Box 35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02" name="Text Box 35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03" name="Text Box 35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04" name="Text Box 35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05" name="Text Box 35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06" name="Text Box 35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07" name="Text Box 35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08" name="Text Box 35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09" name="Text Box 35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10" name="Text Box 35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11" name="Text Box 35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12" name="Text Box 35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13" name="Text Box 35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14" name="Text Box 35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15" name="Text Box 35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16" name="Text Box 35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17" name="Text Box 35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18" name="Text Box 35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19" name="Text Box 35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20" name="Text Box 35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21" name="Text Box 35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22" name="Text Box 35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23" name="Text Box 35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24" name="Text Box 35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25" name="Text Box 35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26" name="Text Box 35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27" name="Text Box 35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28" name="Text Box 35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29" name="Text Box 35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30" name="Text Box 35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31" name="Text Box 35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32" name="Text Box 35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33" name="Text Box 35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34" name="Text Box 35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35" name="Text Box 35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36" name="Text Box 35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37" name="Text Box 35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38" name="Text Box 35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39" name="Text Box 35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40" name="Text Box 35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41" name="Text Box 35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42" name="Text Box 35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43" name="Text Box 35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44" name="Text Box 35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45" name="Text Box 35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46" name="Text Box 35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47" name="Text Box 35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48" name="Text Box 35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49" name="Text Box 35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50" name="Text Box 35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51" name="Text Box 35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52" name="Text Box 35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53" name="Text Box 35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54" name="Text Box 36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55" name="Text Box 36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56" name="Text Box 36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57" name="Text Box 36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58" name="Text Box 36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59" name="Text Box 36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60" name="Text Box 36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61" name="Text Box 36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62" name="Text Box 36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63" name="Text Box 36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64" name="Text Box 36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65" name="Text Box 36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66" name="Text Box 36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67" name="Text Box 36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68" name="Text Box 36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69" name="Text Box 36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70" name="Text Box 36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71" name="Text Box 36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72" name="Text Box 36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73" name="Text Box 36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74" name="Text Box 36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75" name="Text Box 36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76" name="Text Box 36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77" name="Text Box 36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78" name="Text Box 36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79" name="Text Box 36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80" name="Text Box 36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81" name="Text Box 36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82" name="Text Box 36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83" name="Text Box 36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84" name="Text Box 36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85" name="Text Box 36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86" name="Text Box 36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87" name="Text Box 36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88" name="Text Box 36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89" name="Text Box 36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90" name="Text Box 36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91" name="Text Box 36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92" name="Text Box 36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93" name="Text Box 36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94" name="Text Box 36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95" name="Text Box 36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96" name="Text Box 36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97" name="Text Box 36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98" name="Text Box 36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299" name="Text Box 36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00" name="Text Box 36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01" name="Text Box 36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02" name="Text Box 36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03" name="Text Box 36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04" name="Text Box 36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05" name="Text Box 36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06" name="Text Box 36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07" name="Text Box 36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08" name="Text Box 36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09" name="Text Box 36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10" name="Text Box 36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11" name="Text Box 36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12" name="Text Box 36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13" name="Text Box 36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14" name="Text Box 36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15" name="Text Box 36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16" name="Text Box 36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17" name="Text Box 36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18" name="Text Box 36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19" name="Text Box 36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20" name="Text Box 36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21" name="Text Box 36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22" name="Text Box 36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23" name="Text Box 36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24" name="Text Box 36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25" name="Text Box 36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26" name="Text Box 36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27" name="Text Box 36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28" name="Text Box 36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29" name="Text Box 36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30" name="Text Box 36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31" name="Text Box 36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32" name="Text Box 36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33" name="Text Box 36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34" name="Text Box 36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35" name="Text Box 36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36" name="Text Box 36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37" name="Text Box 36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38" name="Text Box 36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39" name="Text Box 36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40" name="Text Box 36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41" name="Text Box 36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42" name="Text Box 36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43" name="Text Box 36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44" name="Text Box 36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45" name="Text Box 36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46" name="Text Box 36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47" name="Text Box 36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48" name="Text Box 36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49" name="Text Box 36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50" name="Text Box 36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51" name="Text Box 36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52" name="Text Box 36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53" name="Text Box 36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54" name="Text Box 37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55" name="Text Box 37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56" name="Text Box 37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57" name="Text Box 37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58" name="Text Box 37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59" name="Text Box 37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60" name="Text Box 37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61" name="Text Box 37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62" name="Text Box 37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63" name="Text Box 37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64" name="Text Box 37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65" name="Text Box 37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66" name="Text Box 37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67" name="Text Box 37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68" name="Text Box 37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69" name="Text Box 37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70" name="Text Box 37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71" name="Text Box 37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72" name="Text Box 37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73" name="Text Box 37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74" name="Text Box 37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75" name="Text Box 37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76" name="Text Box 37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77" name="Text Box 37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78" name="Text Box 37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79" name="Text Box 37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80" name="Text Box 37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81" name="Text Box 37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82" name="Text Box 37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83" name="Text Box 37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84" name="Text Box 37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85" name="Text Box 37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86" name="Text Box 37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87" name="Text Box 37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88" name="Text Box 37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89" name="Text Box 37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90" name="Text Box 37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91" name="Text Box 37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92" name="Text Box 37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93" name="Text Box 37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94" name="Text Box 37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95" name="Text Box 37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96" name="Text Box 37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97" name="Text Box 37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98" name="Text Box 37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399" name="Text Box 37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00" name="Text Box 37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01" name="Text Box 37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02" name="Text Box 37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03" name="Text Box 37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04" name="Text Box 37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05" name="Text Box 37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06" name="Text Box 37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07" name="Text Box 37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08" name="Text Box 37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09" name="Text Box 37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10" name="Text Box 37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11" name="Text Box 37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12" name="Text Box 37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13" name="Text Box 37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14" name="Text Box 37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15" name="Text Box 37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16" name="Text Box 37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17" name="Text Box 37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18" name="Text Box 37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19" name="Text Box 37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20" name="Text Box 37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21" name="Text Box 37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22" name="Text Box 37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23" name="Text Box 37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24" name="Text Box 37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25" name="Text Box 37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26" name="Text Box 37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27" name="Text Box 37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28" name="Text Box 37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29" name="Text Box 37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30" name="Text Box 37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31" name="Text Box 37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32" name="Text Box 37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33" name="Text Box 37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34" name="Text Box 37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35" name="Text Box 37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36" name="Text Box 37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37" name="Text Box 37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38" name="Text Box 37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39" name="Text Box 37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40" name="Text Box 37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41" name="Text Box 37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42" name="Text Box 37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43" name="Text Box 37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44" name="Text Box 37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45" name="Text Box 37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46" name="Text Box 37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47" name="Text Box 37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48" name="Text Box 37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49" name="Text Box 37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50" name="Text Box 37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51" name="Text Box 37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52" name="Text Box 37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53" name="Text Box 37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54" name="Text Box 38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55" name="Text Box 38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56" name="Text Box 38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57" name="Text Box 38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58" name="Text Box 38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59" name="Text Box 38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60" name="Text Box 38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61" name="Text Box 38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62" name="Text Box 38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63" name="Text Box 38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64" name="Text Box 38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65" name="Text Box 38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66" name="Text Box 38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67" name="Text Box 38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68" name="Text Box 38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69" name="Text Box 38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70" name="Text Box 38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71" name="Text Box 38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72" name="Text Box 38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73" name="Text Box 38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74" name="Text Box 38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75" name="Text Box 38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76" name="Text Box 38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77" name="Text Box 38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78" name="Text Box 38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79" name="Text Box 38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80" name="Text Box 38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81" name="Text Box 38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82" name="Text Box 38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83" name="Text Box 38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84" name="Text Box 38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85" name="Text Box 38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86" name="Text Box 38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87" name="Text Box 38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88" name="Text Box 38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89" name="Text Box 38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90" name="Text Box 38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91" name="Text Box 38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92" name="Text Box 38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93" name="Text Box 38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94" name="Text Box 38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95" name="Text Box 38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96" name="Text Box 38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97" name="Text Box 38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98" name="Text Box 38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499" name="Text Box 38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00" name="Text Box 38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01" name="Text Box 38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02" name="Text Box 38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03" name="Text Box 38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04" name="Text Box 38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05" name="Text Box 38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06" name="Text Box 38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07" name="Text Box 38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08" name="Text Box 38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09" name="Text Box 38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10" name="Text Box 38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11" name="Text Box 38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12" name="Text Box 38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13" name="Text Box 38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14" name="Text Box 38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15" name="Text Box 38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16" name="Text Box 38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17" name="Text Box 38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18" name="Text Box 38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19" name="Text Box 38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20" name="Text Box 38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21" name="Text Box 38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22" name="Text Box 38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23" name="Text Box 38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24" name="Text Box 38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25" name="Text Box 38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26" name="Text Box 38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27" name="Text Box 38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28" name="Text Box 38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29" name="Text Box 38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30" name="Text Box 38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31" name="Text Box 38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32" name="Text Box 38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33" name="Text Box 38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34" name="Text Box 38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35" name="Text Box 38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36" name="Text Box 38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37" name="Text Box 38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38" name="Text Box 38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39" name="Text Box 38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40" name="Text Box 38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41" name="Text Box 38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42" name="Text Box 38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43" name="Text Box 38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44" name="Text Box 38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45" name="Text Box 38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46" name="Text Box 38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47" name="Text Box 38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48" name="Text Box 38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49" name="Text Box 38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50" name="Text Box 38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51" name="Text Box 38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52" name="Text Box 38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53" name="Text Box 38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54" name="Text Box 39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55" name="Text Box 39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56" name="Text Box 39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57" name="Text Box 39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58" name="Text Box 39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59" name="Text Box 39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60" name="Text Box 39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61" name="Text Box 39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62" name="Text Box 39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63" name="Text Box 39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64" name="Text Box 39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65" name="Text Box 39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66" name="Text Box 39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67" name="Text Box 39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68" name="Text Box 39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69" name="Text Box 39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70" name="Text Box 39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71" name="Text Box 39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72" name="Text Box 39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73" name="Text Box 39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74" name="Text Box 39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75" name="Text Box 39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76" name="Text Box 39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77" name="Text Box 39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78" name="Text Box 39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79" name="Text Box 39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80" name="Text Box 39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81" name="Text Box 39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82" name="Text Box 39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83" name="Text Box 39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84" name="Text Box 39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85" name="Text Box 39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86" name="Text Box 39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87" name="Text Box 39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88" name="Text Box 39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89" name="Text Box 39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90" name="Text Box 39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91" name="Text Box 39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92" name="Text Box 39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93" name="Text Box 39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94" name="Text Box 39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95" name="Text Box 39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96" name="Text Box 39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97" name="Text Box 39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98" name="Text Box 39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599" name="Text Box 39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00" name="Text Box 39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01" name="Text Box 39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02" name="Text Box 39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03" name="Text Box 39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04" name="Text Box 39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05" name="Text Box 39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06" name="Text Box 39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07" name="Text Box 39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08" name="Text Box 39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09" name="Text Box 39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10" name="Text Box 39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11" name="Text Box 39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12" name="Text Box 39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13" name="Text Box 39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14" name="Text Box 39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15" name="Text Box 39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16" name="Text Box 39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17" name="Text Box 39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18" name="Text Box 39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19" name="Text Box 39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20" name="Text Box 39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21" name="Text Box 39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22" name="Text Box 39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23" name="Text Box 39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24" name="Text Box 39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25" name="Text Box 39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26" name="Text Box 39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27" name="Text Box 39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28" name="Text Box 39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29" name="Text Box 39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30" name="Text Box 39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31" name="Text Box 39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32" name="Text Box 39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33" name="Text Box 39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34" name="Text Box 39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35" name="Text Box 39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36" name="Text Box 39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37" name="Text Box 39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38" name="Text Box 39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39" name="Text Box 39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40" name="Text Box 39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41" name="Text Box 39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42" name="Text Box 39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43" name="Text Box 39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44" name="Text Box 39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45" name="Text Box 39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46" name="Text Box 39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47" name="Text Box 39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48" name="Text Box 39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49" name="Text Box 39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50" name="Text Box 39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51" name="Text Box 39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52" name="Text Box 39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53" name="Text Box 39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54" name="Text Box 40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55" name="Text Box 40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56" name="Text Box 40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57" name="Text Box 40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58" name="Text Box 40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59" name="Text Box 40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60" name="Text Box 40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61" name="Text Box 40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62" name="Text Box 40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63" name="Text Box 40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64" name="Text Box 40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65" name="Text Box 40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66" name="Text Box 40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67" name="Text Box 40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68" name="Text Box 40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69" name="Text Box 40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70" name="Text Box 40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71" name="Text Box 40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72" name="Text Box 40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73" name="Text Box 40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74" name="Text Box 40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75" name="Text Box 40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76" name="Text Box 40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77" name="Text Box 40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78" name="Text Box 40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79" name="Text Box 40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80" name="Text Box 40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81" name="Text Box 40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82" name="Text Box 40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83" name="Text Box 40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84" name="Text Box 40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85" name="Text Box 40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86" name="Text Box 40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87" name="Text Box 40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88" name="Text Box 40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89" name="Text Box 40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90" name="Text Box 40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91" name="Text Box 40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92" name="Text Box 40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93" name="Text Box 40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94" name="Text Box 40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95" name="Text Box 40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96" name="Text Box 40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97" name="Text Box 40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98" name="Text Box 40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699" name="Text Box 40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00" name="Text Box 40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01" name="Text Box 40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02" name="Text Box 40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03" name="Text Box 40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04" name="Text Box 40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05" name="Text Box 40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06" name="Text Box 40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07" name="Text Box 40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08" name="Text Box 40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09" name="Text Box 40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10" name="Text Box 40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11" name="Text Box 40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12" name="Text Box 40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13" name="Text Box 40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14" name="Text Box 40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15" name="Text Box 40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16" name="Text Box 40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17" name="Text Box 40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18" name="Text Box 40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19" name="Text Box 40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20" name="Text Box 40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21" name="Text Box 40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22" name="Text Box 40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23" name="Text Box 40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24" name="Text Box 40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25" name="Text Box 40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26" name="Text Box 40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27" name="Text Box 40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28" name="Text Box 40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29" name="Text Box 40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30" name="Text Box 40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31" name="Text Box 40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32" name="Text Box 40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33" name="Text Box 40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34" name="Text Box 40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35" name="Text Box 40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36" name="Text Box 40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37" name="Text Box 40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38" name="Text Box 40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39" name="Text Box 40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40" name="Text Box 40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41" name="Text Box 40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42" name="Text Box 40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43" name="Text Box 40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44" name="Text Box 40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45" name="Text Box 40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46" name="Text Box 40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47" name="Text Box 40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48" name="Text Box 40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49" name="Text Box 40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50" name="Text Box 40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51" name="Text Box 40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52" name="Text Box 40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53" name="Text Box 40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54" name="Text Box 41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55" name="Text Box 41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56" name="Text Box 41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57" name="Text Box 41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58" name="Text Box 41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59" name="Text Box 41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60" name="Text Box 41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61" name="Text Box 41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62" name="Text Box 41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63" name="Text Box 41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64" name="Text Box 41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65" name="Text Box 41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66" name="Text Box 41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67" name="Text Box 41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68" name="Text Box 41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69" name="Text Box 41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70" name="Text Box 41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71" name="Text Box 41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72" name="Text Box 41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73" name="Text Box 41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74" name="Text Box 41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75" name="Text Box 41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76" name="Text Box 41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77" name="Text Box 41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78" name="Text Box 41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79" name="Text Box 41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80" name="Text Box 41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81" name="Text Box 41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82" name="Text Box 41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83" name="Text Box 41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84" name="Text Box 41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85" name="Text Box 41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86" name="Text Box 41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87" name="Text Box 41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88" name="Text Box 41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89" name="Text Box 41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90" name="Text Box 41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91" name="Text Box 41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92" name="Text Box 41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93" name="Text Box 41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94" name="Text Box 41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95" name="Text Box 41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96" name="Text Box 41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97" name="Text Box 41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98" name="Text Box 41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799" name="Text Box 41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00" name="Text Box 41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01" name="Text Box 41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02" name="Text Box 41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03" name="Text Box 41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04" name="Text Box 41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05" name="Text Box 41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06" name="Text Box 41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07" name="Text Box 41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08" name="Text Box 41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09" name="Text Box 41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10" name="Text Box 41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11" name="Text Box 41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12" name="Text Box 41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13" name="Text Box 41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14" name="Text Box 41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15" name="Text Box 41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16" name="Text Box 41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17" name="Text Box 41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18" name="Text Box 41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19" name="Text Box 41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20" name="Text Box 41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21" name="Text Box 41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22" name="Text Box 41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23" name="Text Box 41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24" name="Text Box 41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25" name="Text Box 41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26" name="Text Box 41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27" name="Text Box 41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28" name="Text Box 41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29" name="Text Box 41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30" name="Text Box 41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31" name="Text Box 41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32" name="Text Box 41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33" name="Text Box 41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34" name="Text Box 41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35" name="Text Box 41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36" name="Text Box 41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37" name="Text Box 41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38" name="Text Box 41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39" name="Text Box 41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40" name="Text Box 41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41" name="Text Box 41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42" name="Text Box 41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43" name="Text Box 41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44" name="Text Box 41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45" name="Text Box 41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46" name="Text Box 41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47" name="Text Box 41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48" name="Text Box 41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49" name="Text Box 41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50" name="Text Box 41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51" name="Text Box 41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52" name="Text Box 41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53" name="Text Box 41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54" name="Text Box 42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55" name="Text Box 42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56" name="Text Box 42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57" name="Text Box 42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58" name="Text Box 42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59" name="Text Box 42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60" name="Text Box 42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61" name="Text Box 42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62" name="Text Box 42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63" name="Text Box 42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64" name="Text Box 42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65" name="Text Box 42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66" name="Text Box 42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67" name="Text Box 42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68" name="Text Box 42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69" name="Text Box 42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70" name="Text Box 42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71" name="Text Box 42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72" name="Text Box 42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73" name="Text Box 42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74" name="Text Box 42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75" name="Text Box 42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76" name="Text Box 42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77" name="Text Box 42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78" name="Text Box 42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79" name="Text Box 42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80" name="Text Box 42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81" name="Text Box 42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82" name="Text Box 42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83" name="Text Box 42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84" name="Text Box 42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85" name="Text Box 42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86" name="Text Box 42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87" name="Text Box 42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88" name="Text Box 42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89" name="Text Box 42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90" name="Text Box 42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91" name="Text Box 42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92" name="Text Box 42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93" name="Text Box 42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94" name="Text Box 42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95" name="Text Box 42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96" name="Text Box 42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97" name="Text Box 42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98" name="Text Box 42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899" name="Text Box 42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00" name="Text Box 42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01" name="Text Box 42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02" name="Text Box 42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03" name="Text Box 42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04" name="Text Box 42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05" name="Text Box 42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06" name="Text Box 42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07" name="Text Box 42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08" name="Text Box 42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09" name="Text Box 42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10" name="Text Box 42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11" name="Text Box 42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12" name="Text Box 42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13" name="Text Box 42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14" name="Text Box 42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15" name="Text Box 42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16" name="Text Box 42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17" name="Text Box 42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18" name="Text Box 42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19" name="Text Box 42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20" name="Text Box 42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21" name="Text Box 42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22" name="Text Box 42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23" name="Text Box 42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24" name="Text Box 42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25" name="Text Box 42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26" name="Text Box 42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27" name="Text Box 42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28" name="Text Box 42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29" name="Text Box 42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30" name="Text Box 42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31" name="Text Box 42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32" name="Text Box 42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33" name="Text Box 42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34" name="Text Box 42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35" name="Text Box 42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36" name="Text Box 42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37" name="Text Box 42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38" name="Text Box 42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39" name="Text Box 42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40" name="Text Box 42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41" name="Text Box 42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42" name="Text Box 42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43" name="Text Box 42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44" name="Text Box 42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45" name="Text Box 42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46" name="Text Box 42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47" name="Text Box 42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48" name="Text Box 42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49" name="Text Box 42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50" name="Text Box 42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51" name="Text Box 42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52" name="Text Box 42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53" name="Text Box 42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54" name="Text Box 43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55" name="Text Box 43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56" name="Text Box 43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57" name="Text Box 43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58" name="Text Box 43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59" name="Text Box 43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60" name="Text Box 43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61" name="Text Box 43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62" name="Text Box 43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63" name="Text Box 43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64" name="Text Box 43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65" name="Text Box 43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66" name="Text Box 43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67" name="Text Box 43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68" name="Text Box 43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69" name="Text Box 43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70" name="Text Box 43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71" name="Text Box 43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72" name="Text Box 43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73" name="Text Box 43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74" name="Text Box 43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75" name="Text Box 43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76" name="Text Box 43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77" name="Text Box 43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78" name="Text Box 43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79" name="Text Box 43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80" name="Text Box 43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81" name="Text Box 43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82" name="Text Box 43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83" name="Text Box 43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84" name="Text Box 43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85" name="Text Box 43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86" name="Text Box 43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87" name="Text Box 43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88" name="Text Box 43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89" name="Text Box 43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90" name="Text Box 43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91" name="Text Box 43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92" name="Text Box 43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93" name="Text Box 43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94" name="Text Box 43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95" name="Text Box 43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96" name="Text Box 43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97" name="Text Box 43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98" name="Text Box 43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9999" name="Text Box 43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00" name="Text Box 43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01" name="Text Box 43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02" name="Text Box 43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03" name="Text Box 43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04" name="Text Box 43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05" name="Text Box 43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06" name="Text Box 43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07" name="Text Box 43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08" name="Text Box 43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09" name="Text Box 43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10" name="Text Box 43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11" name="Text Box 43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12" name="Text Box 43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13" name="Text Box 43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14" name="Text Box 43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15" name="Text Box 43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16" name="Text Box 43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17" name="Text Box 43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18" name="Text Box 43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19" name="Text Box 43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20" name="Text Box 43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21" name="Text Box 43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22" name="Text Box 43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23" name="Text Box 43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24" name="Text Box 43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25" name="Text Box 43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26" name="Text Box 43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27" name="Text Box 43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28" name="Text Box 43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29" name="Text Box 43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30" name="Text Box 43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31" name="Text Box 43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32" name="Text Box 43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33" name="Text Box 43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34" name="Text Box 43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35" name="Text Box 43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36" name="Text Box 43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37" name="Text Box 43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38" name="Text Box 43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39" name="Text Box 43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40" name="Text Box 43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41" name="Text Box 43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42" name="Text Box 43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43" name="Text Box 43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44" name="Text Box 43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45" name="Text Box 43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46" name="Text Box 43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47" name="Text Box 43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48" name="Text Box 43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49" name="Text Box 43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50" name="Text Box 43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51" name="Text Box 43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52" name="Text Box 43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53" name="Text Box 43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54" name="Text Box 44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55" name="Text Box 44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56" name="Text Box 44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57" name="Text Box 44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58" name="Text Box 44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59" name="Text Box 44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60" name="Text Box 44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61" name="Text Box 44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62" name="Text Box 44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63" name="Text Box 44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64" name="Text Box 44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65" name="Text Box 44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66" name="Text Box 44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67" name="Text Box 44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68" name="Text Box 44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69" name="Text Box 44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70" name="Text Box 44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71" name="Text Box 44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72" name="Text Box 44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73" name="Text Box 44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74" name="Text Box 44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75" name="Text Box 44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76" name="Text Box 44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77" name="Text Box 44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78" name="Text Box 44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79" name="Text Box 44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80" name="Text Box 44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81" name="Text Box 44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82" name="Text Box 44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83" name="Text Box 44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84" name="Text Box 44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85" name="Text Box 44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86" name="Text Box 44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87" name="Text Box 44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88" name="Text Box 44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89" name="Text Box 44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90" name="Text Box 44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91" name="Text Box 44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92" name="Text Box 44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93" name="Text Box 44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94" name="Text Box 44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95" name="Text Box 44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96" name="Text Box 44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97" name="Text Box 44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98" name="Text Box 44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099" name="Text Box 44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00" name="Text Box 44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01" name="Text Box 44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02" name="Text Box 44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03" name="Text Box 44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04" name="Text Box 44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05" name="Text Box 44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06" name="Text Box 44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07" name="Text Box 44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08" name="Text Box 44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09" name="Text Box 44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10" name="Text Box 44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11" name="Text Box 44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12" name="Text Box 44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13" name="Text Box 44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14" name="Text Box 44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15" name="Text Box 44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16" name="Text Box 44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17" name="Text Box 44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18" name="Text Box 44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19" name="Text Box 44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20" name="Text Box 44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21" name="Text Box 44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22" name="Text Box 44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23" name="Text Box 44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24" name="Text Box 44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25" name="Text Box 44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26" name="Text Box 44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27" name="Text Box 44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28" name="Text Box 44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29" name="Text Box 44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30" name="Text Box 44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31" name="Text Box 44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32" name="Text Box 44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33" name="Text Box 44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34" name="Text Box 44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35" name="Text Box 44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36" name="Text Box 44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37" name="Text Box 44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38" name="Text Box 44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39" name="Text Box 44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40" name="Text Box 44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41" name="Text Box 44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42" name="Text Box 44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43" name="Text Box 44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44" name="Text Box 44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45" name="Text Box 44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46" name="Text Box 44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47" name="Text Box 44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48" name="Text Box 44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49" name="Text Box 44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50" name="Text Box 44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51" name="Text Box 44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52" name="Text Box 44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53" name="Text Box 44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54" name="Text Box 45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55" name="Text Box 45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56" name="Text Box 45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57" name="Text Box 45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58" name="Text Box 45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59" name="Text Box 45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60" name="Text Box 45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61" name="Text Box 45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62" name="Text Box 45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63" name="Text Box 45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64" name="Text Box 45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65" name="Text Box 45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66" name="Text Box 45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67" name="Text Box 45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68" name="Text Box 45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69" name="Text Box 45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70" name="Text Box 45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71" name="Text Box 45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72" name="Text Box 45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73" name="Text Box 45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74" name="Text Box 45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75" name="Text Box 45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76" name="Text Box 45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77" name="Text Box 45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78" name="Text Box 45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79" name="Text Box 45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80" name="Text Box 45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81" name="Text Box 45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82" name="Text Box 45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83" name="Text Box 45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84" name="Text Box 45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85" name="Text Box 45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86" name="Text Box 45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87" name="Text Box 45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88" name="Text Box 45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89" name="Text Box 45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90" name="Text Box 45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91" name="Text Box 45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92" name="Text Box 45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93" name="Text Box 45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94" name="Text Box 45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95" name="Text Box 45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96" name="Text Box 45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97" name="Text Box 45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98" name="Text Box 45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199" name="Text Box 45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00" name="Text Box 45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01" name="Text Box 45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02" name="Text Box 45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03" name="Text Box 45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04" name="Text Box 45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05" name="Text Box 45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06" name="Text Box 45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07" name="Text Box 45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08" name="Text Box 45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09" name="Text Box 45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10" name="Text Box 45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11" name="Text Box 45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12" name="Text Box 45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13" name="Text Box 45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14" name="Text Box 45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15" name="Text Box 45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16" name="Text Box 45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17" name="Text Box 45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18" name="Text Box 45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19" name="Text Box 45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20" name="Text Box 45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21" name="Text Box 45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22" name="Text Box 45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23" name="Text Box 45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24" name="Text Box 45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25" name="Text Box 45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26" name="Text Box 45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27" name="Text Box 45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28" name="Text Box 45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29" name="Text Box 45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30" name="Text Box 45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31" name="Text Box 45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32" name="Text Box 45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33" name="Text Box 45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34" name="Text Box 45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35" name="Text Box 45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36" name="Text Box 45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37" name="Text Box 45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38" name="Text Box 45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39" name="Text Box 45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40" name="Text Box 45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41" name="Text Box 45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42" name="Text Box 45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43" name="Text Box 45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44" name="Text Box 45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45" name="Text Box 45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46" name="Text Box 45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47" name="Text Box 45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48" name="Text Box 45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49" name="Text Box 45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50" name="Text Box 45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51" name="Text Box 45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52" name="Text Box 45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53" name="Text Box 45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54" name="Text Box 46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55" name="Text Box 46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56" name="Text Box 46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57" name="Text Box 46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58" name="Text Box 46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59" name="Text Box 46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60" name="Text Box 46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61" name="Text Box 46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62" name="Text Box 46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63" name="Text Box 46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64" name="Text Box 46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65" name="Text Box 46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66" name="Text Box 46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67" name="Text Box 46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68" name="Text Box 46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69" name="Text Box 46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70" name="Text Box 46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71" name="Text Box 46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72" name="Text Box 46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73" name="Text Box 46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74" name="Text Box 46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75" name="Text Box 46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76" name="Text Box 46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77" name="Text Box 46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78" name="Text Box 46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79" name="Text Box 46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80" name="Text Box 46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81" name="Text Box 46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82" name="Text Box 46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83" name="Text Box 46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84" name="Text Box 46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85" name="Text Box 46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86" name="Text Box 46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87" name="Text Box 46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88" name="Text Box 46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89" name="Text Box 46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90" name="Text Box 46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91" name="Text Box 46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92" name="Text Box 46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93" name="Text Box 46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94" name="Text Box 46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95" name="Text Box 46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96" name="Text Box 46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97" name="Text Box 46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98" name="Text Box 46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299" name="Text Box 46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00" name="Text Box 46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01" name="Text Box 46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02" name="Text Box 46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03" name="Text Box 46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04" name="Text Box 46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05" name="Text Box 46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06" name="Text Box 46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07" name="Text Box 46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08" name="Text Box 46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09" name="Text Box 46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10" name="Text Box 46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11" name="Text Box 46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12" name="Text Box 46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13" name="Text Box 46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14" name="Text Box 46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15" name="Text Box 46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16" name="Text Box 46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17" name="Text Box 46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18" name="Text Box 46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19" name="Text Box 46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20" name="Text Box 46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21" name="Text Box 46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22" name="Text Box 46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23" name="Text Box 46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24" name="Text Box 46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25" name="Text Box 46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26" name="Text Box 46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27" name="Text Box 46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28" name="Text Box 46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29" name="Text Box 46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30" name="Text Box 46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31" name="Text Box 46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32" name="Text Box 46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33" name="Text Box 46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34" name="Text Box 46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35" name="Text Box 46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36" name="Text Box 46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37" name="Text Box 46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38" name="Text Box 46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39" name="Text Box 46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40" name="Text Box 46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41" name="Text Box 46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42" name="Text Box 46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43" name="Text Box 46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44" name="Text Box 46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45" name="Text Box 46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46" name="Text Box 46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47" name="Text Box 46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48" name="Text Box 46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49" name="Text Box 46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50" name="Text Box 46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51" name="Text Box 46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52" name="Text Box 46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53" name="Text Box 46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54" name="Text Box 47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55" name="Text Box 47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56" name="Text Box 47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57" name="Text Box 47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58" name="Text Box 47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59" name="Text Box 47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60" name="Text Box 47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61" name="Text Box 47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62" name="Text Box 47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63" name="Text Box 47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64" name="Text Box 47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65" name="Text Box 47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66" name="Text Box 47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67" name="Text Box 47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68" name="Text Box 47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69" name="Text Box 47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70" name="Text Box 47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71" name="Text Box 47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72" name="Text Box 47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73" name="Text Box 47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74" name="Text Box 47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75" name="Text Box 47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76" name="Text Box 47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77" name="Text Box 47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78" name="Text Box 47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79" name="Text Box 47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80" name="Text Box 47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81" name="Text Box 47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82" name="Text Box 47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83" name="Text Box 47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84" name="Text Box 47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85" name="Text Box 47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86" name="Text Box 47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87" name="Text Box 47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88" name="Text Box 47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89" name="Text Box 47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90" name="Text Box 47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91" name="Text Box 47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92" name="Text Box 47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93" name="Text Box 47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94" name="Text Box 47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95" name="Text Box 47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96" name="Text Box 47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97" name="Text Box 47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98" name="Text Box 47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399" name="Text Box 47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00" name="Text Box 47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01" name="Text Box 47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02" name="Text Box 47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03" name="Text Box 47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04" name="Text Box 47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05" name="Text Box 47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06" name="Text Box 47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07" name="Text Box 47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08" name="Text Box 47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09" name="Text Box 47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10" name="Text Box 47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11" name="Text Box 47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12" name="Text Box 47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13" name="Text Box 47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14" name="Text Box 47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15" name="Text Box 47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16" name="Text Box 47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17" name="Text Box 47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18" name="Text Box 47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19" name="Text Box 47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20" name="Text Box 47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21" name="Text Box 47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22" name="Text Box 47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23" name="Text Box 47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24" name="Text Box 47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25" name="Text Box 47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26" name="Text Box 47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27" name="Text Box 47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28" name="Text Box 47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29" name="Text Box 47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30" name="Text Box 47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31" name="Text Box 47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32" name="Text Box 47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33" name="Text Box 47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34" name="Text Box 47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35" name="Text Box 47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36" name="Text Box 47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37" name="Text Box 47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38" name="Text Box 47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39" name="Text Box 47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40" name="Text Box 47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41" name="Text Box 47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42" name="Text Box 47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43" name="Text Box 47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44" name="Text Box 47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45" name="Text Box 47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46" name="Text Box 47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47" name="Text Box 47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48" name="Text Box 47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49" name="Text Box 47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50" name="Text Box 47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51" name="Text Box 47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52" name="Text Box 47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53" name="Text Box 47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54" name="Text Box 48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55" name="Text Box 48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56" name="Text Box 48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57" name="Text Box 48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58" name="Text Box 48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59" name="Text Box 48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60" name="Text Box 48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61" name="Text Box 48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62" name="Text Box 48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63" name="Text Box 48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64" name="Text Box 48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65" name="Text Box 48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66" name="Text Box 48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67" name="Text Box 48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68" name="Text Box 48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69" name="Text Box 48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70" name="Text Box 48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71" name="Text Box 48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72" name="Text Box 48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73" name="Text Box 48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74" name="Text Box 48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75" name="Text Box 48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76" name="Text Box 48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77" name="Text Box 48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78" name="Text Box 48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79" name="Text Box 48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80" name="Text Box 48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81" name="Text Box 48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82" name="Text Box 48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83" name="Text Box 48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84" name="Text Box 48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85" name="Text Box 48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86" name="Text Box 48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87" name="Text Box 48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88" name="Text Box 48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89" name="Text Box 48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90" name="Text Box 48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91" name="Text Box 48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92" name="Text Box 48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93" name="Text Box 48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94" name="Text Box 48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95" name="Text Box 48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96" name="Text Box 48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97" name="Text Box 48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98" name="Text Box 48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499" name="Text Box 48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00" name="Text Box 48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01" name="Text Box 48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02" name="Text Box 48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03" name="Text Box 48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04" name="Text Box 48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05" name="Text Box 48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06" name="Text Box 48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07" name="Text Box 48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08" name="Text Box 48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09" name="Text Box 48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10" name="Text Box 48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11" name="Text Box 48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12" name="Text Box 48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13" name="Text Box 48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14" name="Text Box 48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15" name="Text Box 48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16" name="Text Box 48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17" name="Text Box 48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18" name="Text Box 48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19" name="Text Box 48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20" name="Text Box 48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21" name="Text Box 48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22" name="Text Box 48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23" name="Text Box 48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24" name="Text Box 48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25" name="Text Box 48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26" name="Text Box 48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27" name="Text Box 48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28" name="Text Box 48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29" name="Text Box 48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30" name="Text Box 48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31" name="Text Box 48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32" name="Text Box 48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33" name="Text Box 48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34" name="Text Box 48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35" name="Text Box 48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36" name="Text Box 48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37" name="Text Box 48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38" name="Text Box 48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39" name="Text Box 48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40" name="Text Box 48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41" name="Text Box 48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42" name="Text Box 48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43" name="Text Box 48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44" name="Text Box 48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45" name="Text Box 48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46" name="Text Box 48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47" name="Text Box 48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48" name="Text Box 48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49" name="Text Box 48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50" name="Text Box 48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51" name="Text Box 48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52" name="Text Box 48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53" name="Text Box 48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54" name="Text Box 49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55" name="Text Box 49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56" name="Text Box 49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57" name="Text Box 49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58" name="Text Box 49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59" name="Text Box 49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60" name="Text Box 49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61" name="Text Box 49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62" name="Text Box 49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63" name="Text Box 49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64" name="Text Box 49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65" name="Text Box 49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66" name="Text Box 49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67" name="Text Box 49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68" name="Text Box 49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69" name="Text Box 49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70" name="Text Box 49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71" name="Text Box 49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72" name="Text Box 49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73" name="Text Box 49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74" name="Text Box 49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75" name="Text Box 49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76" name="Text Box 49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77" name="Text Box 49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78" name="Text Box 49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79" name="Text Box 49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80" name="Text Box 49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81" name="Text Box 49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82" name="Text Box 49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83" name="Text Box 49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84" name="Text Box 49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85" name="Text Box 49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86" name="Text Box 49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87" name="Text Box 49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88" name="Text Box 49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89" name="Text Box 49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90" name="Text Box 49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91" name="Text Box 49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92" name="Text Box 49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93" name="Text Box 49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94" name="Text Box 49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95" name="Text Box 49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96" name="Text Box 49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97" name="Text Box 49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98" name="Text Box 49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599" name="Text Box 49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00" name="Text Box 49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01" name="Text Box 49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02" name="Text Box 49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03" name="Text Box 49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04" name="Text Box 49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05" name="Text Box 49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06" name="Text Box 49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07" name="Text Box 49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08" name="Text Box 49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09" name="Text Box 49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10" name="Text Box 49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11" name="Text Box 49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12" name="Text Box 49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13" name="Text Box 49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14" name="Text Box 49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15" name="Text Box 49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16" name="Text Box 49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17" name="Text Box 49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18" name="Text Box 49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19" name="Text Box 49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20" name="Text Box 49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21" name="Text Box 49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22" name="Text Box 49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23" name="Text Box 49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24" name="Text Box 49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25" name="Text Box 49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26" name="Text Box 49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27" name="Text Box 49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28" name="Text Box 49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29" name="Text Box 49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30" name="Text Box 49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31" name="Text Box 49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32" name="Text Box 49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33" name="Text Box 49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34" name="Text Box 49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35" name="Text Box 49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36" name="Text Box 49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37" name="Text Box 49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38" name="Text Box 49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39" name="Text Box 49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40" name="Text Box 49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41" name="Text Box 49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42" name="Text Box 49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43" name="Text Box 49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44" name="Text Box 49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45" name="Text Box 49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46" name="Text Box 49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47" name="Text Box 49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48" name="Text Box 49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49" name="Text Box 49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50" name="Text Box 49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51" name="Text Box 49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52" name="Text Box 49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53" name="Text Box 49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54" name="Text Box 50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55" name="Text Box 50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56" name="Text Box 50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57" name="Text Box 50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58" name="Text Box 50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59" name="Text Box 50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60" name="Text Box 50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61" name="Text Box 50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62" name="Text Box 50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63" name="Text Box 50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64" name="Text Box 50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65" name="Text Box 50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66" name="Text Box 50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67" name="Text Box 50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68" name="Text Box 50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69" name="Text Box 50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70" name="Text Box 50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71" name="Text Box 50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72" name="Text Box 50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73" name="Text Box 50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74" name="Text Box 50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75" name="Text Box 50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76" name="Text Box 50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77" name="Text Box 50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78" name="Text Box 50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79" name="Text Box 50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80" name="Text Box 50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81" name="Text Box 50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82" name="Text Box 50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83" name="Text Box 50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84" name="Text Box 50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85" name="Text Box 50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86" name="Text Box 50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87" name="Text Box 50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88" name="Text Box 50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89" name="Text Box 50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90" name="Text Box 50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91" name="Text Box 50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92" name="Text Box 50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93" name="Text Box 50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94" name="Text Box 50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95" name="Text Box 50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96" name="Text Box 50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97" name="Text Box 50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98" name="Text Box 50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699" name="Text Box 50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00" name="Text Box 50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01" name="Text Box 50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02" name="Text Box 50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03" name="Text Box 50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04" name="Text Box 50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05" name="Text Box 50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06" name="Text Box 50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07" name="Text Box 50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08" name="Text Box 50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09" name="Text Box 50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10" name="Text Box 50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11" name="Text Box 50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12" name="Text Box 50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13" name="Text Box 50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14" name="Text Box 50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15" name="Text Box 50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16" name="Text Box 50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17" name="Text Box 50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18" name="Text Box 50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19" name="Text Box 50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20" name="Text Box 50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21" name="Text Box 50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22" name="Text Box 50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23" name="Text Box 50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24" name="Text Box 50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25" name="Text Box 50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26" name="Text Box 50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27" name="Text Box 50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28" name="Text Box 50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29" name="Text Box 50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30" name="Text Box 50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31" name="Text Box 50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32" name="Text Box 50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33" name="Text Box 50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34" name="Text Box 50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35" name="Text Box 50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36" name="Text Box 50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37" name="Text Box 50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38" name="Text Box 50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39" name="Text Box 50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40" name="Text Box 50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41" name="Text Box 50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42" name="Text Box 50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43" name="Text Box 50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44" name="Text Box 50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45" name="Text Box 50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46" name="Text Box 50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47" name="Text Box 50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48" name="Text Box 50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49" name="Text Box 50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50" name="Text Box 50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51" name="Text Box 50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52" name="Text Box 50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53" name="Text Box 50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54" name="Text Box 51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55" name="Text Box 51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56" name="Text Box 51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57" name="Text Box 51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58" name="Text Box 51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59" name="Text Box 51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60" name="Text Box 51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61" name="Text Box 51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62" name="Text Box 51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63" name="Text Box 51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64" name="Text Box 51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65" name="Text Box 51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66" name="Text Box 51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67" name="Text Box 51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68" name="Text Box 51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69" name="Text Box 51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70" name="Text Box 51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71" name="Text Box 51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72" name="Text Box 51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73" name="Text Box 51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74" name="Text Box 51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75" name="Text Box 51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76" name="Text Box 51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77" name="Text Box 51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78" name="Text Box 51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79" name="Text Box 51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80" name="Text Box 51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81" name="Text Box 51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82" name="Text Box 51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83" name="Text Box 51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84" name="Text Box 51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85" name="Text Box 51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86" name="Text Box 51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87" name="Text Box 51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88" name="Text Box 51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89" name="Text Box 51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90" name="Text Box 51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91" name="Text Box 51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92" name="Text Box 51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93" name="Text Box 51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94" name="Text Box 51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95" name="Text Box 51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96" name="Text Box 51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97" name="Text Box 51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98" name="Text Box 51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799" name="Text Box 51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00" name="Text Box 51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01" name="Text Box 51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02" name="Text Box 51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03" name="Text Box 51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04" name="Text Box 51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05" name="Text Box 51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06" name="Text Box 51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07" name="Text Box 51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08" name="Text Box 51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09" name="Text Box 51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10" name="Text Box 51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11" name="Text Box 51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12" name="Text Box 51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13" name="Text Box 51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14" name="Text Box 51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15" name="Text Box 51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16" name="Text Box 51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17" name="Text Box 51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18" name="Text Box 51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19" name="Text Box 51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20" name="Text Box 51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21" name="Text Box 51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22" name="Text Box 51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23" name="Text Box 51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24" name="Text Box 51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25" name="Text Box 51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26" name="Text Box 51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27" name="Text Box 51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28" name="Text Box 51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29" name="Text Box 51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30" name="Text Box 51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31" name="Text Box 51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32" name="Text Box 51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33" name="Text Box 51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34" name="Text Box 51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35" name="Text Box 51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36" name="Text Box 51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37" name="Text Box 51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38" name="Text Box 51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39" name="Text Box 51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40" name="Text Box 51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41" name="Text Box 51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42" name="Text Box 51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43" name="Text Box 51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44" name="Text Box 51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45" name="Text Box 51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46" name="Text Box 51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47" name="Text Box 51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48" name="Text Box 51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49" name="Text Box 51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50" name="Text Box 51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51" name="Text Box 51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52" name="Text Box 51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53" name="Text Box 51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54" name="Text Box 52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55" name="Text Box 52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56" name="Text Box 52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57" name="Text Box 52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58" name="Text Box 52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59" name="Text Box 52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60" name="Text Box 52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61" name="Text Box 52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62" name="Text Box 52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63" name="Text Box 52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64" name="Text Box 52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65" name="Text Box 52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66" name="Text Box 52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67" name="Text Box 52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68" name="Text Box 52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69" name="Text Box 52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70" name="Text Box 52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71" name="Text Box 52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72" name="Text Box 52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73" name="Text Box 52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74" name="Text Box 52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75" name="Text Box 52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76" name="Text Box 52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77" name="Text Box 52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78" name="Text Box 52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79" name="Text Box 52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80" name="Text Box 52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81" name="Text Box 52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82" name="Text Box 52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83" name="Text Box 52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84" name="Text Box 52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85" name="Text Box 52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86" name="Text Box 52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87" name="Text Box 52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88" name="Text Box 52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89" name="Text Box 52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90" name="Text Box 52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91" name="Text Box 52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92" name="Text Box 52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93" name="Text Box 52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94" name="Text Box 52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95" name="Text Box 52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96" name="Text Box 52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97" name="Text Box 52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98" name="Text Box 52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899" name="Text Box 52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00" name="Text Box 52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01" name="Text Box 52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02" name="Text Box 52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03" name="Text Box 52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04" name="Text Box 52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05" name="Text Box 52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06" name="Text Box 52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07" name="Text Box 52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08" name="Text Box 52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09" name="Text Box 52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10" name="Text Box 52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11" name="Text Box 52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12" name="Text Box 52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13" name="Text Box 52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14" name="Text Box 52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15" name="Text Box 52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16" name="Text Box 52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17" name="Text Box 52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18" name="Text Box 52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19" name="Text Box 52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20" name="Text Box 52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21" name="Text Box 52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22" name="Text Box 52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23" name="Text Box 52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24" name="Text Box 52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25" name="Text Box 52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26" name="Text Box 52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27" name="Text Box 52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28" name="Text Box 52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29" name="Text Box 52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30" name="Text Box 52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31" name="Text Box 52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32" name="Text Box 52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33" name="Text Box 52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34" name="Text Box 52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35" name="Text Box 52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36" name="Text Box 52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37" name="Text Box 52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38" name="Text Box 52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39" name="Text Box 52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40" name="Text Box 52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41" name="Text Box 52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42" name="Text Box 52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43" name="Text Box 52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44" name="Text Box 52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45" name="Text Box 52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46" name="Text Box 52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47" name="Text Box 52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48" name="Text Box 52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49" name="Text Box 52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50" name="Text Box 52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51" name="Text Box 52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52" name="Text Box 52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53" name="Text Box 52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54" name="Text Box 53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55" name="Text Box 53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56" name="Text Box 53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57" name="Text Box 53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58" name="Text Box 53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59" name="Text Box 53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60" name="Text Box 53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61" name="Text Box 53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62" name="Text Box 530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63" name="Text Box 530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64" name="Text Box 531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65" name="Text Box 531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66" name="Text Box 531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67" name="Text Box 531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68" name="Text Box 531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69" name="Text Box 531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70" name="Text Box 531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71" name="Text Box 531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72" name="Text Box 531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73" name="Text Box 531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74" name="Text Box 532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75" name="Text Box 532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76" name="Text Box 532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77" name="Text Box 532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78" name="Text Box 532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79" name="Text Box 532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80" name="Text Box 532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81" name="Text Box 532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82" name="Text Box 532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83" name="Text Box 532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84" name="Text Box 533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85" name="Text Box 533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86" name="Text Box 533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87" name="Text Box 533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88" name="Text Box 533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89" name="Text Box 533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90" name="Text Box 533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91" name="Text Box 533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92" name="Text Box 533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93" name="Text Box 533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94" name="Text Box 534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95" name="Text Box 534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96" name="Text Box 534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97" name="Text Box 534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98" name="Text Box 534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0999" name="Text Box 534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00" name="Text Box 534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01" name="Text Box 534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02" name="Text Box 534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03" name="Text Box 534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04" name="Text Box 535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05" name="Text Box 535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06" name="Text Box 535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07" name="Text Box 535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08" name="Text Box 535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09" name="Text Box 535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10" name="Text Box 535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11" name="Text Box 535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12" name="Text Box 535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13" name="Text Box 535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14" name="Text Box 536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15" name="Text Box 536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16" name="Text Box 536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17" name="Text Box 536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18" name="Text Box 536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19" name="Text Box 536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20" name="Text Box 536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21" name="Text Box 536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22" name="Text Box 536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23" name="Text Box 536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24" name="Text Box 537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25" name="Text Box 537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26" name="Text Box 537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27" name="Text Box 537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28" name="Text Box 537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29" name="Text Box 537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30" name="Text Box 537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31" name="Text Box 537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32" name="Text Box 537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33" name="Text Box 537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34" name="Text Box 538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35" name="Text Box 538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36" name="Text Box 538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37" name="Text Box 538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38" name="Text Box 538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39" name="Text Box 538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40" name="Text Box 538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41" name="Text Box 538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42" name="Text Box 538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43" name="Text Box 538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44" name="Text Box 539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45" name="Text Box 539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46" name="Text Box 539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47" name="Text Box 539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48" name="Text Box 539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49" name="Text Box 539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50" name="Text Box 539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51" name="Text Box 539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52" name="Text Box 5398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53" name="Text Box 5399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54" name="Text Box 5400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55" name="Text Box 5401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56" name="Text Box 5402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57" name="Text Box 5403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58" name="Text Box 5404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59" name="Text Box 5405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60" name="Text Box 5406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1042</xdr:row>
      <xdr:rowOff>0</xdr:rowOff>
    </xdr:from>
    <xdr:ext cx="85725" cy="205408"/>
    <xdr:sp macro="" textlink="">
      <xdr:nvSpPr>
        <xdr:cNvPr id="11061" name="Text Box 5407"/>
        <xdr:cNvSpPr txBox="1">
          <a:spLocks noChangeArrowheads="1"/>
        </xdr:cNvSpPr>
      </xdr:nvSpPr>
      <xdr:spPr bwMode="auto">
        <a:xfrm>
          <a:off x="4686300" y="198510525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62" name="Text Box 5427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63" name="Text Box 5428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64" name="Text Box 5429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65" name="Text Box 5430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66" name="Text Box 5431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67" name="Text Box 5432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68" name="Text Box 5433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69" name="Text Box 5434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70" name="Text Box 5435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71" name="Text Box 5436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72" name="Text Box 5437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73" name="Text Box 5438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74" name="Text Box 5439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75" name="Text Box 5440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76" name="Text Box 5441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77" name="Text Box 5442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78" name="Text Box 5443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79" name="Text Box 5444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80" name="Text Box 5445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81" name="Text Box 5446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82" name="Text Box 5447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83" name="Text Box 5448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84" name="Text Box 5449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85" name="Text Box 5450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86" name="Text Box 5451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87" name="Text Box 5452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88" name="Text Box 5453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89" name="Text Box 5454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90" name="Text Box 5455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91" name="Text Box 5456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92" name="Text Box 5457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93" name="Text Box 5458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94" name="Text Box 5459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95" name="Text Box 5460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96" name="Text Box 5461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97" name="Text Box 5462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98" name="Text Box 5463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099" name="Text Box 5464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100" name="Text Box 5465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101" name="Text Box 5466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102" name="Text Box 5467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1041</xdr:row>
      <xdr:rowOff>0</xdr:rowOff>
    </xdr:from>
    <xdr:ext cx="85725" cy="205409"/>
    <xdr:sp macro="" textlink="">
      <xdr:nvSpPr>
        <xdr:cNvPr id="11103" name="Text Box 5468"/>
        <xdr:cNvSpPr txBox="1">
          <a:spLocks noChangeArrowheads="1"/>
        </xdr:cNvSpPr>
      </xdr:nvSpPr>
      <xdr:spPr bwMode="auto">
        <a:xfrm>
          <a:off x="4686300" y="198320025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1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6" t="s">
        <v>34</v>
      </c>
    </row>
    <row r="2" spans="1:5" ht="15" customHeight="1" x14ac:dyDescent="0.2">
      <c r="A2" s="220" t="s">
        <v>35</v>
      </c>
      <c r="B2" s="220"/>
      <c r="C2" s="220"/>
      <c r="D2" s="220"/>
      <c r="E2" s="220"/>
    </row>
    <row r="3" spans="1:5" ht="15" customHeight="1" x14ac:dyDescent="0.2">
      <c r="A3" s="220" t="s">
        <v>36</v>
      </c>
      <c r="B3" s="220"/>
      <c r="C3" s="220"/>
      <c r="D3" s="220"/>
      <c r="E3" s="220"/>
    </row>
    <row r="4" spans="1:5" ht="15" customHeight="1" x14ac:dyDescent="0.2">
      <c r="A4" s="223" t="s">
        <v>37</v>
      </c>
      <c r="B4" s="223"/>
      <c r="C4" s="223"/>
      <c r="D4" s="223"/>
      <c r="E4" s="223"/>
    </row>
    <row r="5" spans="1:5" ht="15" customHeight="1" x14ac:dyDescent="0.2">
      <c r="A5" s="223"/>
      <c r="B5" s="223"/>
      <c r="C5" s="223"/>
      <c r="D5" s="223"/>
      <c r="E5" s="223"/>
    </row>
    <row r="6" spans="1:5" ht="15" customHeight="1" x14ac:dyDescent="0.2">
      <c r="A6" s="223"/>
      <c r="B6" s="223"/>
      <c r="C6" s="223"/>
      <c r="D6" s="223"/>
      <c r="E6" s="223"/>
    </row>
    <row r="7" spans="1:5" ht="15" customHeight="1" x14ac:dyDescent="0.2">
      <c r="A7" s="223"/>
      <c r="B7" s="223"/>
      <c r="C7" s="223"/>
      <c r="D7" s="223"/>
      <c r="E7" s="223"/>
    </row>
    <row r="8" spans="1:5" ht="15" customHeight="1" x14ac:dyDescent="0.2">
      <c r="A8" s="223"/>
      <c r="B8" s="223"/>
      <c r="C8" s="223"/>
      <c r="D8" s="223"/>
      <c r="E8" s="223"/>
    </row>
    <row r="9" spans="1:5" ht="15" customHeight="1" x14ac:dyDescent="0.2">
      <c r="A9" s="223"/>
      <c r="B9" s="223"/>
      <c r="C9" s="223"/>
      <c r="D9" s="223"/>
      <c r="E9" s="223"/>
    </row>
    <row r="10" spans="1:5" ht="15" customHeight="1" x14ac:dyDescent="0.2">
      <c r="A10" s="223"/>
      <c r="B10" s="223"/>
      <c r="C10" s="223"/>
      <c r="D10" s="223"/>
      <c r="E10" s="223"/>
    </row>
    <row r="11" spans="1:5" ht="15" customHeight="1" x14ac:dyDescent="0.2">
      <c r="A11" s="223"/>
      <c r="B11" s="223"/>
      <c r="C11" s="223"/>
      <c r="D11" s="223"/>
      <c r="E11" s="223"/>
    </row>
    <row r="12" spans="1:5" ht="15" customHeight="1" x14ac:dyDescent="0.2">
      <c r="A12" s="37"/>
      <c r="B12" s="38"/>
      <c r="C12" s="37"/>
      <c r="D12" s="37"/>
      <c r="E12" s="37"/>
    </row>
    <row r="13" spans="1:5" ht="15" customHeight="1" x14ac:dyDescent="0.25">
      <c r="A13" s="39" t="s">
        <v>1</v>
      </c>
      <c r="B13" s="40"/>
      <c r="C13" s="41"/>
      <c r="D13" s="41"/>
      <c r="E13" s="41"/>
    </row>
    <row r="14" spans="1:5" ht="15" customHeight="1" x14ac:dyDescent="0.2">
      <c r="A14" s="42" t="s">
        <v>38</v>
      </c>
      <c r="B14" s="41"/>
      <c r="C14" s="41"/>
      <c r="D14" s="41"/>
      <c r="E14" s="43" t="s">
        <v>39</v>
      </c>
    </row>
    <row r="15" spans="1:5" ht="15" customHeight="1" x14ac:dyDescent="0.25">
      <c r="A15" s="44"/>
      <c r="B15" s="45"/>
      <c r="C15" s="46"/>
      <c r="D15" s="46"/>
      <c r="E15" s="47"/>
    </row>
    <row r="16" spans="1:5" ht="15" customHeight="1" x14ac:dyDescent="0.2">
      <c r="B16" s="48" t="s">
        <v>40</v>
      </c>
      <c r="C16" s="48" t="s">
        <v>41</v>
      </c>
      <c r="D16" s="49" t="s">
        <v>42</v>
      </c>
      <c r="E16" s="50" t="s">
        <v>43</v>
      </c>
    </row>
    <row r="17" spans="1:5" ht="15" customHeight="1" x14ac:dyDescent="0.2">
      <c r="B17" s="51">
        <v>107517016</v>
      </c>
      <c r="C17" s="52"/>
      <c r="D17" s="53" t="s">
        <v>44</v>
      </c>
      <c r="E17" s="54">
        <v>822.8</v>
      </c>
    </row>
    <row r="18" spans="1:5" ht="15" customHeight="1" x14ac:dyDescent="0.2">
      <c r="B18" s="51">
        <v>107117015</v>
      </c>
      <c r="C18" s="52"/>
      <c r="D18" s="53" t="s">
        <v>44</v>
      </c>
      <c r="E18" s="54">
        <v>48.4</v>
      </c>
    </row>
    <row r="19" spans="1:5" ht="15" customHeight="1" x14ac:dyDescent="0.2">
      <c r="B19" s="51">
        <v>107117968</v>
      </c>
      <c r="C19" s="52"/>
      <c r="D19" s="55" t="s">
        <v>45</v>
      </c>
      <c r="E19" s="54">
        <v>391675.69</v>
      </c>
    </row>
    <row r="20" spans="1:5" ht="15" customHeight="1" x14ac:dyDescent="0.2">
      <c r="B20" s="51">
        <v>107517969</v>
      </c>
      <c r="C20" s="52"/>
      <c r="D20" s="55" t="s">
        <v>45</v>
      </c>
      <c r="E20" s="54">
        <v>6658486.6200000001</v>
      </c>
    </row>
    <row r="21" spans="1:5" ht="15" customHeight="1" x14ac:dyDescent="0.2">
      <c r="B21" s="56"/>
      <c r="C21" s="57" t="s">
        <v>46</v>
      </c>
      <c r="D21" s="58"/>
      <c r="E21" s="59">
        <f>SUM(E17:E20)</f>
        <v>7051033.5099999998</v>
      </c>
    </row>
    <row r="22" spans="1:5" ht="15" customHeight="1" x14ac:dyDescent="0.2"/>
    <row r="23" spans="1:5" ht="15" customHeight="1" x14ac:dyDescent="0.25">
      <c r="A23" s="60" t="s">
        <v>16</v>
      </c>
      <c r="B23" s="46"/>
      <c r="C23" s="46"/>
      <c r="D23" s="46"/>
      <c r="E23" s="46"/>
    </row>
    <row r="24" spans="1:5" ht="15" customHeight="1" x14ac:dyDescent="0.2">
      <c r="A24" s="61" t="s">
        <v>47</v>
      </c>
      <c r="B24" s="46"/>
      <c r="C24" s="46"/>
      <c r="D24" s="46"/>
      <c r="E24" s="62" t="s">
        <v>48</v>
      </c>
    </row>
    <row r="25" spans="1:5" ht="15" customHeight="1" x14ac:dyDescent="0.2"/>
    <row r="26" spans="1:5" ht="15" customHeight="1" x14ac:dyDescent="0.2">
      <c r="C26" s="48" t="s">
        <v>41</v>
      </c>
      <c r="D26" s="49" t="s">
        <v>42</v>
      </c>
      <c r="E26" s="50" t="s">
        <v>43</v>
      </c>
    </row>
    <row r="27" spans="1:5" ht="15" customHeight="1" x14ac:dyDescent="0.2">
      <c r="C27" s="63"/>
      <c r="D27" s="55" t="s">
        <v>49</v>
      </c>
      <c r="E27" s="54">
        <v>7024123.5</v>
      </c>
    </row>
    <row r="28" spans="1:5" ht="15" customHeight="1" x14ac:dyDescent="0.2">
      <c r="C28" s="57" t="s">
        <v>46</v>
      </c>
      <c r="D28" s="58"/>
      <c r="E28" s="59">
        <f>SUM(E27:E27)</f>
        <v>7024123.5</v>
      </c>
    </row>
    <row r="29" spans="1:5" ht="15" customHeight="1" x14ac:dyDescent="0.2"/>
    <row r="30" spans="1:5" ht="15" customHeight="1" x14ac:dyDescent="0.2">
      <c r="C30" s="64" t="s">
        <v>41</v>
      </c>
      <c r="D30" s="65" t="s">
        <v>50</v>
      </c>
      <c r="E30" s="64" t="s">
        <v>43</v>
      </c>
    </row>
    <row r="31" spans="1:5" ht="15" customHeight="1" x14ac:dyDescent="0.2">
      <c r="C31" s="66">
        <v>6409</v>
      </c>
      <c r="D31" s="67" t="s">
        <v>51</v>
      </c>
      <c r="E31" s="54">
        <v>26910.01</v>
      </c>
    </row>
    <row r="32" spans="1:5" ht="15" customHeight="1" x14ac:dyDescent="0.2">
      <c r="C32" s="68" t="s">
        <v>46</v>
      </c>
      <c r="D32" s="69"/>
      <c r="E32" s="70">
        <f>SUM(E31:E31)</f>
        <v>26910.01</v>
      </c>
    </row>
    <row r="33" spans="1:5" ht="15" customHeight="1" x14ac:dyDescent="0.2"/>
    <row r="34" spans="1:5" ht="15" customHeight="1" x14ac:dyDescent="0.2"/>
    <row r="35" spans="1:5" ht="15" customHeight="1" x14ac:dyDescent="0.25">
      <c r="A35" s="36" t="s">
        <v>52</v>
      </c>
    </row>
    <row r="36" spans="1:5" ht="15" customHeight="1" x14ac:dyDescent="0.2">
      <c r="A36" s="220" t="s">
        <v>35</v>
      </c>
      <c r="B36" s="220"/>
      <c r="C36" s="220"/>
      <c r="D36" s="220"/>
      <c r="E36" s="220"/>
    </row>
    <row r="37" spans="1:5" ht="15" customHeight="1" x14ac:dyDescent="0.2">
      <c r="A37" s="220" t="s">
        <v>36</v>
      </c>
      <c r="B37" s="220"/>
      <c r="C37" s="220"/>
      <c r="D37" s="220"/>
      <c r="E37" s="220"/>
    </row>
    <row r="38" spans="1:5" ht="15" customHeight="1" x14ac:dyDescent="0.2">
      <c r="A38" s="223" t="s">
        <v>53</v>
      </c>
      <c r="B38" s="223"/>
      <c r="C38" s="223"/>
      <c r="D38" s="223"/>
      <c r="E38" s="223"/>
    </row>
    <row r="39" spans="1:5" ht="15" customHeight="1" x14ac:dyDescent="0.2">
      <c r="A39" s="223"/>
      <c r="B39" s="223"/>
      <c r="C39" s="223"/>
      <c r="D39" s="223"/>
      <c r="E39" s="223"/>
    </row>
    <row r="40" spans="1:5" ht="15" customHeight="1" x14ac:dyDescent="0.2">
      <c r="A40" s="223"/>
      <c r="B40" s="223"/>
      <c r="C40" s="223"/>
      <c r="D40" s="223"/>
      <c r="E40" s="223"/>
    </row>
    <row r="41" spans="1:5" ht="15" customHeight="1" x14ac:dyDescent="0.2">
      <c r="A41" s="223"/>
      <c r="B41" s="223"/>
      <c r="C41" s="223"/>
      <c r="D41" s="223"/>
      <c r="E41" s="223"/>
    </row>
    <row r="42" spans="1:5" ht="15" customHeight="1" x14ac:dyDescent="0.2">
      <c r="A42" s="223"/>
      <c r="B42" s="223"/>
      <c r="C42" s="223"/>
      <c r="D42" s="223"/>
      <c r="E42" s="223"/>
    </row>
    <row r="43" spans="1:5" ht="15" customHeight="1" x14ac:dyDescent="0.2">
      <c r="A43" s="223"/>
      <c r="B43" s="223"/>
      <c r="C43" s="223"/>
      <c r="D43" s="223"/>
      <c r="E43" s="223"/>
    </row>
    <row r="44" spans="1:5" ht="15" customHeight="1" x14ac:dyDescent="0.2">
      <c r="A44" s="223"/>
      <c r="B44" s="223"/>
      <c r="C44" s="223"/>
      <c r="D44" s="223"/>
      <c r="E44" s="223"/>
    </row>
    <row r="45" spans="1:5" ht="15" customHeight="1" x14ac:dyDescent="0.2">
      <c r="A45" s="223"/>
      <c r="B45" s="223"/>
      <c r="C45" s="223"/>
      <c r="D45" s="223"/>
      <c r="E45" s="223"/>
    </row>
    <row r="46" spans="1:5" ht="15" customHeight="1" x14ac:dyDescent="0.2">
      <c r="A46" s="37"/>
      <c r="B46" s="38"/>
      <c r="C46" s="37"/>
      <c r="D46" s="37"/>
      <c r="E46" s="37"/>
    </row>
    <row r="47" spans="1:5" ht="15" customHeight="1" x14ac:dyDescent="0.2">
      <c r="A47" s="37"/>
      <c r="B47" s="38"/>
      <c r="C47" s="37"/>
      <c r="D47" s="37"/>
      <c r="E47" s="37"/>
    </row>
    <row r="48" spans="1:5" ht="15" customHeight="1" x14ac:dyDescent="0.2">
      <c r="A48" s="37"/>
      <c r="B48" s="38"/>
      <c r="C48" s="37"/>
      <c r="D48" s="37"/>
      <c r="E48" s="37"/>
    </row>
    <row r="49" spans="1:5" ht="15" customHeight="1" x14ac:dyDescent="0.2">
      <c r="A49" s="37"/>
      <c r="B49" s="38"/>
      <c r="C49" s="37"/>
      <c r="D49" s="37"/>
      <c r="E49" s="37"/>
    </row>
    <row r="50" spans="1:5" ht="15" customHeight="1" x14ac:dyDescent="0.2">
      <c r="A50" s="37"/>
      <c r="B50" s="38"/>
      <c r="C50" s="37"/>
      <c r="D50" s="37"/>
      <c r="E50" s="37"/>
    </row>
    <row r="51" spans="1:5" ht="15" customHeight="1" x14ac:dyDescent="0.2">
      <c r="A51" s="37"/>
      <c r="B51" s="38"/>
      <c r="C51" s="37"/>
      <c r="D51" s="37"/>
      <c r="E51" s="37"/>
    </row>
    <row r="52" spans="1:5" ht="15" customHeight="1" x14ac:dyDescent="0.2">
      <c r="A52" s="37"/>
      <c r="B52" s="38"/>
      <c r="C52" s="37"/>
      <c r="D52" s="37"/>
      <c r="E52" s="37"/>
    </row>
    <row r="53" spans="1:5" ht="15" customHeight="1" x14ac:dyDescent="0.2">
      <c r="A53" s="37"/>
      <c r="B53" s="38"/>
      <c r="C53" s="37"/>
      <c r="D53" s="37"/>
      <c r="E53" s="37"/>
    </row>
    <row r="54" spans="1:5" ht="15" customHeight="1" x14ac:dyDescent="0.25">
      <c r="A54" s="39" t="s">
        <v>1</v>
      </c>
      <c r="B54" s="40"/>
      <c r="C54" s="41"/>
      <c r="D54" s="41"/>
      <c r="E54" s="41"/>
    </row>
    <row r="55" spans="1:5" ht="15" customHeight="1" x14ac:dyDescent="0.2">
      <c r="A55" s="42" t="s">
        <v>38</v>
      </c>
      <c r="B55" s="41"/>
      <c r="C55" s="41"/>
      <c r="D55" s="41"/>
      <c r="E55" s="43" t="s">
        <v>39</v>
      </c>
    </row>
    <row r="56" spans="1:5" ht="15" customHeight="1" x14ac:dyDescent="0.25">
      <c r="A56" s="44"/>
      <c r="B56" s="45"/>
      <c r="C56" s="46"/>
      <c r="D56" s="46"/>
      <c r="E56" s="47"/>
    </row>
    <row r="57" spans="1:5" ht="15" customHeight="1" x14ac:dyDescent="0.2">
      <c r="B57" s="48" t="s">
        <v>40</v>
      </c>
      <c r="C57" s="48" t="s">
        <v>41</v>
      </c>
      <c r="D57" s="49" t="s">
        <v>42</v>
      </c>
      <c r="E57" s="50" t="s">
        <v>43</v>
      </c>
    </row>
    <row r="58" spans="1:5" ht="15" customHeight="1" x14ac:dyDescent="0.2">
      <c r="B58" s="51">
        <v>107517016</v>
      </c>
      <c r="C58" s="52"/>
      <c r="D58" s="53" t="s">
        <v>44</v>
      </c>
      <c r="E58" s="54">
        <v>93795.95</v>
      </c>
    </row>
    <row r="59" spans="1:5" ht="15" customHeight="1" x14ac:dyDescent="0.2">
      <c r="B59" s="51">
        <v>107117015</v>
      </c>
      <c r="C59" s="52"/>
      <c r="D59" s="53" t="s">
        <v>44</v>
      </c>
      <c r="E59" s="54">
        <v>5517.41</v>
      </c>
    </row>
    <row r="60" spans="1:5" ht="15" customHeight="1" x14ac:dyDescent="0.2">
      <c r="B60" s="51">
        <v>107117968</v>
      </c>
      <c r="C60" s="52"/>
      <c r="D60" s="55" t="s">
        <v>45</v>
      </c>
      <c r="E60" s="54">
        <v>59339</v>
      </c>
    </row>
    <row r="61" spans="1:5" ht="15" customHeight="1" x14ac:dyDescent="0.2">
      <c r="B61" s="51">
        <v>107517969</v>
      </c>
      <c r="C61" s="52"/>
      <c r="D61" s="55" t="s">
        <v>45</v>
      </c>
      <c r="E61" s="54">
        <v>1008763.07</v>
      </c>
    </row>
    <row r="62" spans="1:5" ht="15" customHeight="1" x14ac:dyDescent="0.2">
      <c r="B62" s="56"/>
      <c r="C62" s="57" t="s">
        <v>46</v>
      </c>
      <c r="D62" s="58"/>
      <c r="E62" s="59">
        <f>SUM(E58:E61)</f>
        <v>1167415.43</v>
      </c>
    </row>
    <row r="63" spans="1:5" ht="15" customHeight="1" x14ac:dyDescent="0.2"/>
    <row r="64" spans="1:5" ht="15" customHeight="1" x14ac:dyDescent="0.25">
      <c r="A64" s="60" t="s">
        <v>16</v>
      </c>
      <c r="B64" s="46"/>
      <c r="C64" s="46"/>
      <c r="D64" s="46"/>
      <c r="E64" s="46"/>
    </row>
    <row r="65" spans="1:5" ht="15" customHeight="1" x14ac:dyDescent="0.2">
      <c r="A65" s="61" t="s">
        <v>47</v>
      </c>
      <c r="B65" s="46"/>
      <c r="C65" s="46"/>
      <c r="D65" s="46"/>
      <c r="E65" s="62" t="s">
        <v>48</v>
      </c>
    </row>
    <row r="66" spans="1:5" ht="15" customHeight="1" x14ac:dyDescent="0.2"/>
    <row r="67" spans="1:5" ht="15" customHeight="1" x14ac:dyDescent="0.2">
      <c r="C67" s="48" t="s">
        <v>41</v>
      </c>
      <c r="D67" s="49" t="s">
        <v>42</v>
      </c>
      <c r="E67" s="50" t="s">
        <v>43</v>
      </c>
    </row>
    <row r="68" spans="1:5" ht="15" customHeight="1" x14ac:dyDescent="0.2">
      <c r="C68" s="63"/>
      <c r="D68" s="55" t="s">
        <v>49</v>
      </c>
      <c r="E68" s="54">
        <v>1065651.3</v>
      </c>
    </row>
    <row r="69" spans="1:5" ht="15" customHeight="1" x14ac:dyDescent="0.2">
      <c r="C69" s="57" t="s">
        <v>46</v>
      </c>
      <c r="D69" s="58"/>
      <c r="E69" s="59">
        <f>SUM(E68:E68)</f>
        <v>1065651.3</v>
      </c>
    </row>
    <row r="70" spans="1:5" ht="15" customHeight="1" x14ac:dyDescent="0.2"/>
    <row r="71" spans="1:5" ht="15" customHeight="1" x14ac:dyDescent="0.2">
      <c r="C71" s="64" t="s">
        <v>41</v>
      </c>
      <c r="D71" s="65" t="s">
        <v>50</v>
      </c>
      <c r="E71" s="64" t="s">
        <v>43</v>
      </c>
    </row>
    <row r="72" spans="1:5" ht="15" customHeight="1" x14ac:dyDescent="0.2">
      <c r="C72" s="66">
        <v>6409</v>
      </c>
      <c r="D72" s="67" t="s">
        <v>51</v>
      </c>
      <c r="E72" s="54">
        <v>101764.13</v>
      </c>
    </row>
    <row r="73" spans="1:5" ht="15" customHeight="1" x14ac:dyDescent="0.2">
      <c r="C73" s="68" t="s">
        <v>46</v>
      </c>
      <c r="D73" s="69"/>
      <c r="E73" s="70">
        <f>SUM(E72:E72)</f>
        <v>101764.13</v>
      </c>
    </row>
    <row r="74" spans="1:5" ht="15" customHeight="1" x14ac:dyDescent="0.2"/>
    <row r="75" spans="1:5" ht="15" customHeight="1" x14ac:dyDescent="0.2"/>
    <row r="76" spans="1:5" ht="15" customHeight="1" x14ac:dyDescent="0.25">
      <c r="A76" s="36" t="s">
        <v>54</v>
      </c>
    </row>
    <row r="77" spans="1:5" ht="15" customHeight="1" x14ac:dyDescent="0.2">
      <c r="A77" s="222" t="s">
        <v>55</v>
      </c>
      <c r="B77" s="222"/>
      <c r="C77" s="222"/>
      <c r="D77" s="222"/>
      <c r="E77" s="222"/>
    </row>
    <row r="78" spans="1:5" ht="15" customHeight="1" x14ac:dyDescent="0.2">
      <c r="A78" s="220" t="s">
        <v>56</v>
      </c>
      <c r="B78" s="220"/>
      <c r="C78" s="220"/>
      <c r="D78" s="220"/>
      <c r="E78" s="220"/>
    </row>
    <row r="79" spans="1:5" ht="15" customHeight="1" x14ac:dyDescent="0.2">
      <c r="A79" s="223" t="s">
        <v>57</v>
      </c>
      <c r="B79" s="223"/>
      <c r="C79" s="223"/>
      <c r="D79" s="223"/>
      <c r="E79" s="223"/>
    </row>
    <row r="80" spans="1:5" ht="15" customHeight="1" x14ac:dyDescent="0.2">
      <c r="A80" s="223"/>
      <c r="B80" s="223"/>
      <c r="C80" s="223"/>
      <c r="D80" s="223"/>
      <c r="E80" s="223"/>
    </row>
    <row r="81" spans="1:5" ht="15" customHeight="1" x14ac:dyDescent="0.2">
      <c r="A81" s="223"/>
      <c r="B81" s="223"/>
      <c r="C81" s="223"/>
      <c r="D81" s="223"/>
      <c r="E81" s="223"/>
    </row>
    <row r="82" spans="1:5" ht="15" customHeight="1" x14ac:dyDescent="0.2">
      <c r="A82" s="223"/>
      <c r="B82" s="223"/>
      <c r="C82" s="223"/>
      <c r="D82" s="223"/>
      <c r="E82" s="223"/>
    </row>
    <row r="83" spans="1:5" ht="15" customHeight="1" x14ac:dyDescent="0.2">
      <c r="A83" s="223"/>
      <c r="B83" s="223"/>
      <c r="C83" s="223"/>
      <c r="D83" s="223"/>
      <c r="E83" s="223"/>
    </row>
    <row r="84" spans="1:5" ht="15" customHeight="1" x14ac:dyDescent="0.2">
      <c r="A84" s="223"/>
      <c r="B84" s="223"/>
      <c r="C84" s="223"/>
      <c r="D84" s="223"/>
      <c r="E84" s="223"/>
    </row>
    <row r="85" spans="1:5" ht="15" customHeight="1" x14ac:dyDescent="0.2">
      <c r="A85" s="223"/>
      <c r="B85" s="223"/>
      <c r="C85" s="223"/>
      <c r="D85" s="223"/>
      <c r="E85" s="223"/>
    </row>
    <row r="86" spans="1:5" ht="15" customHeight="1" x14ac:dyDescent="0.2">
      <c r="A86" s="223"/>
      <c r="B86" s="223"/>
      <c r="C86" s="223"/>
      <c r="D86" s="223"/>
      <c r="E86" s="223"/>
    </row>
    <row r="87" spans="1:5" ht="15" customHeight="1" x14ac:dyDescent="0.2"/>
    <row r="88" spans="1:5" ht="15" customHeight="1" x14ac:dyDescent="0.25">
      <c r="A88" s="39" t="s">
        <v>1</v>
      </c>
      <c r="B88" s="46"/>
      <c r="C88" s="46"/>
      <c r="D88" s="46"/>
      <c r="E88" s="46"/>
    </row>
    <row r="89" spans="1:5" ht="15" customHeight="1" x14ac:dyDescent="0.2">
      <c r="A89" s="71" t="s">
        <v>38</v>
      </c>
      <c r="B89" s="46"/>
      <c r="C89" s="46"/>
      <c r="D89" s="46"/>
      <c r="E89" s="62" t="s">
        <v>58</v>
      </c>
    </row>
    <row r="90" spans="1:5" ht="15" customHeight="1" x14ac:dyDescent="0.25">
      <c r="A90" s="60"/>
      <c r="B90" s="44"/>
      <c r="C90" s="46"/>
      <c r="D90" s="46"/>
      <c r="E90" s="47"/>
    </row>
    <row r="91" spans="1:5" ht="15" customHeight="1" x14ac:dyDescent="0.2">
      <c r="B91" s="48" t="s">
        <v>40</v>
      </c>
      <c r="C91" s="48" t="s">
        <v>41</v>
      </c>
      <c r="D91" s="49" t="s">
        <v>42</v>
      </c>
      <c r="E91" s="64" t="s">
        <v>43</v>
      </c>
    </row>
    <row r="92" spans="1:5" ht="15" customHeight="1" x14ac:dyDescent="0.2">
      <c r="B92" s="72">
        <v>103133063</v>
      </c>
      <c r="C92" s="73"/>
      <c r="D92" s="67" t="s">
        <v>59</v>
      </c>
      <c r="E92" s="74">
        <v>2388075.94</v>
      </c>
    </row>
    <row r="93" spans="1:5" ht="15" customHeight="1" x14ac:dyDescent="0.2">
      <c r="B93" s="72">
        <v>103533063</v>
      </c>
      <c r="C93" s="73"/>
      <c r="D93" s="67" t="s">
        <v>59</v>
      </c>
      <c r="E93" s="74">
        <v>20298645.489999998</v>
      </c>
    </row>
    <row r="94" spans="1:5" ht="15" customHeight="1" x14ac:dyDescent="0.2">
      <c r="B94" s="72">
        <v>103133982</v>
      </c>
      <c r="C94" s="73"/>
      <c r="D94" s="55" t="s">
        <v>45</v>
      </c>
      <c r="E94" s="74">
        <v>150000</v>
      </c>
    </row>
    <row r="95" spans="1:5" ht="15" customHeight="1" x14ac:dyDescent="0.2">
      <c r="B95" s="72">
        <v>103533982</v>
      </c>
      <c r="C95" s="73"/>
      <c r="D95" s="55" t="s">
        <v>45</v>
      </c>
      <c r="E95" s="74">
        <v>1275000</v>
      </c>
    </row>
    <row r="96" spans="1:5" ht="15" customHeight="1" x14ac:dyDescent="0.2">
      <c r="B96" s="75"/>
      <c r="C96" s="57" t="s">
        <v>46</v>
      </c>
      <c r="D96" s="58"/>
      <c r="E96" s="59">
        <f>SUM(E92:E95)</f>
        <v>24111721.43</v>
      </c>
    </row>
    <row r="97" spans="1:5" ht="15" customHeight="1" x14ac:dyDescent="0.2"/>
    <row r="98" spans="1:5" ht="15" customHeight="1" x14ac:dyDescent="0.2"/>
    <row r="99" spans="1:5" ht="15" customHeight="1" x14ac:dyDescent="0.2"/>
    <row r="100" spans="1:5" ht="15" customHeight="1" x14ac:dyDescent="0.2"/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5">
      <c r="A105" s="60" t="s">
        <v>16</v>
      </c>
      <c r="B105" s="46"/>
      <c r="C105" s="46"/>
      <c r="D105" s="46"/>
      <c r="E105" s="46"/>
    </row>
    <row r="106" spans="1:5" ht="15" customHeight="1" x14ac:dyDescent="0.2">
      <c r="A106" s="71" t="s">
        <v>38</v>
      </c>
      <c r="B106" s="46"/>
      <c r="C106" s="46"/>
      <c r="D106" s="46"/>
      <c r="E106" s="62" t="s">
        <v>58</v>
      </c>
    </row>
    <row r="107" spans="1:5" ht="15" customHeight="1" x14ac:dyDescent="0.25">
      <c r="A107" s="60"/>
      <c r="B107" s="44"/>
      <c r="C107" s="46"/>
      <c r="D107" s="46"/>
      <c r="E107" s="47"/>
    </row>
    <row r="108" spans="1:5" ht="15" customHeight="1" x14ac:dyDescent="0.2">
      <c r="A108" s="76"/>
      <c r="B108" s="77"/>
      <c r="C108" s="48" t="s">
        <v>41</v>
      </c>
      <c r="D108" s="49" t="s">
        <v>50</v>
      </c>
      <c r="E108" s="64" t="s">
        <v>43</v>
      </c>
    </row>
    <row r="109" spans="1:5" ht="15" customHeight="1" x14ac:dyDescent="0.2">
      <c r="A109" s="78"/>
      <c r="B109" s="79"/>
      <c r="C109" s="73">
        <v>3299</v>
      </c>
      <c r="D109" s="80" t="s">
        <v>60</v>
      </c>
      <c r="E109" s="74">
        <f>21917.16+186295.95+27641.3+234951.05+12389.62+105311.75+4460.27+37912.23</f>
        <v>630879.32999999996</v>
      </c>
    </row>
    <row r="110" spans="1:5" ht="15" customHeight="1" x14ac:dyDescent="0.2">
      <c r="A110" s="78"/>
      <c r="B110" s="79"/>
      <c r="C110" s="73">
        <v>3299</v>
      </c>
      <c r="D110" s="55" t="s">
        <v>61</v>
      </c>
      <c r="E110" s="74">
        <f>2321574.05+19733379.42</f>
        <v>22054953.470000003</v>
      </c>
    </row>
    <row r="111" spans="1:5" ht="15" customHeight="1" x14ac:dyDescent="0.2">
      <c r="A111" s="78"/>
      <c r="B111" s="79"/>
      <c r="C111" s="73">
        <v>3299</v>
      </c>
      <c r="D111" s="80" t="s">
        <v>62</v>
      </c>
      <c r="E111" s="74">
        <f>93.54+795.09</f>
        <v>888.63</v>
      </c>
    </row>
    <row r="112" spans="1:5" ht="15" customHeight="1" x14ac:dyDescent="0.2">
      <c r="A112" s="78"/>
      <c r="B112" s="79"/>
      <c r="C112" s="73">
        <v>3299</v>
      </c>
      <c r="D112" s="80" t="s">
        <v>63</v>
      </c>
      <c r="E112" s="74">
        <f>105330+895305</f>
        <v>1000635</v>
      </c>
    </row>
    <row r="113" spans="1:5" ht="15" customHeight="1" x14ac:dyDescent="0.2">
      <c r="A113" s="78"/>
      <c r="B113" s="79"/>
      <c r="C113" s="73">
        <v>3299</v>
      </c>
      <c r="D113" s="80" t="s">
        <v>64</v>
      </c>
      <c r="E113" s="74">
        <f>44670+379695</f>
        <v>424365</v>
      </c>
    </row>
    <row r="114" spans="1:5" ht="15" customHeight="1" x14ac:dyDescent="0.2">
      <c r="A114" s="81"/>
      <c r="B114" s="82"/>
      <c r="C114" s="57" t="s">
        <v>46</v>
      </c>
      <c r="D114" s="58"/>
      <c r="E114" s="59">
        <f>SUM(E109:E113)</f>
        <v>24111721.43</v>
      </c>
    </row>
    <row r="115" spans="1:5" ht="15" customHeight="1" x14ac:dyDescent="0.2"/>
    <row r="116" spans="1:5" ht="15" customHeight="1" x14ac:dyDescent="0.2"/>
    <row r="117" spans="1:5" ht="15" customHeight="1" x14ac:dyDescent="0.25">
      <c r="A117" s="36" t="s">
        <v>65</v>
      </c>
    </row>
    <row r="118" spans="1:5" ht="15" customHeight="1" x14ac:dyDescent="0.2">
      <c r="A118" s="224" t="s">
        <v>35</v>
      </c>
      <c r="B118" s="224"/>
      <c r="C118" s="224"/>
      <c r="D118" s="224"/>
      <c r="E118" s="224"/>
    </row>
    <row r="119" spans="1:5" ht="15" customHeight="1" x14ac:dyDescent="0.2">
      <c r="A119" s="220" t="s">
        <v>66</v>
      </c>
      <c r="B119" s="220"/>
      <c r="C119" s="220"/>
      <c r="D119" s="220"/>
      <c r="E119" s="220"/>
    </row>
    <row r="120" spans="1:5" ht="15" customHeight="1" x14ac:dyDescent="0.2">
      <c r="A120" s="221" t="s">
        <v>67</v>
      </c>
      <c r="B120" s="221"/>
      <c r="C120" s="221"/>
      <c r="D120" s="221"/>
      <c r="E120" s="221"/>
    </row>
    <row r="121" spans="1:5" ht="15" customHeight="1" x14ac:dyDescent="0.2">
      <c r="A121" s="221"/>
      <c r="B121" s="221"/>
      <c r="C121" s="221"/>
      <c r="D121" s="221"/>
      <c r="E121" s="221"/>
    </row>
    <row r="122" spans="1:5" ht="15" customHeight="1" x14ac:dyDescent="0.2">
      <c r="A122" s="221"/>
      <c r="B122" s="221"/>
      <c r="C122" s="221"/>
      <c r="D122" s="221"/>
      <c r="E122" s="221"/>
    </row>
    <row r="123" spans="1:5" ht="15" customHeight="1" x14ac:dyDescent="0.2">
      <c r="A123" s="221"/>
      <c r="B123" s="221"/>
      <c r="C123" s="221"/>
      <c r="D123" s="221"/>
      <c r="E123" s="221"/>
    </row>
    <row r="124" spans="1:5" ht="15" customHeight="1" x14ac:dyDescent="0.2">
      <c r="A124" s="221"/>
      <c r="B124" s="221"/>
      <c r="C124" s="221"/>
      <c r="D124" s="221"/>
      <c r="E124" s="221"/>
    </row>
    <row r="125" spans="1:5" ht="15" customHeight="1" x14ac:dyDescent="0.2">
      <c r="A125" s="221"/>
      <c r="B125" s="221"/>
      <c r="C125" s="221"/>
      <c r="D125" s="221"/>
      <c r="E125" s="221"/>
    </row>
    <row r="126" spans="1:5" ht="15" customHeight="1" x14ac:dyDescent="0.2">
      <c r="A126" s="221"/>
      <c r="B126" s="221"/>
      <c r="C126" s="221"/>
      <c r="D126" s="221"/>
      <c r="E126" s="221"/>
    </row>
    <row r="127" spans="1:5" ht="15" customHeight="1" x14ac:dyDescent="0.2"/>
    <row r="128" spans="1:5" ht="15" customHeight="1" x14ac:dyDescent="0.25">
      <c r="A128" s="39" t="s">
        <v>1</v>
      </c>
      <c r="B128" s="46"/>
      <c r="C128" s="46"/>
      <c r="D128" s="46"/>
      <c r="E128" s="46"/>
    </row>
    <row r="129" spans="1:5" ht="15" customHeight="1" x14ac:dyDescent="0.2">
      <c r="A129" s="71" t="s">
        <v>38</v>
      </c>
      <c r="B129" s="46"/>
      <c r="C129" s="46"/>
      <c r="D129" s="46"/>
      <c r="E129" s="62" t="s">
        <v>68</v>
      </c>
    </row>
    <row r="130" spans="1:5" ht="15" customHeight="1" x14ac:dyDescent="0.25">
      <c r="A130" s="60"/>
      <c r="B130" s="44"/>
      <c r="C130" s="46"/>
      <c r="D130" s="46"/>
      <c r="E130" s="47"/>
    </row>
    <row r="131" spans="1:5" ht="15" customHeight="1" x14ac:dyDescent="0.2">
      <c r="B131" s="48" t="s">
        <v>40</v>
      </c>
      <c r="C131" s="48" t="s">
        <v>41</v>
      </c>
      <c r="D131" s="49" t="s">
        <v>42</v>
      </c>
      <c r="E131" s="64" t="s">
        <v>43</v>
      </c>
    </row>
    <row r="132" spans="1:5" ht="15" customHeight="1" x14ac:dyDescent="0.2">
      <c r="B132" s="72">
        <v>106515974</v>
      </c>
      <c r="C132" s="73"/>
      <c r="D132" s="55" t="s">
        <v>45</v>
      </c>
      <c r="E132" s="74">
        <v>16326855.529999999</v>
      </c>
    </row>
    <row r="133" spans="1:5" ht="15" customHeight="1" x14ac:dyDescent="0.2">
      <c r="B133" s="75"/>
      <c r="C133" s="57" t="s">
        <v>46</v>
      </c>
      <c r="D133" s="58"/>
      <c r="E133" s="59">
        <f>SUM(E132:E132)</f>
        <v>16326855.529999999</v>
      </c>
    </row>
    <row r="134" spans="1:5" ht="15" customHeight="1" x14ac:dyDescent="0.2"/>
    <row r="135" spans="1:5" ht="15" customHeight="1" x14ac:dyDescent="0.25">
      <c r="A135" s="60" t="s">
        <v>16</v>
      </c>
      <c r="B135" s="46"/>
      <c r="C135" s="46"/>
      <c r="D135" s="46"/>
      <c r="E135" s="46"/>
    </row>
    <row r="136" spans="1:5" ht="15" customHeight="1" x14ac:dyDescent="0.2">
      <c r="A136" s="71" t="s">
        <v>38</v>
      </c>
      <c r="B136" s="46"/>
      <c r="C136" s="46"/>
      <c r="D136" s="46"/>
      <c r="E136" s="62" t="s">
        <v>68</v>
      </c>
    </row>
    <row r="137" spans="1:5" ht="15" customHeight="1" x14ac:dyDescent="0.25">
      <c r="A137" s="60"/>
      <c r="B137" s="44"/>
      <c r="C137" s="46"/>
      <c r="D137" s="46"/>
      <c r="E137" s="47"/>
    </row>
    <row r="138" spans="1:5" ht="15" customHeight="1" x14ac:dyDescent="0.2">
      <c r="A138" s="76"/>
      <c r="B138" s="77"/>
      <c r="C138" s="48" t="s">
        <v>41</v>
      </c>
      <c r="D138" s="49" t="s">
        <v>50</v>
      </c>
      <c r="E138" s="64" t="s">
        <v>43</v>
      </c>
    </row>
    <row r="139" spans="1:5" ht="15" customHeight="1" x14ac:dyDescent="0.2">
      <c r="A139" s="78"/>
      <c r="B139" s="79"/>
      <c r="C139" s="73">
        <v>3713</v>
      </c>
      <c r="D139" s="80" t="s">
        <v>64</v>
      </c>
      <c r="E139" s="74">
        <v>16326855.529999999</v>
      </c>
    </row>
    <row r="140" spans="1:5" ht="15" customHeight="1" x14ac:dyDescent="0.2">
      <c r="A140" s="81"/>
      <c r="B140" s="82"/>
      <c r="C140" s="57" t="s">
        <v>46</v>
      </c>
      <c r="D140" s="58"/>
      <c r="E140" s="59">
        <f>SUM(E139:E139)</f>
        <v>16326855.529999999</v>
      </c>
    </row>
    <row r="141" spans="1:5" ht="15" customHeight="1" x14ac:dyDescent="0.2"/>
    <row r="142" spans="1:5" ht="15" customHeight="1" x14ac:dyDescent="0.2"/>
    <row r="143" spans="1:5" ht="15" customHeight="1" x14ac:dyDescent="0.25">
      <c r="A143" s="36" t="s">
        <v>69</v>
      </c>
    </row>
    <row r="144" spans="1:5" ht="15" customHeight="1" x14ac:dyDescent="0.2">
      <c r="A144" s="220" t="s">
        <v>35</v>
      </c>
      <c r="B144" s="220"/>
      <c r="C144" s="220"/>
      <c r="D144" s="220"/>
      <c r="E144" s="220"/>
    </row>
    <row r="145" spans="1:5" ht="15" customHeight="1" x14ac:dyDescent="0.2">
      <c r="A145" s="220" t="s">
        <v>70</v>
      </c>
      <c r="B145" s="220"/>
      <c r="C145" s="220"/>
      <c r="D145" s="220"/>
      <c r="E145" s="220"/>
    </row>
    <row r="146" spans="1:5" ht="15" customHeight="1" x14ac:dyDescent="0.2">
      <c r="A146" s="221" t="s">
        <v>378</v>
      </c>
      <c r="B146" s="221"/>
      <c r="C146" s="221"/>
      <c r="D146" s="221"/>
      <c r="E146" s="221"/>
    </row>
    <row r="147" spans="1:5" ht="15" customHeight="1" x14ac:dyDescent="0.2">
      <c r="A147" s="221"/>
      <c r="B147" s="221"/>
      <c r="C147" s="221"/>
      <c r="D147" s="221"/>
      <c r="E147" s="221"/>
    </row>
    <row r="148" spans="1:5" ht="15" customHeight="1" x14ac:dyDescent="0.2">
      <c r="A148" s="221"/>
      <c r="B148" s="221"/>
      <c r="C148" s="221"/>
      <c r="D148" s="221"/>
      <c r="E148" s="221"/>
    </row>
    <row r="149" spans="1:5" ht="15" customHeight="1" x14ac:dyDescent="0.2">
      <c r="A149" s="221"/>
      <c r="B149" s="221"/>
      <c r="C149" s="221"/>
      <c r="D149" s="221"/>
      <c r="E149" s="221"/>
    </row>
    <row r="150" spans="1:5" ht="15" customHeight="1" x14ac:dyDescent="0.2">
      <c r="A150" s="221"/>
      <c r="B150" s="221"/>
      <c r="C150" s="221"/>
      <c r="D150" s="221"/>
      <c r="E150" s="221"/>
    </row>
    <row r="151" spans="1:5" ht="15" customHeight="1" x14ac:dyDescent="0.2">
      <c r="A151" s="221"/>
      <c r="B151" s="221"/>
      <c r="C151" s="221"/>
      <c r="D151" s="221"/>
      <c r="E151" s="221"/>
    </row>
    <row r="152" spans="1:5" ht="15" customHeight="1" x14ac:dyDescent="0.2">
      <c r="A152" s="221"/>
      <c r="B152" s="221"/>
      <c r="C152" s="221"/>
      <c r="D152" s="221"/>
      <c r="E152" s="221"/>
    </row>
    <row r="153" spans="1:5" ht="15" customHeight="1" x14ac:dyDescent="0.2">
      <c r="A153" s="221"/>
      <c r="B153" s="221"/>
      <c r="C153" s="221"/>
      <c r="D153" s="221"/>
      <c r="E153" s="221"/>
    </row>
    <row r="154" spans="1:5" ht="15" customHeight="1" x14ac:dyDescent="0.2">
      <c r="A154" s="221"/>
      <c r="B154" s="221"/>
      <c r="C154" s="221"/>
      <c r="D154" s="221"/>
      <c r="E154" s="221"/>
    </row>
    <row r="155" spans="1:5" ht="15" customHeight="1" x14ac:dyDescent="0.2">
      <c r="A155" s="221"/>
      <c r="B155" s="221"/>
      <c r="C155" s="221"/>
      <c r="D155" s="221"/>
      <c r="E155" s="221"/>
    </row>
    <row r="156" spans="1:5" ht="15" customHeight="1" x14ac:dyDescent="0.2">
      <c r="A156" s="221"/>
      <c r="B156" s="221"/>
      <c r="C156" s="221"/>
      <c r="D156" s="221"/>
      <c r="E156" s="221"/>
    </row>
    <row r="157" spans="1:5" ht="15" customHeight="1" x14ac:dyDescent="0.2">
      <c r="A157" s="37"/>
      <c r="B157" s="38"/>
      <c r="C157" s="37"/>
      <c r="D157" s="37"/>
      <c r="E157" s="37"/>
    </row>
    <row r="158" spans="1:5" ht="15" customHeight="1" x14ac:dyDescent="0.25">
      <c r="A158" s="39" t="s">
        <v>1</v>
      </c>
      <c r="B158" s="40"/>
      <c r="C158" s="41"/>
      <c r="D158" s="41"/>
      <c r="E158" s="41"/>
    </row>
    <row r="159" spans="1:5" ht="15" customHeight="1" x14ac:dyDescent="0.2">
      <c r="A159" s="42" t="s">
        <v>47</v>
      </c>
      <c r="B159" s="40"/>
      <c r="C159" s="41"/>
      <c r="D159" s="41"/>
      <c r="E159" s="43" t="s">
        <v>48</v>
      </c>
    </row>
    <row r="160" spans="1:5" ht="15" customHeight="1" x14ac:dyDescent="0.25">
      <c r="A160" s="44"/>
      <c r="B160" s="45"/>
      <c r="C160" s="46"/>
      <c r="D160" s="46"/>
      <c r="E160" s="47"/>
    </row>
    <row r="161" spans="1:5" ht="15" customHeight="1" x14ac:dyDescent="0.2">
      <c r="B161" s="48" t="s">
        <v>40</v>
      </c>
      <c r="C161" s="48" t="s">
        <v>41</v>
      </c>
      <c r="D161" s="49" t="s">
        <v>42</v>
      </c>
      <c r="E161" s="50" t="s">
        <v>43</v>
      </c>
    </row>
    <row r="162" spans="1:5" ht="15" customHeight="1" x14ac:dyDescent="0.2">
      <c r="B162" s="51">
        <v>107117968</v>
      </c>
      <c r="C162" s="52"/>
      <c r="D162" s="55" t="s">
        <v>45</v>
      </c>
      <c r="E162" s="54">
        <v>34488.230000000003</v>
      </c>
    </row>
    <row r="163" spans="1:5" ht="15" customHeight="1" x14ac:dyDescent="0.2">
      <c r="B163" s="51">
        <v>107517969</v>
      </c>
      <c r="C163" s="52"/>
      <c r="D163" s="55" t="s">
        <v>45</v>
      </c>
      <c r="E163" s="54">
        <v>586300.01</v>
      </c>
    </row>
    <row r="164" spans="1:5" ht="15" customHeight="1" x14ac:dyDescent="0.2">
      <c r="B164" s="56"/>
      <c r="C164" s="57" t="s">
        <v>46</v>
      </c>
      <c r="D164" s="58"/>
      <c r="E164" s="59">
        <f>SUM(E162:E163)</f>
        <v>620788.24</v>
      </c>
    </row>
    <row r="165" spans="1:5" ht="15" customHeight="1" x14ac:dyDescent="0.2"/>
    <row r="166" spans="1:5" ht="15" customHeight="1" x14ac:dyDescent="0.25">
      <c r="A166" s="60" t="s">
        <v>1</v>
      </c>
      <c r="B166" s="83"/>
      <c r="C166" s="84"/>
      <c r="D166" s="84"/>
      <c r="E166" s="84"/>
    </row>
    <row r="167" spans="1:5" ht="15" customHeight="1" x14ac:dyDescent="0.2">
      <c r="A167" s="61" t="s">
        <v>71</v>
      </c>
      <c r="B167" s="85"/>
      <c r="C167" s="85"/>
      <c r="D167" s="85"/>
      <c r="E167" s="44" t="s">
        <v>72</v>
      </c>
    </row>
    <row r="168" spans="1:5" ht="15" customHeight="1" x14ac:dyDescent="0.2">
      <c r="A168" s="85"/>
      <c r="B168" s="86"/>
      <c r="C168" s="85"/>
      <c r="D168" s="85"/>
      <c r="E168" s="47"/>
    </row>
    <row r="169" spans="1:5" ht="15" customHeight="1" x14ac:dyDescent="0.2">
      <c r="B169" s="77"/>
      <c r="C169" s="87" t="s">
        <v>41</v>
      </c>
      <c r="D169" s="49" t="s">
        <v>42</v>
      </c>
      <c r="E169" s="64" t="s">
        <v>43</v>
      </c>
    </row>
    <row r="170" spans="1:5" ht="15" customHeight="1" x14ac:dyDescent="0.2">
      <c r="B170" s="88"/>
      <c r="C170" s="87">
        <v>6172</v>
      </c>
      <c r="D170" s="55" t="s">
        <v>73</v>
      </c>
      <c r="E170" s="89">
        <v>341252.31</v>
      </c>
    </row>
    <row r="171" spans="1:5" ht="15" customHeight="1" x14ac:dyDescent="0.2">
      <c r="B171" s="90"/>
      <c r="C171" s="68" t="s">
        <v>46</v>
      </c>
      <c r="D171" s="69"/>
      <c r="E171" s="70">
        <f>SUM(E170:E170)</f>
        <v>341252.31</v>
      </c>
    </row>
    <row r="172" spans="1:5" ht="15" customHeight="1" x14ac:dyDescent="0.2"/>
    <row r="173" spans="1:5" ht="15" customHeight="1" x14ac:dyDescent="0.25">
      <c r="A173" s="60" t="s">
        <v>16</v>
      </c>
      <c r="B173" s="46"/>
      <c r="C173" s="46"/>
      <c r="D173" s="46"/>
      <c r="E173" s="46"/>
    </row>
    <row r="174" spans="1:5" ht="15" customHeight="1" x14ac:dyDescent="0.2">
      <c r="A174" s="61" t="s">
        <v>71</v>
      </c>
      <c r="B174" s="85"/>
      <c r="C174" s="85"/>
      <c r="D174" s="85"/>
      <c r="E174" s="44" t="s">
        <v>72</v>
      </c>
    </row>
    <row r="175" spans="1:5" ht="15" customHeight="1" x14ac:dyDescent="0.25">
      <c r="A175" s="60"/>
      <c r="B175" s="44"/>
      <c r="C175" s="46"/>
      <c r="D175" s="46"/>
      <c r="E175" s="47"/>
    </row>
    <row r="176" spans="1:5" ht="15" customHeight="1" x14ac:dyDescent="0.2">
      <c r="A176" s="77"/>
      <c r="B176" s="64" t="s">
        <v>40</v>
      </c>
      <c r="C176" s="48" t="s">
        <v>41</v>
      </c>
      <c r="D176" s="91" t="s">
        <v>42</v>
      </c>
      <c r="E176" s="50" t="s">
        <v>43</v>
      </c>
    </row>
    <row r="177" spans="1:5" ht="15" customHeight="1" x14ac:dyDescent="0.2">
      <c r="A177" s="92"/>
      <c r="B177" s="51">
        <v>107117968</v>
      </c>
      <c r="C177" s="66"/>
      <c r="D177" s="80" t="s">
        <v>74</v>
      </c>
      <c r="E177" s="54">
        <v>34488.230000000003</v>
      </c>
    </row>
    <row r="178" spans="1:5" ht="15" customHeight="1" x14ac:dyDescent="0.2">
      <c r="A178" s="92"/>
      <c r="B178" s="51">
        <v>107517969</v>
      </c>
      <c r="C178" s="66"/>
      <c r="D178" s="80" t="s">
        <v>74</v>
      </c>
      <c r="E178" s="54">
        <v>586300.01</v>
      </c>
    </row>
    <row r="179" spans="1:5" ht="15" customHeight="1" x14ac:dyDescent="0.2">
      <c r="A179" s="93"/>
      <c r="B179" s="94"/>
      <c r="C179" s="57" t="s">
        <v>46</v>
      </c>
      <c r="D179" s="95"/>
      <c r="E179" s="96">
        <f>SUM(E177:E178)</f>
        <v>620788.24</v>
      </c>
    </row>
    <row r="180" spans="1:5" ht="15" customHeight="1" x14ac:dyDescent="0.25">
      <c r="A180" s="60"/>
      <c r="B180" s="44"/>
      <c r="C180" s="46"/>
      <c r="D180" s="46"/>
      <c r="E180" s="47"/>
    </row>
    <row r="181" spans="1:5" ht="15" customHeight="1" x14ac:dyDescent="0.25">
      <c r="A181" s="39" t="s">
        <v>16</v>
      </c>
      <c r="B181" s="40"/>
      <c r="C181" s="41"/>
      <c r="D181" s="41"/>
      <c r="E181" s="44"/>
    </row>
    <row r="182" spans="1:5" ht="15" customHeight="1" x14ac:dyDescent="0.2">
      <c r="A182" s="42" t="s">
        <v>47</v>
      </c>
      <c r="B182" s="40"/>
      <c r="C182" s="41"/>
      <c r="D182" s="41"/>
      <c r="E182" t="s">
        <v>48</v>
      </c>
    </row>
    <row r="183" spans="1:5" ht="15" customHeight="1" x14ac:dyDescent="0.2">
      <c r="A183" s="42"/>
      <c r="B183" s="40"/>
      <c r="C183" s="41"/>
      <c r="D183" s="41"/>
    </row>
    <row r="184" spans="1:5" ht="15" customHeight="1" x14ac:dyDescent="0.2">
      <c r="A184" s="42"/>
      <c r="B184" s="40"/>
      <c r="C184" s="48" t="s">
        <v>41</v>
      </c>
      <c r="D184" s="49" t="s">
        <v>42</v>
      </c>
      <c r="E184" s="50" t="s">
        <v>43</v>
      </c>
    </row>
    <row r="185" spans="1:5" ht="15" customHeight="1" x14ac:dyDescent="0.2">
      <c r="A185" s="42"/>
      <c r="B185" s="40"/>
      <c r="C185" s="63"/>
      <c r="D185" s="55" t="s">
        <v>49</v>
      </c>
      <c r="E185" s="54">
        <v>341252.31</v>
      </c>
    </row>
    <row r="186" spans="1:5" ht="15" customHeight="1" x14ac:dyDescent="0.2">
      <c r="A186" s="42"/>
      <c r="B186" s="40"/>
      <c r="C186" s="57" t="s">
        <v>46</v>
      </c>
      <c r="D186" s="58"/>
      <c r="E186" s="97">
        <f>SUM(E185:E185)</f>
        <v>341252.31</v>
      </c>
    </row>
    <row r="187" spans="1:5" ht="15" customHeight="1" x14ac:dyDescent="0.2"/>
    <row r="188" spans="1:5" ht="15" customHeight="1" x14ac:dyDescent="0.2"/>
    <row r="189" spans="1:5" ht="15" customHeight="1" x14ac:dyDescent="0.25">
      <c r="A189" s="36" t="s">
        <v>75</v>
      </c>
    </row>
    <row r="190" spans="1:5" ht="15" customHeight="1" x14ac:dyDescent="0.2">
      <c r="A190" s="220" t="s">
        <v>35</v>
      </c>
      <c r="B190" s="220"/>
      <c r="C190" s="220"/>
      <c r="D190" s="220"/>
      <c r="E190" s="220"/>
    </row>
    <row r="191" spans="1:5" ht="15" customHeight="1" x14ac:dyDescent="0.2">
      <c r="A191" s="221" t="s">
        <v>380</v>
      </c>
      <c r="B191" s="221"/>
      <c r="C191" s="221"/>
      <c r="D191" s="221"/>
      <c r="E191" s="221"/>
    </row>
    <row r="192" spans="1:5" ht="15" customHeight="1" x14ac:dyDescent="0.2">
      <c r="A192" s="221"/>
      <c r="B192" s="221"/>
      <c r="C192" s="221"/>
      <c r="D192" s="221"/>
      <c r="E192" s="221"/>
    </row>
    <row r="193" spans="1:5" ht="15" customHeight="1" x14ac:dyDescent="0.2">
      <c r="A193" s="221"/>
      <c r="B193" s="221"/>
      <c r="C193" s="221"/>
      <c r="D193" s="221"/>
      <c r="E193" s="221"/>
    </row>
    <row r="194" spans="1:5" ht="15" customHeight="1" x14ac:dyDescent="0.2">
      <c r="A194" s="221"/>
      <c r="B194" s="221"/>
      <c r="C194" s="221"/>
      <c r="D194" s="221"/>
      <c r="E194" s="221"/>
    </row>
    <row r="195" spans="1:5" ht="15" customHeight="1" x14ac:dyDescent="0.2">
      <c r="A195" s="221"/>
      <c r="B195" s="221"/>
      <c r="C195" s="221"/>
      <c r="D195" s="221"/>
      <c r="E195" s="221"/>
    </row>
    <row r="196" spans="1:5" ht="15" customHeight="1" x14ac:dyDescent="0.2">
      <c r="A196" s="221"/>
      <c r="B196" s="221"/>
      <c r="C196" s="221"/>
      <c r="D196" s="221"/>
      <c r="E196" s="221"/>
    </row>
    <row r="197" spans="1:5" ht="15" customHeight="1" x14ac:dyDescent="0.2">
      <c r="A197" s="221"/>
      <c r="B197" s="221"/>
      <c r="C197" s="221"/>
      <c r="D197" s="221"/>
      <c r="E197" s="221"/>
    </row>
    <row r="198" spans="1:5" ht="15" customHeight="1" x14ac:dyDescent="0.2">
      <c r="A198" s="221"/>
      <c r="B198" s="221"/>
      <c r="C198" s="221"/>
      <c r="D198" s="221"/>
      <c r="E198" s="221"/>
    </row>
    <row r="199" spans="1:5" ht="15" customHeight="1" x14ac:dyDescent="0.2">
      <c r="A199" s="98"/>
      <c r="B199" s="98"/>
      <c r="C199" s="98"/>
      <c r="D199" s="98"/>
      <c r="E199" s="98"/>
    </row>
    <row r="200" spans="1:5" ht="15" customHeight="1" x14ac:dyDescent="0.25">
      <c r="A200" s="60" t="s">
        <v>1</v>
      </c>
      <c r="B200" s="46"/>
      <c r="C200" s="46"/>
      <c r="D200" s="46"/>
      <c r="E200" s="46"/>
    </row>
    <row r="201" spans="1:5" ht="15" customHeight="1" x14ac:dyDescent="0.2">
      <c r="A201" s="61" t="s">
        <v>47</v>
      </c>
      <c r="E201" t="s">
        <v>48</v>
      </c>
    </row>
    <row r="202" spans="1:5" ht="15" customHeight="1" x14ac:dyDescent="0.25">
      <c r="B202" s="60"/>
      <c r="C202" s="46"/>
      <c r="D202" s="46"/>
      <c r="E202" s="47"/>
    </row>
    <row r="203" spans="1:5" ht="15" customHeight="1" x14ac:dyDescent="0.2">
      <c r="A203" s="77"/>
      <c r="B203" s="77"/>
      <c r="C203" s="48" t="s">
        <v>41</v>
      </c>
      <c r="D203" s="49" t="s">
        <v>42</v>
      </c>
      <c r="E203" s="64" t="s">
        <v>43</v>
      </c>
    </row>
    <row r="204" spans="1:5" ht="15" customHeight="1" x14ac:dyDescent="0.2">
      <c r="A204" s="99"/>
      <c r="B204" s="100"/>
      <c r="C204" s="66"/>
      <c r="D204" s="55" t="s">
        <v>76</v>
      </c>
      <c r="E204" s="54">
        <v>289937.09000000003</v>
      </c>
    </row>
    <row r="205" spans="1:5" ht="15" customHeight="1" x14ac:dyDescent="0.2">
      <c r="A205" s="99"/>
      <c r="B205" s="100"/>
      <c r="C205" s="68" t="s">
        <v>46</v>
      </c>
      <c r="D205" s="101"/>
      <c r="E205" s="97">
        <f>SUM(E204:E204)</f>
        <v>289937.09000000003</v>
      </c>
    </row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39" t="s">
        <v>16</v>
      </c>
      <c r="B210" s="41"/>
      <c r="C210" s="41"/>
      <c r="D210" s="44"/>
      <c r="E210" s="44"/>
    </row>
    <row r="211" spans="1:5" ht="15" customHeight="1" x14ac:dyDescent="0.2">
      <c r="A211" s="42" t="s">
        <v>77</v>
      </c>
      <c r="B211" s="46"/>
      <c r="C211" s="46"/>
      <c r="D211" s="46"/>
      <c r="E211" s="62" t="s">
        <v>78</v>
      </c>
    </row>
    <row r="212" spans="1:5" ht="15" customHeight="1" x14ac:dyDescent="0.2">
      <c r="A212" s="102"/>
      <c r="B212" s="103"/>
      <c r="C212" s="41"/>
      <c r="D212" s="102"/>
      <c r="E212" s="104"/>
    </row>
    <row r="213" spans="1:5" ht="15" customHeight="1" x14ac:dyDescent="0.2">
      <c r="B213" s="77"/>
      <c r="C213" s="64" t="s">
        <v>41</v>
      </c>
      <c r="D213" s="65" t="s">
        <v>50</v>
      </c>
      <c r="E213" s="64" t="s">
        <v>43</v>
      </c>
    </row>
    <row r="214" spans="1:5" ht="15" customHeight="1" x14ac:dyDescent="0.2">
      <c r="B214" s="105"/>
      <c r="C214" s="66">
        <v>3315</v>
      </c>
      <c r="D214" s="80" t="s">
        <v>63</v>
      </c>
      <c r="E214" s="54">
        <v>289937.09000000003</v>
      </c>
    </row>
    <row r="215" spans="1:5" ht="15" customHeight="1" x14ac:dyDescent="0.2">
      <c r="B215" s="82"/>
      <c r="C215" s="68" t="s">
        <v>46</v>
      </c>
      <c r="D215" s="69"/>
      <c r="E215" s="70">
        <f>SUM(E214:E214)</f>
        <v>289937.09000000003</v>
      </c>
    </row>
    <row r="216" spans="1:5" ht="15" customHeight="1" x14ac:dyDescent="0.2"/>
    <row r="217" spans="1:5" ht="15" customHeight="1" x14ac:dyDescent="0.2"/>
    <row r="218" spans="1:5" ht="15" customHeight="1" x14ac:dyDescent="0.25">
      <c r="A218" s="36" t="s">
        <v>79</v>
      </c>
    </row>
    <row r="219" spans="1:5" ht="15" customHeight="1" x14ac:dyDescent="0.2">
      <c r="A219" s="220" t="s">
        <v>35</v>
      </c>
      <c r="B219" s="220"/>
      <c r="C219" s="220"/>
      <c r="D219" s="220"/>
      <c r="E219" s="220"/>
    </row>
    <row r="220" spans="1:5" ht="15" customHeight="1" x14ac:dyDescent="0.2">
      <c r="A220" s="221" t="s">
        <v>381</v>
      </c>
      <c r="B220" s="221"/>
      <c r="C220" s="221"/>
      <c r="D220" s="221"/>
      <c r="E220" s="221"/>
    </row>
    <row r="221" spans="1:5" ht="15" customHeight="1" x14ac:dyDescent="0.2">
      <c r="A221" s="221"/>
      <c r="B221" s="221"/>
      <c r="C221" s="221"/>
      <c r="D221" s="221"/>
      <c r="E221" s="221"/>
    </row>
    <row r="222" spans="1:5" ht="15" customHeight="1" x14ac:dyDescent="0.2">
      <c r="A222" s="221"/>
      <c r="B222" s="221"/>
      <c r="C222" s="221"/>
      <c r="D222" s="221"/>
      <c r="E222" s="221"/>
    </row>
    <row r="223" spans="1:5" ht="15" customHeight="1" x14ac:dyDescent="0.2">
      <c r="A223" s="221"/>
      <c r="B223" s="221"/>
      <c r="C223" s="221"/>
      <c r="D223" s="221"/>
      <c r="E223" s="221"/>
    </row>
    <row r="224" spans="1:5" ht="15" customHeight="1" x14ac:dyDescent="0.2">
      <c r="A224" s="221"/>
      <c r="B224" s="221"/>
      <c r="C224" s="221"/>
      <c r="D224" s="221"/>
      <c r="E224" s="221"/>
    </row>
    <row r="225" spans="1:5" ht="15" customHeight="1" x14ac:dyDescent="0.2">
      <c r="A225" s="221"/>
      <c r="B225" s="221"/>
      <c r="C225" s="221"/>
      <c r="D225" s="221"/>
      <c r="E225" s="221"/>
    </row>
    <row r="226" spans="1:5" ht="15" customHeight="1" x14ac:dyDescent="0.2">
      <c r="A226" s="221"/>
      <c r="B226" s="221"/>
      <c r="C226" s="221"/>
      <c r="D226" s="221"/>
      <c r="E226" s="221"/>
    </row>
    <row r="227" spans="1:5" ht="15" customHeight="1" x14ac:dyDescent="0.2">
      <c r="A227" s="98"/>
      <c r="B227" s="98"/>
      <c r="C227" s="98"/>
      <c r="D227" s="98"/>
      <c r="E227" s="98"/>
    </row>
    <row r="228" spans="1:5" ht="15" customHeight="1" x14ac:dyDescent="0.25">
      <c r="A228" s="60" t="s">
        <v>1</v>
      </c>
      <c r="B228" s="46"/>
      <c r="C228" s="46"/>
      <c r="D228" s="46"/>
      <c r="E228" s="46"/>
    </row>
    <row r="229" spans="1:5" ht="15" customHeight="1" x14ac:dyDescent="0.2">
      <c r="A229" s="61" t="s">
        <v>47</v>
      </c>
      <c r="E229" t="s">
        <v>48</v>
      </c>
    </row>
    <row r="230" spans="1:5" ht="15" customHeight="1" x14ac:dyDescent="0.25">
      <c r="B230" s="60"/>
      <c r="C230" s="46"/>
      <c r="D230" s="46"/>
      <c r="E230" s="47"/>
    </row>
    <row r="231" spans="1:5" ht="15" customHeight="1" x14ac:dyDescent="0.2">
      <c r="A231" s="77"/>
      <c r="B231" s="77"/>
      <c r="C231" s="48" t="s">
        <v>41</v>
      </c>
      <c r="D231" s="49" t="s">
        <v>42</v>
      </c>
      <c r="E231" s="64" t="s">
        <v>43</v>
      </c>
    </row>
    <row r="232" spans="1:5" ht="15" customHeight="1" x14ac:dyDescent="0.2">
      <c r="A232" s="99"/>
      <c r="B232" s="100"/>
      <c r="C232" s="66"/>
      <c r="D232" s="55" t="s">
        <v>76</v>
      </c>
      <c r="E232" s="54">
        <f>1133744.72+54450</f>
        <v>1188194.72</v>
      </c>
    </row>
    <row r="233" spans="1:5" ht="15" customHeight="1" x14ac:dyDescent="0.2">
      <c r="A233" s="99"/>
      <c r="B233" s="100"/>
      <c r="C233" s="68" t="s">
        <v>46</v>
      </c>
      <c r="D233" s="101"/>
      <c r="E233" s="97">
        <f>SUM(E232:E232)</f>
        <v>1188194.72</v>
      </c>
    </row>
    <row r="234" spans="1:5" ht="15" customHeight="1" x14ac:dyDescent="0.2"/>
    <row r="235" spans="1:5" ht="15" customHeight="1" x14ac:dyDescent="0.2"/>
    <row r="236" spans="1:5" ht="15" customHeight="1" x14ac:dyDescent="0.25">
      <c r="A236" s="39" t="s">
        <v>16</v>
      </c>
      <c r="B236" s="41"/>
      <c r="C236" s="41"/>
      <c r="D236" s="44"/>
      <c r="E236" s="44"/>
    </row>
    <row r="237" spans="1:5" ht="15" customHeight="1" x14ac:dyDescent="0.2">
      <c r="A237" s="42" t="s">
        <v>77</v>
      </c>
      <c r="B237" s="46"/>
      <c r="C237" s="46"/>
      <c r="D237" s="46"/>
      <c r="E237" s="62" t="s">
        <v>80</v>
      </c>
    </row>
    <row r="238" spans="1:5" ht="15" customHeight="1" x14ac:dyDescent="0.2">
      <c r="A238" s="102"/>
      <c r="B238" s="103"/>
      <c r="C238" s="41"/>
      <c r="D238" s="102"/>
      <c r="E238" s="104"/>
    </row>
    <row r="239" spans="1:5" ht="15" customHeight="1" x14ac:dyDescent="0.2">
      <c r="B239" s="77"/>
      <c r="C239" s="64" t="s">
        <v>41</v>
      </c>
      <c r="D239" s="65" t="s">
        <v>50</v>
      </c>
      <c r="E239" s="64" t="s">
        <v>43</v>
      </c>
    </row>
    <row r="240" spans="1:5" ht="15" customHeight="1" x14ac:dyDescent="0.2">
      <c r="B240" s="105"/>
      <c r="C240" s="66">
        <v>2212</v>
      </c>
      <c r="D240" s="80" t="s">
        <v>63</v>
      </c>
      <c r="E240" s="54">
        <f>1070758.89+62985.83+51425+3025</f>
        <v>1188194.72</v>
      </c>
    </row>
    <row r="241" spans="1:5" ht="15" customHeight="1" x14ac:dyDescent="0.2">
      <c r="B241" s="82"/>
      <c r="C241" s="68" t="s">
        <v>46</v>
      </c>
      <c r="D241" s="69"/>
      <c r="E241" s="70">
        <f>SUM(E240:E240)</f>
        <v>1188194.72</v>
      </c>
    </row>
    <row r="242" spans="1:5" ht="15" customHeight="1" x14ac:dyDescent="0.2"/>
    <row r="243" spans="1:5" ht="15" customHeight="1" x14ac:dyDescent="0.2"/>
    <row r="244" spans="1:5" ht="15" customHeight="1" x14ac:dyDescent="0.25">
      <c r="A244" s="36" t="s">
        <v>81</v>
      </c>
    </row>
    <row r="245" spans="1:5" ht="15" customHeight="1" x14ac:dyDescent="0.2">
      <c r="A245" s="220" t="s">
        <v>35</v>
      </c>
      <c r="B245" s="220"/>
      <c r="C245" s="220"/>
      <c r="D245" s="220"/>
      <c r="E245" s="220"/>
    </row>
    <row r="246" spans="1:5" ht="15" customHeight="1" x14ac:dyDescent="0.2">
      <c r="A246" s="221" t="s">
        <v>382</v>
      </c>
      <c r="B246" s="221"/>
      <c r="C246" s="221"/>
      <c r="D246" s="221"/>
      <c r="E246" s="221"/>
    </row>
    <row r="247" spans="1:5" ht="15" customHeight="1" x14ac:dyDescent="0.2">
      <c r="A247" s="221"/>
      <c r="B247" s="221"/>
      <c r="C247" s="221"/>
      <c r="D247" s="221"/>
      <c r="E247" s="221"/>
    </row>
    <row r="248" spans="1:5" ht="15" customHeight="1" x14ac:dyDescent="0.2">
      <c r="A248" s="221"/>
      <c r="B248" s="221"/>
      <c r="C248" s="221"/>
      <c r="D248" s="221"/>
      <c r="E248" s="221"/>
    </row>
    <row r="249" spans="1:5" ht="15" customHeight="1" x14ac:dyDescent="0.2">
      <c r="A249" s="221"/>
      <c r="B249" s="221"/>
      <c r="C249" s="221"/>
      <c r="D249" s="221"/>
      <c r="E249" s="221"/>
    </row>
    <row r="250" spans="1:5" ht="15" customHeight="1" x14ac:dyDescent="0.2">
      <c r="A250" s="221"/>
      <c r="B250" s="221"/>
      <c r="C250" s="221"/>
      <c r="D250" s="221"/>
      <c r="E250" s="221"/>
    </row>
    <row r="251" spans="1:5" ht="15" customHeight="1" x14ac:dyDescent="0.2">
      <c r="A251" s="221"/>
      <c r="B251" s="221"/>
      <c r="C251" s="221"/>
      <c r="D251" s="221"/>
      <c r="E251" s="221"/>
    </row>
    <row r="252" spans="1:5" ht="15" customHeight="1" x14ac:dyDescent="0.2">
      <c r="A252" s="221"/>
      <c r="B252" s="221"/>
      <c r="C252" s="221"/>
      <c r="D252" s="221"/>
      <c r="E252" s="221"/>
    </row>
    <row r="253" spans="1:5" ht="15" customHeight="1" x14ac:dyDescent="0.2">
      <c r="A253" s="98"/>
      <c r="B253" s="98"/>
      <c r="C253" s="98"/>
      <c r="D253" s="98"/>
      <c r="E253" s="98"/>
    </row>
    <row r="254" spans="1:5" ht="15" customHeight="1" x14ac:dyDescent="0.25">
      <c r="A254" s="60" t="s">
        <v>1</v>
      </c>
      <c r="B254" s="46"/>
      <c r="C254" s="46"/>
      <c r="D254" s="46"/>
      <c r="E254" s="46"/>
    </row>
    <row r="255" spans="1:5" ht="15" customHeight="1" x14ac:dyDescent="0.2">
      <c r="A255" s="61" t="s">
        <v>47</v>
      </c>
      <c r="E255" t="s">
        <v>48</v>
      </c>
    </row>
    <row r="256" spans="1:5" ht="15" customHeight="1" x14ac:dyDescent="0.25">
      <c r="B256" s="60"/>
      <c r="C256" s="46"/>
      <c r="D256" s="46"/>
      <c r="E256" s="47"/>
    </row>
    <row r="257" spans="1:5" ht="15" customHeight="1" x14ac:dyDescent="0.2">
      <c r="A257" s="77"/>
      <c r="B257" s="77"/>
      <c r="C257" s="48" t="s">
        <v>41</v>
      </c>
      <c r="D257" s="49" t="s">
        <v>42</v>
      </c>
      <c r="E257" s="64" t="s">
        <v>43</v>
      </c>
    </row>
    <row r="258" spans="1:5" ht="15" customHeight="1" x14ac:dyDescent="0.2">
      <c r="A258" s="99"/>
      <c r="B258" s="100"/>
      <c r="C258" s="66"/>
      <c r="D258" s="55" t="s">
        <v>76</v>
      </c>
      <c r="E258" s="54">
        <v>567489.6</v>
      </c>
    </row>
    <row r="259" spans="1:5" ht="15" customHeight="1" x14ac:dyDescent="0.2">
      <c r="A259" s="99"/>
      <c r="B259" s="100"/>
      <c r="C259" s="68" t="s">
        <v>46</v>
      </c>
      <c r="D259" s="101"/>
      <c r="E259" s="97">
        <f>SUM(E258:E258)</f>
        <v>567489.6</v>
      </c>
    </row>
    <row r="260" spans="1:5" ht="15" customHeight="1" x14ac:dyDescent="0.2"/>
    <row r="261" spans="1:5" ht="15" customHeight="1" x14ac:dyDescent="0.2"/>
    <row r="262" spans="1:5" ht="15" customHeight="1" x14ac:dyDescent="0.25">
      <c r="A262" s="39" t="s">
        <v>16</v>
      </c>
      <c r="B262" s="41"/>
      <c r="C262" s="41"/>
      <c r="D262" s="44"/>
      <c r="E262" s="44"/>
    </row>
    <row r="263" spans="1:5" ht="15" customHeight="1" x14ac:dyDescent="0.2">
      <c r="A263" s="42" t="s">
        <v>77</v>
      </c>
      <c r="B263" s="46"/>
      <c r="C263" s="46"/>
      <c r="D263" s="46"/>
      <c r="E263" s="62" t="s">
        <v>78</v>
      </c>
    </row>
    <row r="264" spans="1:5" ht="15" customHeight="1" x14ac:dyDescent="0.2">
      <c r="A264" s="102"/>
      <c r="B264" s="103"/>
      <c r="C264" s="41"/>
      <c r="D264" s="102"/>
      <c r="E264" s="104"/>
    </row>
    <row r="265" spans="1:5" ht="15" customHeight="1" x14ac:dyDescent="0.2">
      <c r="B265" s="77"/>
      <c r="C265" s="64" t="s">
        <v>41</v>
      </c>
      <c r="D265" s="65" t="s">
        <v>50</v>
      </c>
      <c r="E265" s="64" t="s">
        <v>43</v>
      </c>
    </row>
    <row r="266" spans="1:5" ht="15" customHeight="1" x14ac:dyDescent="0.2">
      <c r="B266" s="105"/>
      <c r="C266" s="66">
        <v>3315</v>
      </c>
      <c r="D266" s="80" t="s">
        <v>82</v>
      </c>
      <c r="E266" s="54">
        <v>567489.6</v>
      </c>
    </row>
    <row r="267" spans="1:5" ht="15" customHeight="1" x14ac:dyDescent="0.2">
      <c r="B267" s="82"/>
      <c r="C267" s="68" t="s">
        <v>46</v>
      </c>
      <c r="D267" s="69"/>
      <c r="E267" s="70">
        <f>SUM(E266:E266)</f>
        <v>567489.6</v>
      </c>
    </row>
    <row r="268" spans="1:5" ht="15" customHeight="1" x14ac:dyDescent="0.2"/>
    <row r="269" spans="1:5" ht="15" customHeight="1" x14ac:dyDescent="0.2"/>
    <row r="270" spans="1:5" ht="15" customHeight="1" x14ac:dyDescent="0.25">
      <c r="A270" s="36" t="s">
        <v>83</v>
      </c>
    </row>
    <row r="271" spans="1:5" ht="15" customHeight="1" x14ac:dyDescent="0.2">
      <c r="A271" s="220" t="s">
        <v>35</v>
      </c>
      <c r="B271" s="220"/>
      <c r="C271" s="220"/>
      <c r="D271" s="220"/>
      <c r="E271" s="220"/>
    </row>
    <row r="272" spans="1:5" ht="15" customHeight="1" x14ac:dyDescent="0.2">
      <c r="A272" s="221" t="s">
        <v>385</v>
      </c>
      <c r="B272" s="221"/>
      <c r="C272" s="221"/>
      <c r="D272" s="221"/>
      <c r="E272" s="221"/>
    </row>
    <row r="273" spans="1:5" ht="15" customHeight="1" x14ac:dyDescent="0.2">
      <c r="A273" s="221"/>
      <c r="B273" s="221"/>
      <c r="C273" s="221"/>
      <c r="D273" s="221"/>
      <c r="E273" s="221"/>
    </row>
    <row r="274" spans="1:5" ht="15" customHeight="1" x14ac:dyDescent="0.2">
      <c r="A274" s="221"/>
      <c r="B274" s="221"/>
      <c r="C274" s="221"/>
      <c r="D274" s="221"/>
      <c r="E274" s="221"/>
    </row>
    <row r="275" spans="1:5" ht="15" customHeight="1" x14ac:dyDescent="0.2">
      <c r="A275" s="221"/>
      <c r="B275" s="221"/>
      <c r="C275" s="221"/>
      <c r="D275" s="221"/>
      <c r="E275" s="221"/>
    </row>
    <row r="276" spans="1:5" ht="15" customHeight="1" x14ac:dyDescent="0.2">
      <c r="A276" s="221"/>
      <c r="B276" s="221"/>
      <c r="C276" s="221"/>
      <c r="D276" s="221"/>
      <c r="E276" s="221"/>
    </row>
    <row r="277" spans="1:5" ht="15" customHeight="1" x14ac:dyDescent="0.2">
      <c r="A277" s="221"/>
      <c r="B277" s="221"/>
      <c r="C277" s="221"/>
      <c r="D277" s="221"/>
      <c r="E277" s="221"/>
    </row>
    <row r="278" spans="1:5" ht="15" customHeight="1" x14ac:dyDescent="0.2">
      <c r="A278" s="221"/>
      <c r="B278" s="221"/>
      <c r="C278" s="221"/>
      <c r="D278" s="221"/>
      <c r="E278" s="221"/>
    </row>
    <row r="279" spans="1:5" ht="15" customHeight="1" x14ac:dyDescent="0.2">
      <c r="A279" s="221"/>
      <c r="B279" s="221"/>
      <c r="C279" s="221"/>
      <c r="D279" s="221"/>
      <c r="E279" s="221"/>
    </row>
    <row r="280" spans="1:5" ht="15" customHeight="1" x14ac:dyDescent="0.2">
      <c r="A280" s="98"/>
      <c r="B280" s="98"/>
      <c r="C280" s="98"/>
      <c r="D280" s="98"/>
      <c r="E280" s="98"/>
    </row>
    <row r="281" spans="1:5" ht="15" customHeight="1" x14ac:dyDescent="0.25">
      <c r="A281" s="60" t="s">
        <v>1</v>
      </c>
      <c r="B281" s="46"/>
      <c r="C281" s="46"/>
      <c r="D281" s="46"/>
      <c r="E281" s="46"/>
    </row>
    <row r="282" spans="1:5" ht="15" customHeight="1" x14ac:dyDescent="0.2">
      <c r="A282" s="61" t="s">
        <v>47</v>
      </c>
      <c r="E282" t="s">
        <v>48</v>
      </c>
    </row>
    <row r="283" spans="1:5" ht="15" customHeight="1" x14ac:dyDescent="0.25">
      <c r="B283" s="60"/>
      <c r="C283" s="46"/>
      <c r="D283" s="46"/>
      <c r="E283" s="47"/>
    </row>
    <row r="284" spans="1:5" ht="15" customHeight="1" x14ac:dyDescent="0.2">
      <c r="A284" s="77"/>
      <c r="B284" s="77"/>
      <c r="C284" s="48" t="s">
        <v>41</v>
      </c>
      <c r="D284" s="49" t="s">
        <v>42</v>
      </c>
      <c r="E284" s="64" t="s">
        <v>43</v>
      </c>
    </row>
    <row r="285" spans="1:5" ht="15" customHeight="1" x14ac:dyDescent="0.2">
      <c r="A285" s="99"/>
      <c r="B285" s="100"/>
      <c r="C285" s="66"/>
      <c r="D285" s="55" t="s">
        <v>76</v>
      </c>
      <c r="E285" s="54">
        <f>2268+528701.04</f>
        <v>530969.04</v>
      </c>
    </row>
    <row r="286" spans="1:5" ht="15" customHeight="1" x14ac:dyDescent="0.2">
      <c r="A286" s="99"/>
      <c r="B286" s="100"/>
      <c r="C286" s="68" t="s">
        <v>46</v>
      </c>
      <c r="D286" s="101"/>
      <c r="E286" s="97">
        <f>SUM(E285:E285)</f>
        <v>530969.04</v>
      </c>
    </row>
    <row r="287" spans="1:5" ht="15" customHeight="1" x14ac:dyDescent="0.2"/>
    <row r="288" spans="1:5" ht="15" customHeight="1" x14ac:dyDescent="0.25">
      <c r="A288" s="39" t="s">
        <v>16</v>
      </c>
      <c r="B288" s="41"/>
      <c r="C288" s="41"/>
      <c r="D288" s="44"/>
      <c r="E288" s="44"/>
    </row>
    <row r="289" spans="1:5" ht="15" customHeight="1" x14ac:dyDescent="0.2">
      <c r="A289" s="42" t="s">
        <v>77</v>
      </c>
      <c r="B289" s="46"/>
      <c r="C289" s="46"/>
      <c r="D289" s="46"/>
      <c r="E289" s="62" t="s">
        <v>78</v>
      </c>
    </row>
    <row r="290" spans="1:5" ht="15" customHeight="1" x14ac:dyDescent="0.2">
      <c r="A290" s="102"/>
      <c r="B290" s="103"/>
      <c r="C290" s="41"/>
      <c r="D290" s="102"/>
      <c r="E290" s="104"/>
    </row>
    <row r="291" spans="1:5" ht="15" customHeight="1" x14ac:dyDescent="0.2">
      <c r="B291" s="77"/>
      <c r="C291" s="64" t="s">
        <v>41</v>
      </c>
      <c r="D291" s="65" t="s">
        <v>50</v>
      </c>
      <c r="E291" s="64" t="s">
        <v>43</v>
      </c>
    </row>
    <row r="292" spans="1:5" ht="15" customHeight="1" x14ac:dyDescent="0.2">
      <c r="B292" s="105"/>
      <c r="C292" s="66">
        <v>3522</v>
      </c>
      <c r="D292" s="80" t="s">
        <v>63</v>
      </c>
      <c r="E292" s="54">
        <f>2268+528701.04</f>
        <v>530969.04</v>
      </c>
    </row>
    <row r="293" spans="1:5" ht="15" customHeight="1" x14ac:dyDescent="0.2">
      <c r="B293" s="82"/>
      <c r="C293" s="68" t="s">
        <v>46</v>
      </c>
      <c r="D293" s="69"/>
      <c r="E293" s="70">
        <f>SUM(E292:E292)</f>
        <v>530969.04</v>
      </c>
    </row>
    <row r="294" spans="1:5" ht="15" customHeight="1" x14ac:dyDescent="0.2"/>
    <row r="295" spans="1:5" ht="15" customHeight="1" x14ac:dyDescent="0.2"/>
    <row r="296" spans="1:5" ht="15" customHeight="1" x14ac:dyDescent="0.25">
      <c r="A296" s="36" t="s">
        <v>84</v>
      </c>
    </row>
    <row r="297" spans="1:5" ht="15" customHeight="1" x14ac:dyDescent="0.2">
      <c r="A297" s="222" t="s">
        <v>85</v>
      </c>
      <c r="B297" s="222"/>
      <c r="C297" s="222"/>
      <c r="D297" s="222"/>
      <c r="E297" s="222"/>
    </row>
    <row r="298" spans="1:5" ht="15" customHeight="1" x14ac:dyDescent="0.2">
      <c r="A298" s="222"/>
      <c r="B298" s="222"/>
      <c r="C298" s="222"/>
      <c r="D298" s="222"/>
      <c r="E298" s="222"/>
    </row>
    <row r="299" spans="1:5" ht="15" customHeight="1" x14ac:dyDescent="0.2">
      <c r="A299" s="221" t="s">
        <v>86</v>
      </c>
      <c r="B299" s="221"/>
      <c r="C299" s="221"/>
      <c r="D299" s="221"/>
      <c r="E299" s="221"/>
    </row>
    <row r="300" spans="1:5" ht="15" customHeight="1" x14ac:dyDescent="0.2">
      <c r="A300" s="221"/>
      <c r="B300" s="221"/>
      <c r="C300" s="221"/>
      <c r="D300" s="221"/>
      <c r="E300" s="221"/>
    </row>
    <row r="301" spans="1:5" ht="15" customHeight="1" x14ac:dyDescent="0.2">
      <c r="A301" s="221"/>
      <c r="B301" s="221"/>
      <c r="C301" s="221"/>
      <c r="D301" s="221"/>
      <c r="E301" s="221"/>
    </row>
    <row r="302" spans="1:5" ht="15" customHeight="1" x14ac:dyDescent="0.2">
      <c r="A302" s="221"/>
      <c r="B302" s="221"/>
      <c r="C302" s="221"/>
      <c r="D302" s="221"/>
      <c r="E302" s="221"/>
    </row>
    <row r="303" spans="1:5" ht="15" customHeight="1" x14ac:dyDescent="0.2">
      <c r="A303" s="221"/>
      <c r="B303" s="221"/>
      <c r="C303" s="221"/>
      <c r="D303" s="221"/>
      <c r="E303" s="221"/>
    </row>
    <row r="304" spans="1:5" ht="15" customHeight="1" x14ac:dyDescent="0.2">
      <c r="A304" s="221"/>
      <c r="B304" s="221"/>
      <c r="C304" s="221"/>
      <c r="D304" s="221"/>
      <c r="E304" s="221"/>
    </row>
    <row r="305" spans="1:5" ht="15" customHeight="1" x14ac:dyDescent="0.2">
      <c r="A305" s="221"/>
      <c r="B305" s="221"/>
      <c r="C305" s="221"/>
      <c r="D305" s="221"/>
      <c r="E305" s="221"/>
    </row>
    <row r="306" spans="1:5" ht="15" customHeight="1" x14ac:dyDescent="0.2">
      <c r="A306" s="221"/>
      <c r="B306" s="221"/>
      <c r="C306" s="221"/>
      <c r="D306" s="221"/>
      <c r="E306" s="221"/>
    </row>
    <row r="307" spans="1:5" ht="15" customHeight="1" x14ac:dyDescent="0.2">
      <c r="A307" s="98"/>
      <c r="B307" s="98"/>
      <c r="C307" s="98"/>
      <c r="D307" s="98"/>
      <c r="E307" s="98"/>
    </row>
    <row r="308" spans="1:5" ht="15" customHeight="1" x14ac:dyDescent="0.2">
      <c r="A308" s="98"/>
      <c r="B308" s="98"/>
      <c r="C308" s="98"/>
      <c r="D308" s="98"/>
      <c r="E308" s="98"/>
    </row>
    <row r="309" spans="1:5" ht="15" customHeight="1" x14ac:dyDescent="0.2">
      <c r="A309" s="98"/>
      <c r="B309" s="98"/>
      <c r="C309" s="98"/>
      <c r="D309" s="98"/>
      <c r="E309" s="98"/>
    </row>
    <row r="310" spans="1:5" ht="15" customHeight="1" x14ac:dyDescent="0.2">
      <c r="A310" s="98"/>
      <c r="B310" s="98"/>
      <c r="C310" s="98"/>
      <c r="D310" s="98"/>
      <c r="E310" s="98"/>
    </row>
    <row r="311" spans="1:5" ht="15" customHeight="1" x14ac:dyDescent="0.2">
      <c r="A311" s="98"/>
      <c r="B311" s="98"/>
      <c r="C311" s="98"/>
      <c r="D311" s="98"/>
      <c r="E311" s="98"/>
    </row>
    <row r="312" spans="1:5" ht="15" customHeight="1" x14ac:dyDescent="0.2">
      <c r="A312" s="98"/>
      <c r="B312" s="98"/>
      <c r="C312" s="98"/>
      <c r="D312" s="98"/>
      <c r="E312" s="98"/>
    </row>
    <row r="313" spans="1:5" ht="15" customHeight="1" x14ac:dyDescent="0.2">
      <c r="A313" s="98"/>
      <c r="B313" s="98"/>
      <c r="C313" s="98"/>
      <c r="D313" s="98"/>
      <c r="E313" s="98"/>
    </row>
    <row r="314" spans="1:5" ht="15" customHeight="1" x14ac:dyDescent="0.25">
      <c r="A314" s="60" t="s">
        <v>16</v>
      </c>
      <c r="B314" s="46"/>
      <c r="C314" s="46"/>
      <c r="D314" s="46"/>
      <c r="E314" s="46"/>
    </row>
    <row r="315" spans="1:5" ht="15" customHeight="1" x14ac:dyDescent="0.2">
      <c r="A315" s="61" t="s">
        <v>47</v>
      </c>
      <c r="B315" s="46"/>
      <c r="C315" s="46"/>
      <c r="D315" s="46"/>
      <c r="E315" s="62" t="s">
        <v>48</v>
      </c>
    </row>
    <row r="316" spans="1:5" ht="15" customHeight="1" x14ac:dyDescent="0.25">
      <c r="A316" s="60"/>
      <c r="B316" s="44"/>
      <c r="C316" s="46"/>
      <c r="D316" s="46"/>
      <c r="E316" s="47"/>
    </row>
    <row r="317" spans="1:5" ht="15" customHeight="1" x14ac:dyDescent="0.2">
      <c r="A317" s="77"/>
      <c r="B317" s="77"/>
      <c r="C317" s="48" t="s">
        <v>41</v>
      </c>
      <c r="D317" s="65" t="s">
        <v>50</v>
      </c>
      <c r="E317" s="50" t="s">
        <v>43</v>
      </c>
    </row>
    <row r="318" spans="1:5" ht="15" customHeight="1" x14ac:dyDescent="0.2">
      <c r="A318" s="92"/>
      <c r="B318" s="79"/>
      <c r="C318" s="63">
        <v>6409</v>
      </c>
      <c r="D318" s="80" t="s">
        <v>61</v>
      </c>
      <c r="E318" s="106">
        <v>-150000</v>
      </c>
    </row>
    <row r="319" spans="1:5" ht="15" customHeight="1" x14ac:dyDescent="0.2">
      <c r="A319" s="93"/>
      <c r="B319" s="107"/>
      <c r="C319" s="57" t="s">
        <v>46</v>
      </c>
      <c r="D319" s="58"/>
      <c r="E319" s="59">
        <f>E318</f>
        <v>-150000</v>
      </c>
    </row>
    <row r="320" spans="1:5" ht="15" customHeight="1" x14ac:dyDescent="0.2"/>
    <row r="321" spans="1:5" ht="15" customHeight="1" x14ac:dyDescent="0.25">
      <c r="A321" s="60" t="s">
        <v>16</v>
      </c>
      <c r="B321" s="46"/>
      <c r="C321" s="46"/>
      <c r="D321" s="46"/>
      <c r="E321" s="44"/>
    </row>
    <row r="322" spans="1:5" ht="15" customHeight="1" x14ac:dyDescent="0.2">
      <c r="A322" s="42" t="s">
        <v>87</v>
      </c>
      <c r="B322" s="46"/>
      <c r="C322" s="46"/>
      <c r="D322" s="46"/>
      <c r="E322" s="62" t="s">
        <v>88</v>
      </c>
    </row>
    <row r="323" spans="1:5" ht="15" customHeight="1" x14ac:dyDescent="0.2">
      <c r="A323" s="61"/>
      <c r="B323" s="44"/>
      <c r="C323" s="46"/>
      <c r="D323" s="46"/>
      <c r="E323" s="47"/>
    </row>
    <row r="324" spans="1:5" ht="15" customHeight="1" x14ac:dyDescent="0.2">
      <c r="A324" s="77"/>
      <c r="B324" s="77"/>
      <c r="C324" s="48" t="s">
        <v>41</v>
      </c>
      <c r="D324" s="65" t="s">
        <v>50</v>
      </c>
      <c r="E324" s="50" t="s">
        <v>43</v>
      </c>
    </row>
    <row r="325" spans="1:5" ht="15" customHeight="1" x14ac:dyDescent="0.2">
      <c r="A325" s="77"/>
      <c r="B325" s="77"/>
      <c r="C325" s="66">
        <v>3299</v>
      </c>
      <c r="D325" s="80" t="s">
        <v>61</v>
      </c>
      <c r="E325" s="108">
        <v>150000</v>
      </c>
    </row>
    <row r="326" spans="1:5" ht="15" customHeight="1" x14ac:dyDescent="0.2">
      <c r="A326" s="81"/>
      <c r="B326" s="81"/>
      <c r="C326" s="57" t="s">
        <v>46</v>
      </c>
      <c r="D326" s="58"/>
      <c r="E326" s="59">
        <f>SUM(E325:E325)</f>
        <v>150000</v>
      </c>
    </row>
    <row r="327" spans="1:5" ht="15" customHeight="1" x14ac:dyDescent="0.2"/>
    <row r="328" spans="1:5" ht="15" customHeight="1" x14ac:dyDescent="0.2"/>
    <row r="329" spans="1:5" ht="15" customHeight="1" x14ac:dyDescent="0.25">
      <c r="A329" s="36" t="s">
        <v>89</v>
      </c>
    </row>
    <row r="330" spans="1:5" ht="15" customHeight="1" x14ac:dyDescent="0.2">
      <c r="A330" s="222" t="s">
        <v>90</v>
      </c>
      <c r="B330" s="222"/>
      <c r="C330" s="222"/>
      <c r="D330" s="222"/>
      <c r="E330" s="222"/>
    </row>
    <row r="331" spans="1:5" ht="15" customHeight="1" x14ac:dyDescent="0.2">
      <c r="A331" s="222"/>
      <c r="B331" s="222"/>
      <c r="C331" s="222"/>
      <c r="D331" s="222"/>
      <c r="E331" s="222"/>
    </row>
    <row r="332" spans="1:5" ht="15" customHeight="1" x14ac:dyDescent="0.2">
      <c r="A332" s="223" t="s">
        <v>91</v>
      </c>
      <c r="B332" s="223"/>
      <c r="C332" s="223"/>
      <c r="D332" s="223"/>
      <c r="E332" s="223"/>
    </row>
    <row r="333" spans="1:5" ht="15" customHeight="1" x14ac:dyDescent="0.2">
      <c r="A333" s="223"/>
      <c r="B333" s="223"/>
      <c r="C333" s="223"/>
      <c r="D333" s="223"/>
      <c r="E333" s="223"/>
    </row>
    <row r="334" spans="1:5" ht="15" customHeight="1" x14ac:dyDescent="0.2">
      <c r="A334" s="223"/>
      <c r="B334" s="223"/>
      <c r="C334" s="223"/>
      <c r="D334" s="223"/>
      <c r="E334" s="223"/>
    </row>
    <row r="335" spans="1:5" ht="15" customHeight="1" x14ac:dyDescent="0.2">
      <c r="A335" s="223"/>
      <c r="B335" s="223"/>
      <c r="C335" s="223"/>
      <c r="D335" s="223"/>
      <c r="E335" s="223"/>
    </row>
    <row r="336" spans="1:5" ht="15" customHeight="1" x14ac:dyDescent="0.2">
      <c r="A336" s="223"/>
      <c r="B336" s="223"/>
      <c r="C336" s="223"/>
      <c r="D336" s="223"/>
      <c r="E336" s="223"/>
    </row>
    <row r="337" spans="1:5" ht="15" customHeight="1" x14ac:dyDescent="0.2">
      <c r="A337" s="223"/>
      <c r="B337" s="223"/>
      <c r="C337" s="223"/>
      <c r="D337" s="223"/>
      <c r="E337" s="223"/>
    </row>
    <row r="338" spans="1:5" ht="15" customHeight="1" x14ac:dyDescent="0.2"/>
    <row r="339" spans="1:5" ht="15" customHeight="1" x14ac:dyDescent="0.25">
      <c r="A339" s="60" t="s">
        <v>16</v>
      </c>
      <c r="B339" s="46"/>
      <c r="C339" s="46"/>
      <c r="D339" s="46"/>
      <c r="E339" s="46"/>
    </row>
    <row r="340" spans="1:5" ht="15" customHeight="1" x14ac:dyDescent="0.2">
      <c r="A340" s="71" t="s">
        <v>38</v>
      </c>
      <c r="B340" s="46"/>
      <c r="C340" s="46"/>
      <c r="D340" s="46"/>
      <c r="E340" s="62" t="s">
        <v>92</v>
      </c>
    </row>
    <row r="341" spans="1:5" ht="15" customHeight="1" x14ac:dyDescent="0.2">
      <c r="A341" s="109"/>
      <c r="B341" s="110"/>
      <c r="C341" s="46"/>
      <c r="D341" s="46"/>
      <c r="E341" s="47"/>
    </row>
    <row r="342" spans="1:5" ht="15" customHeight="1" x14ac:dyDescent="0.2">
      <c r="A342" s="77"/>
      <c r="B342" s="77"/>
      <c r="C342" s="48" t="s">
        <v>41</v>
      </c>
      <c r="D342" s="49" t="s">
        <v>50</v>
      </c>
      <c r="E342" s="64" t="s">
        <v>43</v>
      </c>
    </row>
    <row r="343" spans="1:5" ht="15" customHeight="1" x14ac:dyDescent="0.2">
      <c r="A343" s="99"/>
      <c r="B343" s="107"/>
      <c r="C343" s="66">
        <v>3639</v>
      </c>
      <c r="D343" s="80" t="s">
        <v>82</v>
      </c>
      <c r="E343" s="54">
        <v>-34000</v>
      </c>
    </row>
    <row r="344" spans="1:5" ht="15" customHeight="1" x14ac:dyDescent="0.2">
      <c r="A344" s="99"/>
      <c r="B344" s="107"/>
      <c r="C344" s="66">
        <v>3635</v>
      </c>
      <c r="D344" s="80" t="s">
        <v>82</v>
      </c>
      <c r="E344" s="54">
        <v>34000</v>
      </c>
    </row>
    <row r="345" spans="1:5" ht="15" customHeight="1" x14ac:dyDescent="0.2">
      <c r="C345" s="57" t="s">
        <v>46</v>
      </c>
      <c r="D345" s="58"/>
      <c r="E345" s="59">
        <f>SUM(E343:E344)</f>
        <v>0</v>
      </c>
    </row>
    <row r="346" spans="1:5" ht="15" customHeight="1" x14ac:dyDescent="0.2"/>
    <row r="347" spans="1:5" ht="15" customHeight="1" x14ac:dyDescent="0.2"/>
    <row r="348" spans="1:5" ht="15" customHeight="1" x14ac:dyDescent="0.25">
      <c r="A348" s="36" t="s">
        <v>93</v>
      </c>
    </row>
    <row r="349" spans="1:5" ht="15" customHeight="1" x14ac:dyDescent="0.2">
      <c r="A349" s="222" t="s">
        <v>90</v>
      </c>
      <c r="B349" s="222"/>
      <c r="C349" s="222"/>
      <c r="D349" s="222"/>
      <c r="E349" s="222"/>
    </row>
    <row r="350" spans="1:5" ht="15" customHeight="1" x14ac:dyDescent="0.2">
      <c r="A350" s="222"/>
      <c r="B350" s="222"/>
      <c r="C350" s="222"/>
      <c r="D350" s="222"/>
      <c r="E350" s="222"/>
    </row>
    <row r="351" spans="1:5" ht="15" customHeight="1" x14ac:dyDescent="0.2">
      <c r="A351" s="221" t="s">
        <v>94</v>
      </c>
      <c r="B351" s="221"/>
      <c r="C351" s="221"/>
      <c r="D351" s="221"/>
      <c r="E351" s="221"/>
    </row>
    <row r="352" spans="1:5" ht="15" customHeight="1" x14ac:dyDescent="0.2">
      <c r="A352" s="221"/>
      <c r="B352" s="221"/>
      <c r="C352" s="221"/>
      <c r="D352" s="221"/>
      <c r="E352" s="221"/>
    </row>
    <row r="353" spans="1:5" ht="15" customHeight="1" x14ac:dyDescent="0.2">
      <c r="A353" s="221"/>
      <c r="B353" s="221"/>
      <c r="C353" s="221"/>
      <c r="D353" s="221"/>
      <c r="E353" s="221"/>
    </row>
    <row r="354" spans="1:5" ht="15" customHeight="1" x14ac:dyDescent="0.2">
      <c r="A354" s="221"/>
      <c r="B354" s="221"/>
      <c r="C354" s="221"/>
      <c r="D354" s="221"/>
      <c r="E354" s="221"/>
    </row>
    <row r="355" spans="1:5" ht="15" customHeight="1" x14ac:dyDescent="0.2">
      <c r="A355" s="221"/>
      <c r="B355" s="221"/>
      <c r="C355" s="221"/>
      <c r="D355" s="221"/>
      <c r="E355" s="221"/>
    </row>
    <row r="356" spans="1:5" ht="15" customHeight="1" x14ac:dyDescent="0.2">
      <c r="A356" s="221"/>
      <c r="B356" s="221"/>
      <c r="C356" s="221"/>
      <c r="D356" s="221"/>
      <c r="E356" s="221"/>
    </row>
    <row r="357" spans="1:5" ht="15" customHeight="1" x14ac:dyDescent="0.2">
      <c r="A357" s="221"/>
      <c r="B357" s="221"/>
      <c r="C357" s="221"/>
      <c r="D357" s="221"/>
      <c r="E357" s="221"/>
    </row>
    <row r="358" spans="1:5" ht="15" customHeight="1" x14ac:dyDescent="0.2"/>
    <row r="359" spans="1:5" ht="15" customHeight="1" x14ac:dyDescent="0.2"/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9" t="s">
        <v>16</v>
      </c>
      <c r="B366" s="41"/>
      <c r="C366" s="41"/>
      <c r="D366" s="44"/>
      <c r="E366" s="44"/>
    </row>
    <row r="367" spans="1:5" ht="15" customHeight="1" x14ac:dyDescent="0.2">
      <c r="A367" s="42" t="s">
        <v>38</v>
      </c>
      <c r="B367" s="41"/>
      <c r="C367" s="41"/>
      <c r="D367" s="41"/>
      <c r="E367" s="43" t="s">
        <v>58</v>
      </c>
    </row>
    <row r="368" spans="1:5" ht="15" customHeight="1" x14ac:dyDescent="0.2">
      <c r="A368" s="102"/>
      <c r="B368" s="103"/>
      <c r="C368" s="41"/>
      <c r="D368" s="102"/>
      <c r="E368" s="104"/>
    </row>
    <row r="369" spans="1:5" ht="15" customHeight="1" x14ac:dyDescent="0.2">
      <c r="A369" s="111"/>
      <c r="B369" s="111"/>
      <c r="C369" s="64" t="s">
        <v>41</v>
      </c>
      <c r="D369" s="65" t="s">
        <v>50</v>
      </c>
      <c r="E369" s="64" t="s">
        <v>43</v>
      </c>
    </row>
    <row r="370" spans="1:5" ht="15" customHeight="1" x14ac:dyDescent="0.2">
      <c r="A370" s="78"/>
      <c r="B370" s="79"/>
      <c r="C370" s="66">
        <v>3299</v>
      </c>
      <c r="D370" s="80" t="s">
        <v>60</v>
      </c>
      <c r="E370" s="54">
        <v>-46.77</v>
      </c>
    </row>
    <row r="371" spans="1:5" ht="15" customHeight="1" x14ac:dyDescent="0.2">
      <c r="A371" s="78"/>
      <c r="B371" s="79"/>
      <c r="C371" s="66">
        <v>3299</v>
      </c>
      <c r="D371" s="80" t="s">
        <v>61</v>
      </c>
      <c r="E371" s="54">
        <v>-22335</v>
      </c>
    </row>
    <row r="372" spans="1:5" ht="15" customHeight="1" x14ac:dyDescent="0.2">
      <c r="A372" s="78"/>
      <c r="B372" s="79"/>
      <c r="C372" s="66">
        <v>3299</v>
      </c>
      <c r="D372" s="80" t="s">
        <v>62</v>
      </c>
      <c r="E372" s="54">
        <v>46.77</v>
      </c>
    </row>
    <row r="373" spans="1:5" ht="15" customHeight="1" x14ac:dyDescent="0.2">
      <c r="A373" s="78"/>
      <c r="B373" s="79"/>
      <c r="C373" s="66">
        <v>3299</v>
      </c>
      <c r="D373" s="80" t="s">
        <v>64</v>
      </c>
      <c r="E373" s="54">
        <v>22335</v>
      </c>
    </row>
    <row r="374" spans="1:5" ht="15" customHeight="1" x14ac:dyDescent="0.2">
      <c r="A374" s="112"/>
      <c r="B374" s="41"/>
      <c r="C374" s="68" t="s">
        <v>46</v>
      </c>
      <c r="D374" s="69"/>
      <c r="E374" s="70">
        <f>SUM(E370:E373)</f>
        <v>0</v>
      </c>
    </row>
    <row r="375" spans="1:5" ht="15" customHeight="1" x14ac:dyDescent="0.2"/>
    <row r="376" spans="1:5" ht="15" customHeight="1" x14ac:dyDescent="0.2"/>
    <row r="377" spans="1:5" ht="15" customHeight="1" x14ac:dyDescent="0.25">
      <c r="A377" s="36" t="s">
        <v>95</v>
      </c>
    </row>
    <row r="378" spans="1:5" ht="15" customHeight="1" x14ac:dyDescent="0.2">
      <c r="A378" s="222" t="s">
        <v>96</v>
      </c>
      <c r="B378" s="222"/>
      <c r="C378" s="222"/>
      <c r="D378" s="222"/>
      <c r="E378" s="222"/>
    </row>
    <row r="379" spans="1:5" ht="15" customHeight="1" x14ac:dyDescent="0.2">
      <c r="A379" s="222"/>
      <c r="B379" s="222"/>
      <c r="C379" s="222"/>
      <c r="D379" s="222"/>
      <c r="E379" s="222"/>
    </row>
    <row r="380" spans="1:5" ht="15" customHeight="1" x14ac:dyDescent="0.2">
      <c r="A380" s="221" t="s">
        <v>97</v>
      </c>
      <c r="B380" s="221"/>
      <c r="C380" s="221"/>
      <c r="D380" s="221"/>
      <c r="E380" s="221"/>
    </row>
    <row r="381" spans="1:5" ht="15" customHeight="1" x14ac:dyDescent="0.2">
      <c r="A381" s="221"/>
      <c r="B381" s="221"/>
      <c r="C381" s="221"/>
      <c r="D381" s="221"/>
      <c r="E381" s="221"/>
    </row>
    <row r="382" spans="1:5" ht="15" customHeight="1" x14ac:dyDescent="0.2">
      <c r="A382" s="221"/>
      <c r="B382" s="221"/>
      <c r="C382" s="221"/>
      <c r="D382" s="221"/>
      <c r="E382" s="221"/>
    </row>
    <row r="383" spans="1:5" ht="15" customHeight="1" x14ac:dyDescent="0.2">
      <c r="A383" s="221"/>
      <c r="B383" s="221"/>
      <c r="C383" s="221"/>
      <c r="D383" s="221"/>
      <c r="E383" s="221"/>
    </row>
    <row r="384" spans="1:5" ht="15" customHeight="1" x14ac:dyDescent="0.2">
      <c r="A384" s="221"/>
      <c r="B384" s="221"/>
      <c r="C384" s="221"/>
      <c r="D384" s="221"/>
      <c r="E384" s="221"/>
    </row>
    <row r="385" spans="1:5" ht="15" customHeight="1" x14ac:dyDescent="0.2">
      <c r="A385" s="46"/>
      <c r="B385" s="109"/>
      <c r="C385" s="113"/>
      <c r="D385" s="46"/>
      <c r="E385" s="114"/>
    </row>
    <row r="386" spans="1:5" ht="15" customHeight="1" x14ac:dyDescent="0.25">
      <c r="A386" s="39" t="s">
        <v>16</v>
      </c>
      <c r="B386" s="41"/>
      <c r="C386" s="41"/>
      <c r="D386" s="44"/>
      <c r="E386" s="44"/>
    </row>
    <row r="387" spans="1:5" ht="15" customHeight="1" x14ac:dyDescent="0.2">
      <c r="A387" s="42" t="s">
        <v>77</v>
      </c>
      <c r="B387" s="41"/>
      <c r="C387" s="41"/>
      <c r="D387" s="41"/>
      <c r="E387" s="43" t="s">
        <v>78</v>
      </c>
    </row>
    <row r="388" spans="1:5" ht="15" customHeight="1" x14ac:dyDescent="0.25">
      <c r="A388" s="115"/>
      <c r="B388" s="116"/>
      <c r="C388" s="41"/>
      <c r="D388" s="102"/>
      <c r="E388" s="104"/>
    </row>
    <row r="389" spans="1:5" ht="15" customHeight="1" x14ac:dyDescent="0.2">
      <c r="A389" s="111"/>
      <c r="B389" s="77"/>
      <c r="C389" s="64" t="s">
        <v>41</v>
      </c>
      <c r="D389" s="65" t="s">
        <v>50</v>
      </c>
      <c r="E389" s="50" t="s">
        <v>43</v>
      </c>
    </row>
    <row r="390" spans="1:5" ht="15" customHeight="1" x14ac:dyDescent="0.2">
      <c r="A390" s="99"/>
      <c r="B390" s="99"/>
      <c r="C390" s="66">
        <v>3315</v>
      </c>
      <c r="D390" s="80" t="s">
        <v>63</v>
      </c>
      <c r="E390" s="54">
        <v>-1607888.05</v>
      </c>
    </row>
    <row r="391" spans="1:5" ht="15" customHeight="1" x14ac:dyDescent="0.2">
      <c r="A391" s="99"/>
      <c r="B391" s="99"/>
      <c r="C391" s="66">
        <v>3315</v>
      </c>
      <c r="D391" s="80" t="s">
        <v>63</v>
      </c>
      <c r="E391" s="54">
        <v>-94581.65</v>
      </c>
    </row>
    <row r="392" spans="1:5" ht="15" customHeight="1" x14ac:dyDescent="0.2">
      <c r="A392" s="99"/>
      <c r="B392" s="99"/>
      <c r="C392" s="66">
        <v>3315</v>
      </c>
      <c r="D392" s="80" t="s">
        <v>82</v>
      </c>
      <c r="E392" s="54">
        <v>1607888.05</v>
      </c>
    </row>
    <row r="393" spans="1:5" ht="15" customHeight="1" x14ac:dyDescent="0.2">
      <c r="A393" s="99"/>
      <c r="B393" s="99"/>
      <c r="C393" s="66">
        <v>3315</v>
      </c>
      <c r="D393" s="80" t="s">
        <v>82</v>
      </c>
      <c r="E393" s="54">
        <v>94581.65</v>
      </c>
    </row>
    <row r="394" spans="1:5" ht="15" customHeight="1" x14ac:dyDescent="0.2">
      <c r="A394" s="112"/>
      <c r="B394" s="117"/>
      <c r="C394" s="68" t="s">
        <v>46</v>
      </c>
      <c r="D394" s="69"/>
      <c r="E394" s="70">
        <f>SUM(E390:E393)</f>
        <v>0</v>
      </c>
    </row>
    <row r="395" spans="1:5" ht="15" customHeight="1" x14ac:dyDescent="0.2"/>
    <row r="396" spans="1:5" ht="15" customHeight="1" x14ac:dyDescent="0.2"/>
    <row r="397" spans="1:5" ht="15" customHeight="1" x14ac:dyDescent="0.25">
      <c r="A397" s="36" t="s">
        <v>98</v>
      </c>
    </row>
    <row r="398" spans="1:5" ht="15" customHeight="1" x14ac:dyDescent="0.2">
      <c r="A398" s="220" t="s">
        <v>35</v>
      </c>
      <c r="B398" s="220"/>
      <c r="C398" s="220"/>
      <c r="D398" s="220"/>
      <c r="E398" s="220"/>
    </row>
    <row r="399" spans="1:5" ht="15" customHeight="1" x14ac:dyDescent="0.2">
      <c r="A399" s="220" t="s">
        <v>99</v>
      </c>
      <c r="B399" s="220"/>
      <c r="C399" s="220"/>
      <c r="D399" s="220"/>
      <c r="E399" s="220"/>
    </row>
    <row r="400" spans="1:5" ht="15" customHeight="1" x14ac:dyDescent="0.2">
      <c r="A400" s="221" t="s">
        <v>100</v>
      </c>
      <c r="B400" s="221"/>
      <c r="C400" s="221"/>
      <c r="D400" s="221"/>
      <c r="E400" s="221"/>
    </row>
    <row r="401" spans="1:5" ht="15" customHeight="1" x14ac:dyDescent="0.2">
      <c r="A401" s="221"/>
      <c r="B401" s="221"/>
      <c r="C401" s="221"/>
      <c r="D401" s="221"/>
      <c r="E401" s="221"/>
    </row>
    <row r="402" spans="1:5" ht="15" customHeight="1" x14ac:dyDescent="0.2">
      <c r="A402" s="221"/>
      <c r="B402" s="221"/>
      <c r="C402" s="221"/>
      <c r="D402" s="221"/>
      <c r="E402" s="221"/>
    </row>
    <row r="403" spans="1:5" ht="15" customHeight="1" x14ac:dyDescent="0.2">
      <c r="A403" s="221"/>
      <c r="B403" s="221"/>
      <c r="C403" s="221"/>
      <c r="D403" s="221"/>
      <c r="E403" s="221"/>
    </row>
    <row r="404" spans="1:5" ht="15" customHeight="1" x14ac:dyDescent="0.2">
      <c r="A404" s="221"/>
      <c r="B404" s="221"/>
      <c r="C404" s="221"/>
      <c r="D404" s="221"/>
      <c r="E404" s="221"/>
    </row>
    <row r="405" spans="1:5" ht="15" customHeight="1" x14ac:dyDescent="0.2">
      <c r="A405" s="37"/>
      <c r="B405" s="37"/>
      <c r="C405" s="37"/>
      <c r="D405" s="37"/>
      <c r="E405" s="37"/>
    </row>
    <row r="406" spans="1:5" ht="15" customHeight="1" x14ac:dyDescent="0.25">
      <c r="A406" s="39" t="s">
        <v>1</v>
      </c>
      <c r="B406" s="41"/>
      <c r="C406" s="41"/>
      <c r="D406" s="41"/>
      <c r="E406" s="41"/>
    </row>
    <row r="407" spans="1:5" ht="15" customHeight="1" x14ac:dyDescent="0.2">
      <c r="A407" s="61" t="s">
        <v>47</v>
      </c>
      <c r="B407" s="41"/>
      <c r="C407" s="41"/>
      <c r="D407" s="41"/>
      <c r="E407" s="43" t="s">
        <v>48</v>
      </c>
    </row>
    <row r="408" spans="1:5" ht="15" customHeight="1" x14ac:dyDescent="0.25">
      <c r="A408" s="44"/>
      <c r="B408" s="60"/>
      <c r="C408" s="46"/>
      <c r="D408" s="46"/>
      <c r="E408" s="47"/>
    </row>
    <row r="409" spans="1:5" ht="15" customHeight="1" x14ac:dyDescent="0.2">
      <c r="B409" s="48" t="s">
        <v>40</v>
      </c>
      <c r="C409" s="48" t="s">
        <v>41</v>
      </c>
      <c r="D409" s="49" t="s">
        <v>42</v>
      </c>
      <c r="E409" s="50" t="s">
        <v>43</v>
      </c>
    </row>
    <row r="410" spans="1:5" ht="15" customHeight="1" x14ac:dyDescent="0.2">
      <c r="B410" s="118">
        <v>98278</v>
      </c>
      <c r="C410" s="119"/>
      <c r="D410" s="53" t="s">
        <v>101</v>
      </c>
      <c r="E410" s="54">
        <v>16854</v>
      </c>
    </row>
    <row r="411" spans="1:5" ht="15" customHeight="1" x14ac:dyDescent="0.2">
      <c r="B411" s="56"/>
      <c r="C411" s="57" t="s">
        <v>46</v>
      </c>
      <c r="D411" s="58"/>
      <c r="E411" s="59">
        <f>SUM(E410:E410)</f>
        <v>16854</v>
      </c>
    </row>
    <row r="412" spans="1:5" ht="15" customHeight="1" x14ac:dyDescent="0.25">
      <c r="A412" s="120"/>
      <c r="B412" s="121"/>
      <c r="C412" s="121"/>
      <c r="D412" s="121"/>
      <c r="E412" s="121"/>
    </row>
    <row r="413" spans="1:5" ht="15" customHeight="1" x14ac:dyDescent="0.25">
      <c r="A413" s="120"/>
      <c r="B413" s="121"/>
      <c r="C413" s="121"/>
      <c r="D413" s="121"/>
      <c r="E413" s="121"/>
    </row>
    <row r="414" spans="1:5" ht="15" customHeight="1" x14ac:dyDescent="0.25">
      <c r="A414" s="120"/>
      <c r="B414" s="121"/>
      <c r="C414" s="121"/>
      <c r="D414" s="121"/>
      <c r="E414" s="121"/>
    </row>
    <row r="415" spans="1:5" ht="15" customHeight="1" x14ac:dyDescent="0.25">
      <c r="A415" s="120"/>
      <c r="B415" s="121"/>
      <c r="C415" s="121"/>
      <c r="D415" s="121"/>
      <c r="E415" s="121"/>
    </row>
    <row r="416" spans="1:5" ht="15" customHeight="1" x14ac:dyDescent="0.25">
      <c r="A416" s="120"/>
      <c r="B416" s="121"/>
      <c r="C416" s="121"/>
      <c r="D416" s="121"/>
      <c r="E416" s="121"/>
    </row>
    <row r="417" spans="1:5" ht="15" customHeight="1" x14ac:dyDescent="0.25">
      <c r="A417" s="120"/>
      <c r="B417" s="121"/>
      <c r="C417" s="121"/>
      <c r="D417" s="121"/>
      <c r="E417" s="121"/>
    </row>
    <row r="418" spans="1:5" ht="15" customHeight="1" x14ac:dyDescent="0.25">
      <c r="A418" s="39" t="s">
        <v>16</v>
      </c>
      <c r="B418" s="41"/>
      <c r="C418" s="41"/>
    </row>
    <row r="419" spans="1:5" ht="15" customHeight="1" x14ac:dyDescent="0.2">
      <c r="A419" s="61" t="s">
        <v>102</v>
      </c>
      <c r="B419" s="46"/>
      <c r="C419" s="46"/>
      <c r="D419" s="46"/>
      <c r="E419" s="62" t="s">
        <v>103</v>
      </c>
    </row>
    <row r="420" spans="1:5" ht="15" customHeight="1" x14ac:dyDescent="0.2">
      <c r="A420" s="102"/>
      <c r="B420" s="103"/>
      <c r="C420" s="41"/>
      <c r="D420" s="121"/>
      <c r="E420" s="104"/>
    </row>
    <row r="421" spans="1:5" ht="15" customHeight="1" x14ac:dyDescent="0.2">
      <c r="C421" s="64" t="s">
        <v>41</v>
      </c>
      <c r="D421" s="122" t="s">
        <v>50</v>
      </c>
      <c r="E421" s="50" t="s">
        <v>43</v>
      </c>
    </row>
    <row r="422" spans="1:5" ht="15" customHeight="1" x14ac:dyDescent="0.2">
      <c r="C422" s="66">
        <v>3769</v>
      </c>
      <c r="D422" s="80" t="s">
        <v>82</v>
      </c>
      <c r="E422" s="54">
        <v>16854</v>
      </c>
    </row>
    <row r="423" spans="1:5" ht="15" customHeight="1" x14ac:dyDescent="0.2">
      <c r="C423" s="68" t="s">
        <v>46</v>
      </c>
      <c r="D423" s="69"/>
      <c r="E423" s="70">
        <f>SUM(E422:E422)</f>
        <v>16854</v>
      </c>
    </row>
    <row r="424" spans="1:5" ht="15" customHeight="1" x14ac:dyDescent="0.2"/>
    <row r="425" spans="1:5" ht="15" customHeight="1" x14ac:dyDescent="0.2"/>
    <row r="426" spans="1:5" ht="15" customHeight="1" x14ac:dyDescent="0.25">
      <c r="A426" s="36" t="s">
        <v>104</v>
      </c>
    </row>
    <row r="427" spans="1:5" ht="15" customHeight="1" x14ac:dyDescent="0.2">
      <c r="A427" s="220" t="s">
        <v>35</v>
      </c>
      <c r="B427" s="220"/>
      <c r="C427" s="220"/>
      <c r="D427" s="220"/>
      <c r="E427" s="220"/>
    </row>
    <row r="428" spans="1:5" ht="15" customHeight="1" x14ac:dyDescent="0.2">
      <c r="A428" s="220" t="s">
        <v>99</v>
      </c>
      <c r="B428" s="220"/>
      <c r="C428" s="220"/>
      <c r="D428" s="220"/>
      <c r="E428" s="220"/>
    </row>
    <row r="429" spans="1:5" ht="15" customHeight="1" x14ac:dyDescent="0.2">
      <c r="A429" s="221" t="s">
        <v>105</v>
      </c>
      <c r="B429" s="221"/>
      <c r="C429" s="221"/>
      <c r="D429" s="221"/>
      <c r="E429" s="221"/>
    </row>
    <row r="430" spans="1:5" ht="15" customHeight="1" x14ac:dyDescent="0.2">
      <c r="A430" s="221"/>
      <c r="B430" s="221"/>
      <c r="C430" s="221"/>
      <c r="D430" s="221"/>
      <c r="E430" s="221"/>
    </row>
    <row r="431" spans="1:5" ht="15" customHeight="1" x14ac:dyDescent="0.2">
      <c r="A431" s="221"/>
      <c r="B431" s="221"/>
      <c r="C431" s="221"/>
      <c r="D431" s="221"/>
      <c r="E431" s="221"/>
    </row>
    <row r="432" spans="1:5" ht="15" customHeight="1" x14ac:dyDescent="0.2">
      <c r="A432" s="221"/>
      <c r="B432" s="221"/>
      <c r="C432" s="221"/>
      <c r="D432" s="221"/>
      <c r="E432" s="221"/>
    </row>
    <row r="433" spans="1:5" ht="15" customHeight="1" x14ac:dyDescent="0.2">
      <c r="A433" s="221"/>
      <c r="B433" s="221"/>
      <c r="C433" s="221"/>
      <c r="D433" s="221"/>
      <c r="E433" s="221"/>
    </row>
    <row r="434" spans="1:5" ht="15" customHeight="1" x14ac:dyDescent="0.2">
      <c r="A434" s="84"/>
      <c r="B434" s="84"/>
      <c r="C434" s="84"/>
      <c r="D434" s="84"/>
      <c r="E434" s="84"/>
    </row>
    <row r="435" spans="1:5" ht="15" customHeight="1" x14ac:dyDescent="0.25">
      <c r="A435" s="60" t="s">
        <v>1</v>
      </c>
      <c r="B435" s="46"/>
      <c r="C435" s="46"/>
      <c r="D435" s="46"/>
      <c r="E435" s="46"/>
    </row>
    <row r="436" spans="1:5" ht="15" customHeight="1" x14ac:dyDescent="0.2">
      <c r="A436" s="61" t="s">
        <v>47</v>
      </c>
      <c r="B436" s="46"/>
      <c r="C436" s="46"/>
      <c r="D436" s="46"/>
      <c r="E436" s="62" t="s">
        <v>48</v>
      </c>
    </row>
    <row r="437" spans="1:5" ht="15" customHeight="1" x14ac:dyDescent="0.25">
      <c r="B437" s="60"/>
      <c r="C437" s="46"/>
      <c r="D437" s="46"/>
      <c r="E437" s="47"/>
    </row>
    <row r="438" spans="1:5" ht="15" customHeight="1" x14ac:dyDescent="0.2">
      <c r="B438" s="48" t="s">
        <v>40</v>
      </c>
      <c r="C438" s="48" t="s">
        <v>41</v>
      </c>
      <c r="D438" s="49" t="s">
        <v>42</v>
      </c>
      <c r="E438" s="50" t="s">
        <v>43</v>
      </c>
    </row>
    <row r="439" spans="1:5" ht="15" customHeight="1" x14ac:dyDescent="0.2">
      <c r="B439" s="123">
        <v>98348</v>
      </c>
      <c r="C439" s="52"/>
      <c r="D439" s="124" t="s">
        <v>106</v>
      </c>
      <c r="E439" s="125">
        <v>200000</v>
      </c>
    </row>
    <row r="440" spans="1:5" ht="15" customHeight="1" x14ac:dyDescent="0.2">
      <c r="B440" s="126"/>
      <c r="C440" s="57" t="s">
        <v>46</v>
      </c>
      <c r="D440" s="58"/>
      <c r="E440" s="59">
        <f>SUM(E439:E439)</f>
        <v>200000</v>
      </c>
    </row>
    <row r="441" spans="1:5" ht="15" customHeight="1" x14ac:dyDescent="0.2">
      <c r="A441" s="44"/>
      <c r="B441" s="44"/>
      <c r="C441" s="44"/>
      <c r="D441" s="44"/>
    </row>
    <row r="442" spans="1:5" ht="15" customHeight="1" x14ac:dyDescent="0.25">
      <c r="A442" s="39" t="s">
        <v>16</v>
      </c>
      <c r="B442" s="41"/>
      <c r="C442" s="41"/>
      <c r="D442" s="41"/>
      <c r="E442" s="41"/>
    </row>
    <row r="443" spans="1:5" ht="15" customHeight="1" x14ac:dyDescent="0.2">
      <c r="A443" s="42" t="s">
        <v>107</v>
      </c>
      <c r="B443" s="121"/>
      <c r="C443" s="121"/>
      <c r="D443" s="121"/>
      <c r="E443" s="121" t="s">
        <v>108</v>
      </c>
    </row>
    <row r="444" spans="1:5" ht="15" customHeight="1" x14ac:dyDescent="0.2">
      <c r="A444" s="102"/>
      <c r="B444" s="103"/>
      <c r="C444" s="41"/>
      <c r="D444" s="121"/>
      <c r="E444" s="104"/>
    </row>
    <row r="445" spans="1:5" ht="15" customHeight="1" x14ac:dyDescent="0.2">
      <c r="B445" s="111"/>
      <c r="C445" s="64" t="s">
        <v>41</v>
      </c>
      <c r="D445" s="122" t="s">
        <v>50</v>
      </c>
      <c r="E445" s="127" t="s">
        <v>43</v>
      </c>
    </row>
    <row r="446" spans="1:5" ht="15" customHeight="1" x14ac:dyDescent="0.2">
      <c r="B446" s="128"/>
      <c r="C446" s="66">
        <v>6117</v>
      </c>
      <c r="D446" s="129" t="s">
        <v>82</v>
      </c>
      <c r="E446" s="130">
        <v>200000</v>
      </c>
    </row>
    <row r="447" spans="1:5" ht="15" customHeight="1" x14ac:dyDescent="0.2">
      <c r="B447" s="128"/>
      <c r="C447" s="68" t="s">
        <v>46</v>
      </c>
      <c r="D447" s="131"/>
      <c r="E447" s="70">
        <f>SUM(E446:E446)</f>
        <v>200000</v>
      </c>
    </row>
    <row r="448" spans="1:5" ht="15" customHeight="1" x14ac:dyDescent="0.2"/>
    <row r="449" spans="1:5" ht="15" customHeight="1" x14ac:dyDescent="0.2"/>
    <row r="450" spans="1:5" ht="15" customHeight="1" x14ac:dyDescent="0.25">
      <c r="A450" s="36" t="s">
        <v>109</v>
      </c>
    </row>
    <row r="451" spans="1:5" ht="15" customHeight="1" x14ac:dyDescent="0.2">
      <c r="A451" s="220" t="s">
        <v>35</v>
      </c>
      <c r="B451" s="220"/>
      <c r="C451" s="220"/>
      <c r="D451" s="220"/>
      <c r="E451" s="220"/>
    </row>
    <row r="452" spans="1:5" ht="15" customHeight="1" x14ac:dyDescent="0.2">
      <c r="A452" s="220" t="s">
        <v>70</v>
      </c>
      <c r="B452" s="220"/>
      <c r="C452" s="220"/>
      <c r="D452" s="220"/>
      <c r="E452" s="220"/>
    </row>
    <row r="453" spans="1:5" ht="15" customHeight="1" x14ac:dyDescent="0.2">
      <c r="A453" s="221" t="s">
        <v>386</v>
      </c>
      <c r="B453" s="221"/>
      <c r="C453" s="221"/>
      <c r="D453" s="221"/>
      <c r="E453" s="221"/>
    </row>
    <row r="454" spans="1:5" ht="15" customHeight="1" x14ac:dyDescent="0.2">
      <c r="A454" s="221"/>
      <c r="B454" s="221"/>
      <c r="C454" s="221"/>
      <c r="D454" s="221"/>
      <c r="E454" s="221"/>
    </row>
    <row r="455" spans="1:5" ht="15" customHeight="1" x14ac:dyDescent="0.2">
      <c r="A455" s="221"/>
      <c r="B455" s="221"/>
      <c r="C455" s="221"/>
      <c r="D455" s="221"/>
      <c r="E455" s="221"/>
    </row>
    <row r="456" spans="1:5" ht="15" customHeight="1" x14ac:dyDescent="0.2">
      <c r="A456" s="221"/>
      <c r="B456" s="221"/>
      <c r="C456" s="221"/>
      <c r="D456" s="221"/>
      <c r="E456" s="221"/>
    </row>
    <row r="457" spans="1:5" ht="15" customHeight="1" x14ac:dyDescent="0.2">
      <c r="A457" s="221"/>
      <c r="B457" s="221"/>
      <c r="C457" s="221"/>
      <c r="D457" s="221"/>
      <c r="E457" s="221"/>
    </row>
    <row r="458" spans="1:5" ht="15" customHeight="1" x14ac:dyDescent="0.2">
      <c r="A458" s="221"/>
      <c r="B458" s="221"/>
      <c r="C458" s="221"/>
      <c r="D458" s="221"/>
      <c r="E458" s="221"/>
    </row>
    <row r="459" spans="1:5" ht="15" customHeight="1" x14ac:dyDescent="0.2">
      <c r="A459" s="221"/>
      <c r="B459" s="221"/>
      <c r="C459" s="221"/>
      <c r="D459" s="221"/>
      <c r="E459" s="221"/>
    </row>
    <row r="460" spans="1:5" ht="15" customHeight="1" x14ac:dyDescent="0.2">
      <c r="A460" s="221"/>
      <c r="B460" s="221"/>
      <c r="C460" s="221"/>
      <c r="D460" s="221"/>
      <c r="E460" s="221"/>
    </row>
    <row r="461" spans="1:5" ht="15" customHeight="1" x14ac:dyDescent="0.2">
      <c r="A461" s="221"/>
      <c r="B461" s="221"/>
      <c r="C461" s="221"/>
      <c r="D461" s="221"/>
      <c r="E461" s="221"/>
    </row>
    <row r="462" spans="1:5" ht="15" customHeight="1" x14ac:dyDescent="0.2">
      <c r="A462" s="221"/>
      <c r="B462" s="221"/>
      <c r="C462" s="221"/>
      <c r="D462" s="221"/>
      <c r="E462" s="221"/>
    </row>
    <row r="463" spans="1:5" ht="15" customHeight="1" x14ac:dyDescent="0.2">
      <c r="A463" s="221"/>
      <c r="B463" s="221"/>
      <c r="C463" s="221"/>
      <c r="D463" s="221"/>
      <c r="E463" s="221"/>
    </row>
    <row r="464" spans="1:5" ht="15" customHeight="1" x14ac:dyDescent="0.2">
      <c r="A464" s="221"/>
      <c r="B464" s="221"/>
      <c r="C464" s="221"/>
      <c r="D464" s="221"/>
      <c r="E464" s="221"/>
    </row>
    <row r="465" spans="1:5" ht="15" customHeight="1" x14ac:dyDescent="0.2">
      <c r="A465" s="37"/>
      <c r="B465" s="38"/>
      <c r="C465" s="37"/>
      <c r="D465" s="37"/>
      <c r="E465" s="37"/>
    </row>
    <row r="466" spans="1:5" ht="15" customHeight="1" x14ac:dyDescent="0.2">
      <c r="A466" s="37"/>
      <c r="B466" s="38"/>
      <c r="C466" s="37"/>
      <c r="D466" s="37"/>
      <c r="E466" s="37"/>
    </row>
    <row r="467" spans="1:5" ht="15" customHeight="1" x14ac:dyDescent="0.2">
      <c r="A467" s="37"/>
      <c r="B467" s="38"/>
      <c r="C467" s="37"/>
      <c r="D467" s="37"/>
      <c r="E467" s="37"/>
    </row>
    <row r="468" spans="1:5" ht="15" customHeight="1" x14ac:dyDescent="0.2">
      <c r="A468" s="37"/>
      <c r="B468" s="38"/>
      <c r="C468" s="37"/>
      <c r="D468" s="37"/>
      <c r="E468" s="37"/>
    </row>
    <row r="469" spans="1:5" ht="15" customHeight="1" x14ac:dyDescent="0.2">
      <c r="A469" s="37"/>
      <c r="B469" s="38"/>
      <c r="C469" s="37"/>
      <c r="D469" s="37"/>
      <c r="E469" s="37"/>
    </row>
    <row r="470" spans="1:5" ht="15" customHeight="1" x14ac:dyDescent="0.25">
      <c r="A470" s="39" t="s">
        <v>1</v>
      </c>
      <c r="B470" s="40"/>
      <c r="C470" s="41"/>
      <c r="D470" s="41"/>
      <c r="E470" s="41"/>
    </row>
    <row r="471" spans="1:5" ht="15" customHeight="1" x14ac:dyDescent="0.2">
      <c r="A471" s="42" t="s">
        <v>47</v>
      </c>
      <c r="B471" s="40"/>
      <c r="C471" s="41"/>
      <c r="D471" s="41"/>
      <c r="E471" s="43" t="s">
        <v>48</v>
      </c>
    </row>
    <row r="472" spans="1:5" ht="15" customHeight="1" x14ac:dyDescent="0.25">
      <c r="A472" s="44"/>
      <c r="B472" s="45"/>
      <c r="C472" s="46"/>
      <c r="D472" s="46"/>
      <c r="E472" s="47"/>
    </row>
    <row r="473" spans="1:5" ht="15" customHeight="1" x14ac:dyDescent="0.2">
      <c r="B473" s="48" t="s">
        <v>40</v>
      </c>
      <c r="C473" s="48" t="s">
        <v>41</v>
      </c>
      <c r="D473" s="49" t="s">
        <v>42</v>
      </c>
      <c r="E473" s="50" t="s">
        <v>43</v>
      </c>
    </row>
    <row r="474" spans="1:5" ht="15" customHeight="1" x14ac:dyDescent="0.2">
      <c r="B474" s="51">
        <v>107117968</v>
      </c>
      <c r="C474" s="52"/>
      <c r="D474" s="55" t="s">
        <v>45</v>
      </c>
      <c r="E474" s="54">
        <v>5865.74</v>
      </c>
    </row>
    <row r="475" spans="1:5" ht="15" customHeight="1" x14ac:dyDescent="0.2">
      <c r="B475" s="51">
        <v>107517969</v>
      </c>
      <c r="C475" s="52"/>
      <c r="D475" s="55" t="s">
        <v>45</v>
      </c>
      <c r="E475" s="54">
        <v>99717.56</v>
      </c>
    </row>
    <row r="476" spans="1:5" ht="15" customHeight="1" x14ac:dyDescent="0.2">
      <c r="B476" s="51">
        <v>107117015</v>
      </c>
      <c r="C476" s="52"/>
      <c r="D476" s="53" t="s">
        <v>44</v>
      </c>
      <c r="E476" s="54">
        <v>4481.95</v>
      </c>
    </row>
    <row r="477" spans="1:5" ht="15" customHeight="1" x14ac:dyDescent="0.2">
      <c r="B477" s="51">
        <v>107517016</v>
      </c>
      <c r="C477" s="52"/>
      <c r="D477" s="132" t="s">
        <v>44</v>
      </c>
      <c r="E477" s="54">
        <v>76193.149999999994</v>
      </c>
    </row>
    <row r="478" spans="1:5" ht="15" customHeight="1" x14ac:dyDescent="0.2">
      <c r="B478" s="56"/>
      <c r="C478" s="57" t="s">
        <v>46</v>
      </c>
      <c r="D478" s="58"/>
      <c r="E478" s="59">
        <f>SUM(E474:E477)</f>
        <v>186258.4</v>
      </c>
    </row>
    <row r="479" spans="1:5" ht="15" customHeight="1" x14ac:dyDescent="0.2"/>
    <row r="480" spans="1:5" ht="15" customHeight="1" x14ac:dyDescent="0.2"/>
    <row r="481" spans="1:5" ht="15" customHeight="1" x14ac:dyDescent="0.25">
      <c r="A481" s="60" t="s">
        <v>1</v>
      </c>
      <c r="B481" s="83"/>
      <c r="C481" s="84"/>
      <c r="D481" s="84"/>
      <c r="E481" s="84"/>
    </row>
    <row r="482" spans="1:5" ht="15" customHeight="1" x14ac:dyDescent="0.2">
      <c r="A482" s="61" t="s">
        <v>71</v>
      </c>
      <c r="B482" s="85"/>
      <c r="C482" s="85"/>
      <c r="D482" s="85"/>
      <c r="E482" s="44" t="s">
        <v>72</v>
      </c>
    </row>
    <row r="483" spans="1:5" ht="15" customHeight="1" x14ac:dyDescent="0.2">
      <c r="A483" s="85"/>
      <c r="B483" s="86"/>
      <c r="C483" s="85"/>
      <c r="D483" s="85"/>
      <c r="E483" s="47"/>
    </row>
    <row r="484" spans="1:5" ht="15" customHeight="1" x14ac:dyDescent="0.2">
      <c r="B484" s="77"/>
      <c r="C484" s="87" t="s">
        <v>41</v>
      </c>
      <c r="D484" s="49" t="s">
        <v>42</v>
      </c>
      <c r="E484" s="64" t="s">
        <v>43</v>
      </c>
    </row>
    <row r="485" spans="1:5" ht="15" customHeight="1" x14ac:dyDescent="0.2">
      <c r="B485" s="88"/>
      <c r="C485" s="87">
        <v>6172</v>
      </c>
      <c r="D485" s="55" t="s">
        <v>73</v>
      </c>
      <c r="E485" s="89">
        <v>126434.97</v>
      </c>
    </row>
    <row r="486" spans="1:5" ht="15" customHeight="1" x14ac:dyDescent="0.2">
      <c r="B486" s="90"/>
      <c r="C486" s="68" t="s">
        <v>46</v>
      </c>
      <c r="D486" s="69"/>
      <c r="E486" s="70">
        <f>SUM(E485:E485)</f>
        <v>126434.97</v>
      </c>
    </row>
    <row r="487" spans="1:5" ht="15" customHeight="1" x14ac:dyDescent="0.2"/>
    <row r="488" spans="1:5" ht="15" customHeight="1" x14ac:dyDescent="0.25">
      <c r="A488" s="60" t="s">
        <v>16</v>
      </c>
      <c r="B488" s="46"/>
      <c r="C488" s="46"/>
      <c r="D488" s="46"/>
      <c r="E488" s="46"/>
    </row>
    <row r="489" spans="1:5" ht="15" customHeight="1" x14ac:dyDescent="0.2">
      <c r="A489" s="61" t="s">
        <v>71</v>
      </c>
      <c r="B489" s="85"/>
      <c r="C489" s="85"/>
      <c r="D489" s="85"/>
      <c r="E489" s="44" t="s">
        <v>72</v>
      </c>
    </row>
    <row r="490" spans="1:5" ht="15" customHeight="1" x14ac:dyDescent="0.25">
      <c r="A490" s="60"/>
      <c r="B490" s="44"/>
      <c r="C490" s="46"/>
      <c r="D490" s="46"/>
      <c r="E490" s="47"/>
    </row>
    <row r="491" spans="1:5" ht="15" customHeight="1" x14ac:dyDescent="0.2">
      <c r="A491" s="77"/>
      <c r="B491" s="64" t="s">
        <v>40</v>
      </c>
      <c r="C491" s="48" t="s">
        <v>41</v>
      </c>
      <c r="D491" s="91" t="s">
        <v>42</v>
      </c>
      <c r="E491" s="50" t="s">
        <v>43</v>
      </c>
    </row>
    <row r="492" spans="1:5" ht="15" customHeight="1" x14ac:dyDescent="0.2">
      <c r="A492" s="92"/>
      <c r="B492" s="51">
        <v>107117968</v>
      </c>
      <c r="C492" s="66"/>
      <c r="D492" s="80" t="s">
        <v>74</v>
      </c>
      <c r="E492" s="54">
        <v>5865.74</v>
      </c>
    </row>
    <row r="493" spans="1:5" ht="15" customHeight="1" x14ac:dyDescent="0.2">
      <c r="A493" s="92"/>
      <c r="B493" s="51">
        <v>107517969</v>
      </c>
      <c r="C493" s="66"/>
      <c r="D493" s="80" t="s">
        <v>74</v>
      </c>
      <c r="E493" s="54">
        <v>99717.56</v>
      </c>
    </row>
    <row r="494" spans="1:5" ht="15" customHeight="1" x14ac:dyDescent="0.2">
      <c r="A494" s="92"/>
      <c r="B494" s="51">
        <v>107117015</v>
      </c>
      <c r="C494" s="66"/>
      <c r="D494" s="133" t="s">
        <v>110</v>
      </c>
      <c r="E494" s="54">
        <v>4481.95</v>
      </c>
    </row>
    <row r="495" spans="1:5" ht="15" customHeight="1" x14ac:dyDescent="0.2">
      <c r="A495" s="92"/>
      <c r="B495" s="51">
        <v>107517016</v>
      </c>
      <c r="C495" s="66"/>
      <c r="D495" s="133" t="s">
        <v>110</v>
      </c>
      <c r="E495" s="54">
        <v>76193.149999999994</v>
      </c>
    </row>
    <row r="496" spans="1:5" ht="15" customHeight="1" x14ac:dyDescent="0.2">
      <c r="A496" s="93"/>
      <c r="B496" s="94"/>
      <c r="C496" s="57" t="s">
        <v>46</v>
      </c>
      <c r="D496" s="95"/>
      <c r="E496" s="96">
        <f>SUM(E492:E495)</f>
        <v>186258.4</v>
      </c>
    </row>
    <row r="497" spans="1:5" ht="15" customHeight="1" x14ac:dyDescent="0.25">
      <c r="A497" s="60"/>
      <c r="B497" s="44"/>
      <c r="C497" s="46"/>
      <c r="D497" s="46"/>
      <c r="E497" s="47"/>
    </row>
    <row r="498" spans="1:5" ht="15" customHeight="1" x14ac:dyDescent="0.25">
      <c r="A498" s="39" t="s">
        <v>16</v>
      </c>
      <c r="B498" s="40"/>
      <c r="C498" s="41"/>
      <c r="D498" s="41"/>
      <c r="E498" s="44"/>
    </row>
    <row r="499" spans="1:5" ht="15" customHeight="1" x14ac:dyDescent="0.2">
      <c r="A499" s="42" t="s">
        <v>47</v>
      </c>
      <c r="B499" s="40"/>
      <c r="C499" s="41"/>
      <c r="D499" s="41"/>
      <c r="E499" t="s">
        <v>48</v>
      </c>
    </row>
    <row r="500" spans="1:5" ht="15" customHeight="1" x14ac:dyDescent="0.2">
      <c r="A500" s="42"/>
      <c r="B500" s="40"/>
      <c r="C500" s="41"/>
      <c r="D500" s="41"/>
    </row>
    <row r="501" spans="1:5" ht="15" customHeight="1" x14ac:dyDescent="0.2">
      <c r="C501" s="64" t="s">
        <v>41</v>
      </c>
      <c r="D501" s="65" t="s">
        <v>50</v>
      </c>
      <c r="E501" s="64" t="s">
        <v>43</v>
      </c>
    </row>
    <row r="502" spans="1:5" ht="15" customHeight="1" x14ac:dyDescent="0.2">
      <c r="C502" s="66">
        <v>6409</v>
      </c>
      <c r="D502" s="67" t="s">
        <v>51</v>
      </c>
      <c r="E502" s="89">
        <v>126434.97</v>
      </c>
    </row>
    <row r="503" spans="1:5" ht="15" customHeight="1" x14ac:dyDescent="0.2">
      <c r="C503" s="68" t="s">
        <v>46</v>
      </c>
      <c r="D503" s="69"/>
      <c r="E503" s="70">
        <f>SUM(E502:E502)</f>
        <v>126434.97</v>
      </c>
    </row>
    <row r="504" spans="1:5" ht="15" customHeight="1" x14ac:dyDescent="0.2"/>
    <row r="505" spans="1:5" ht="15" customHeight="1" x14ac:dyDescent="0.2"/>
    <row r="506" spans="1:5" ht="15" customHeight="1" x14ac:dyDescent="0.25">
      <c r="A506" s="36" t="s">
        <v>111</v>
      </c>
    </row>
    <row r="507" spans="1:5" ht="15" customHeight="1" x14ac:dyDescent="0.2">
      <c r="A507" s="220" t="s">
        <v>35</v>
      </c>
      <c r="B507" s="220"/>
      <c r="C507" s="220"/>
      <c r="D507" s="220"/>
      <c r="E507" s="220"/>
    </row>
    <row r="508" spans="1:5" ht="15" customHeight="1" x14ac:dyDescent="0.2">
      <c r="A508" s="221" t="s">
        <v>383</v>
      </c>
      <c r="B508" s="221"/>
      <c r="C508" s="221"/>
      <c r="D508" s="221"/>
      <c r="E508" s="221"/>
    </row>
    <row r="509" spans="1:5" ht="15" customHeight="1" x14ac:dyDescent="0.2">
      <c r="A509" s="221"/>
      <c r="B509" s="221"/>
      <c r="C509" s="221"/>
      <c r="D509" s="221"/>
      <c r="E509" s="221"/>
    </row>
    <row r="510" spans="1:5" ht="15" customHeight="1" x14ac:dyDescent="0.2">
      <c r="A510" s="221"/>
      <c r="B510" s="221"/>
      <c r="C510" s="221"/>
      <c r="D510" s="221"/>
      <c r="E510" s="221"/>
    </row>
    <row r="511" spans="1:5" ht="15" customHeight="1" x14ac:dyDescent="0.2">
      <c r="A511" s="221"/>
      <c r="B511" s="221"/>
      <c r="C511" s="221"/>
      <c r="D511" s="221"/>
      <c r="E511" s="221"/>
    </row>
    <row r="512" spans="1:5" ht="15" customHeight="1" x14ac:dyDescent="0.2">
      <c r="A512" s="221"/>
      <c r="B512" s="221"/>
      <c r="C512" s="221"/>
      <c r="D512" s="221"/>
      <c r="E512" s="221"/>
    </row>
    <row r="513" spans="1:5" ht="15" customHeight="1" x14ac:dyDescent="0.2">
      <c r="A513" s="221"/>
      <c r="B513" s="221"/>
      <c r="C513" s="221"/>
      <c r="D513" s="221"/>
      <c r="E513" s="221"/>
    </row>
    <row r="514" spans="1:5" ht="15" customHeight="1" x14ac:dyDescent="0.2">
      <c r="A514" s="221"/>
      <c r="B514" s="221"/>
      <c r="C514" s="221"/>
      <c r="D514" s="221"/>
      <c r="E514" s="221"/>
    </row>
    <row r="515" spans="1:5" ht="15" customHeight="1" x14ac:dyDescent="0.2">
      <c r="A515" s="98"/>
      <c r="B515" s="98"/>
      <c r="C515" s="98"/>
      <c r="D515" s="98"/>
      <c r="E515" s="98"/>
    </row>
    <row r="516" spans="1:5" ht="15" customHeight="1" x14ac:dyDescent="0.2">
      <c r="A516" s="98"/>
      <c r="B516" s="98"/>
      <c r="C516" s="98"/>
      <c r="D516" s="98"/>
      <c r="E516" s="98"/>
    </row>
    <row r="517" spans="1:5" ht="15" customHeight="1" x14ac:dyDescent="0.2">
      <c r="A517" s="98"/>
      <c r="B517" s="98"/>
      <c r="C517" s="98"/>
      <c r="D517" s="98"/>
      <c r="E517" s="98"/>
    </row>
    <row r="518" spans="1:5" ht="15" customHeight="1" x14ac:dyDescent="0.2">
      <c r="A518" s="98"/>
      <c r="B518" s="98"/>
      <c r="C518" s="98"/>
      <c r="D518" s="98"/>
      <c r="E518" s="98"/>
    </row>
    <row r="519" spans="1:5" ht="15" customHeight="1" x14ac:dyDescent="0.2">
      <c r="A519" s="98"/>
      <c r="B519" s="98"/>
      <c r="C519" s="98"/>
      <c r="D519" s="98"/>
      <c r="E519" s="98"/>
    </row>
    <row r="520" spans="1:5" ht="15" customHeight="1" x14ac:dyDescent="0.2">
      <c r="A520" s="98"/>
      <c r="B520" s="98"/>
      <c r="C520" s="98"/>
      <c r="D520" s="98"/>
      <c r="E520" s="98"/>
    </row>
    <row r="521" spans="1:5" ht="15" customHeight="1" x14ac:dyDescent="0.2">
      <c r="A521" s="98"/>
      <c r="B521" s="98"/>
      <c r="C521" s="98"/>
      <c r="D521" s="98"/>
      <c r="E521" s="98"/>
    </row>
    <row r="522" spans="1:5" ht="15" customHeight="1" x14ac:dyDescent="0.25">
      <c r="A522" s="60" t="s">
        <v>1</v>
      </c>
      <c r="B522" s="46"/>
      <c r="C522" s="46"/>
      <c r="D522" s="46"/>
      <c r="E522" s="46"/>
    </row>
    <row r="523" spans="1:5" ht="15" customHeight="1" x14ac:dyDescent="0.2">
      <c r="A523" s="61" t="s">
        <v>47</v>
      </c>
      <c r="E523" t="s">
        <v>48</v>
      </c>
    </row>
    <row r="524" spans="1:5" ht="15" customHeight="1" x14ac:dyDescent="0.25">
      <c r="B524" s="60"/>
      <c r="C524" s="46"/>
      <c r="D524" s="46"/>
      <c r="E524" s="47"/>
    </row>
    <row r="525" spans="1:5" ht="15" customHeight="1" x14ac:dyDescent="0.2">
      <c r="A525" s="77"/>
      <c r="B525" s="77"/>
      <c r="C525" s="48" t="s">
        <v>41</v>
      </c>
      <c r="D525" s="49" t="s">
        <v>42</v>
      </c>
      <c r="E525" s="64" t="s">
        <v>43</v>
      </c>
    </row>
    <row r="526" spans="1:5" ht="15" customHeight="1" x14ac:dyDescent="0.2">
      <c r="A526" s="99"/>
      <c r="B526" s="100"/>
      <c r="C526" s="66"/>
      <c r="D526" s="55" t="s">
        <v>76</v>
      </c>
      <c r="E526" s="54">
        <v>1560775.22</v>
      </c>
    </row>
    <row r="527" spans="1:5" ht="15" customHeight="1" x14ac:dyDescent="0.2">
      <c r="A527" s="99"/>
      <c r="B527" s="100"/>
      <c r="C527" s="68" t="s">
        <v>46</v>
      </c>
      <c r="D527" s="101"/>
      <c r="E527" s="97">
        <f>SUM(E526:E526)</f>
        <v>1560775.22</v>
      </c>
    </row>
    <row r="528" spans="1:5" ht="15" customHeight="1" x14ac:dyDescent="0.2"/>
    <row r="529" spans="1:5" ht="15" customHeight="1" x14ac:dyDescent="0.2"/>
    <row r="530" spans="1:5" ht="15" customHeight="1" x14ac:dyDescent="0.25">
      <c r="A530" s="39" t="s">
        <v>16</v>
      </c>
      <c r="B530" s="41"/>
      <c r="C530" s="41"/>
      <c r="D530" s="44"/>
      <c r="E530" s="44"/>
    </row>
    <row r="531" spans="1:5" ht="15" customHeight="1" x14ac:dyDescent="0.2">
      <c r="A531" s="42" t="s">
        <v>77</v>
      </c>
      <c r="B531" s="46"/>
      <c r="C531" s="46"/>
      <c r="D531" s="46"/>
      <c r="E531" s="62" t="s">
        <v>80</v>
      </c>
    </row>
    <row r="532" spans="1:5" ht="15" customHeight="1" x14ac:dyDescent="0.2">
      <c r="A532" s="102"/>
      <c r="B532" s="103"/>
      <c r="C532" s="41"/>
      <c r="D532" s="102"/>
      <c r="E532" s="104"/>
    </row>
    <row r="533" spans="1:5" ht="15" customHeight="1" x14ac:dyDescent="0.2">
      <c r="B533" s="77"/>
      <c r="C533" s="64" t="s">
        <v>41</v>
      </c>
      <c r="D533" s="65" t="s">
        <v>50</v>
      </c>
      <c r="E533" s="64" t="s">
        <v>43</v>
      </c>
    </row>
    <row r="534" spans="1:5" ht="15" customHeight="1" x14ac:dyDescent="0.2">
      <c r="B534" s="105"/>
      <c r="C534" s="66">
        <v>2212</v>
      </c>
      <c r="D534" s="80" t="s">
        <v>63</v>
      </c>
      <c r="E534" s="54">
        <v>1560775.22</v>
      </c>
    </row>
    <row r="535" spans="1:5" ht="15" customHeight="1" x14ac:dyDescent="0.2">
      <c r="B535" s="82"/>
      <c r="C535" s="68" t="s">
        <v>46</v>
      </c>
      <c r="D535" s="69"/>
      <c r="E535" s="97">
        <f>SUM(E534:E534)</f>
        <v>1560775.22</v>
      </c>
    </row>
    <row r="536" spans="1:5" ht="15" customHeight="1" x14ac:dyDescent="0.2"/>
    <row r="537" spans="1:5" ht="15" customHeight="1" x14ac:dyDescent="0.2"/>
    <row r="538" spans="1:5" ht="15" customHeight="1" x14ac:dyDescent="0.25">
      <c r="A538" s="36" t="s">
        <v>112</v>
      </c>
    </row>
    <row r="539" spans="1:5" ht="15" customHeight="1" x14ac:dyDescent="0.2">
      <c r="A539" s="220" t="s">
        <v>35</v>
      </c>
      <c r="B539" s="220"/>
      <c r="C539" s="220"/>
      <c r="D539" s="220"/>
      <c r="E539" s="220"/>
    </row>
    <row r="540" spans="1:5" ht="15" customHeight="1" x14ac:dyDescent="0.2">
      <c r="A540" s="221" t="s">
        <v>384</v>
      </c>
      <c r="B540" s="221"/>
      <c r="C540" s="221"/>
      <c r="D540" s="221"/>
      <c r="E540" s="221"/>
    </row>
    <row r="541" spans="1:5" ht="15" customHeight="1" x14ac:dyDescent="0.2">
      <c r="A541" s="221"/>
      <c r="B541" s="221"/>
      <c r="C541" s="221"/>
      <c r="D541" s="221"/>
      <c r="E541" s="221"/>
    </row>
    <row r="542" spans="1:5" ht="15" customHeight="1" x14ac:dyDescent="0.2">
      <c r="A542" s="221"/>
      <c r="B542" s="221"/>
      <c r="C542" s="221"/>
      <c r="D542" s="221"/>
      <c r="E542" s="221"/>
    </row>
    <row r="543" spans="1:5" ht="15" customHeight="1" x14ac:dyDescent="0.2">
      <c r="A543" s="221"/>
      <c r="B543" s="221"/>
      <c r="C543" s="221"/>
      <c r="D543" s="221"/>
      <c r="E543" s="221"/>
    </row>
    <row r="544" spans="1:5" ht="15" customHeight="1" x14ac:dyDescent="0.2">
      <c r="A544" s="221"/>
      <c r="B544" s="221"/>
      <c r="C544" s="221"/>
      <c r="D544" s="221"/>
      <c r="E544" s="221"/>
    </row>
    <row r="545" spans="1:5" ht="15" customHeight="1" x14ac:dyDescent="0.2">
      <c r="A545" s="221"/>
      <c r="B545" s="221"/>
      <c r="C545" s="221"/>
      <c r="D545" s="221"/>
      <c r="E545" s="221"/>
    </row>
    <row r="546" spans="1:5" ht="15" customHeight="1" x14ac:dyDescent="0.2">
      <c r="A546" s="221"/>
      <c r="B546" s="221"/>
      <c r="C546" s="221"/>
      <c r="D546" s="221"/>
      <c r="E546" s="221"/>
    </row>
    <row r="547" spans="1:5" ht="15" customHeight="1" x14ac:dyDescent="0.2">
      <c r="A547" s="98"/>
      <c r="B547" s="98"/>
      <c r="C547" s="98"/>
      <c r="D547" s="98"/>
      <c r="E547" s="98"/>
    </row>
    <row r="548" spans="1:5" ht="15" customHeight="1" x14ac:dyDescent="0.25">
      <c r="A548" s="60" t="s">
        <v>1</v>
      </c>
      <c r="B548" s="46"/>
      <c r="C548" s="46"/>
      <c r="D548" s="46"/>
      <c r="E548" s="46"/>
    </row>
    <row r="549" spans="1:5" ht="15" customHeight="1" x14ac:dyDescent="0.2">
      <c r="A549" s="61" t="s">
        <v>47</v>
      </c>
      <c r="E549" t="s">
        <v>48</v>
      </c>
    </row>
    <row r="550" spans="1:5" ht="15" customHeight="1" x14ac:dyDescent="0.25">
      <c r="B550" s="60"/>
      <c r="C550" s="46"/>
      <c r="D550" s="46"/>
      <c r="E550" s="47"/>
    </row>
    <row r="551" spans="1:5" ht="15" customHeight="1" x14ac:dyDescent="0.2">
      <c r="A551" s="77"/>
      <c r="B551" s="77"/>
      <c r="C551" s="48" t="s">
        <v>41</v>
      </c>
      <c r="D551" s="49" t="s">
        <v>42</v>
      </c>
      <c r="E551" s="64" t="s">
        <v>43</v>
      </c>
    </row>
    <row r="552" spans="1:5" ht="15" customHeight="1" x14ac:dyDescent="0.2">
      <c r="A552" s="99"/>
      <c r="B552" s="100"/>
      <c r="C552" s="66"/>
      <c r="D552" s="55" t="s">
        <v>76</v>
      </c>
      <c r="E552" s="54">
        <v>2042946.74</v>
      </c>
    </row>
    <row r="553" spans="1:5" ht="15" customHeight="1" x14ac:dyDescent="0.2">
      <c r="A553" s="99"/>
      <c r="B553" s="100"/>
      <c r="C553" s="68" t="s">
        <v>46</v>
      </c>
      <c r="D553" s="101"/>
      <c r="E553" s="97">
        <f>SUM(E552:E552)</f>
        <v>2042946.74</v>
      </c>
    </row>
    <row r="554" spans="1:5" ht="15" customHeight="1" x14ac:dyDescent="0.2"/>
    <row r="555" spans="1:5" ht="15" customHeight="1" x14ac:dyDescent="0.25">
      <c r="A555" s="39" t="s">
        <v>16</v>
      </c>
      <c r="B555" s="41"/>
      <c r="C555" s="41"/>
      <c r="D555" s="44"/>
      <c r="E555" s="44"/>
    </row>
    <row r="556" spans="1:5" ht="15" customHeight="1" x14ac:dyDescent="0.2">
      <c r="A556" s="42" t="s">
        <v>77</v>
      </c>
      <c r="B556" s="46"/>
      <c r="C556" s="46"/>
      <c r="D556" s="46"/>
      <c r="E556" s="62" t="s">
        <v>78</v>
      </c>
    </row>
    <row r="557" spans="1:5" ht="15" customHeight="1" x14ac:dyDescent="0.2">
      <c r="A557" s="102"/>
      <c r="B557" s="103"/>
      <c r="C557" s="41"/>
      <c r="D557" s="102"/>
      <c r="E557" s="104"/>
    </row>
    <row r="558" spans="1:5" ht="15" customHeight="1" x14ac:dyDescent="0.2">
      <c r="B558" s="77"/>
      <c r="C558" s="64" t="s">
        <v>41</v>
      </c>
      <c r="D558" s="65" t="s">
        <v>50</v>
      </c>
      <c r="E558" s="64" t="s">
        <v>43</v>
      </c>
    </row>
    <row r="559" spans="1:5" ht="15" customHeight="1" x14ac:dyDescent="0.2">
      <c r="B559" s="105"/>
      <c r="C559" s="66">
        <v>3122</v>
      </c>
      <c r="D559" s="80" t="s">
        <v>63</v>
      </c>
      <c r="E559" s="54">
        <v>2042946.74</v>
      </c>
    </row>
    <row r="560" spans="1:5" ht="15" customHeight="1" x14ac:dyDescent="0.2">
      <c r="B560" s="82"/>
      <c r="C560" s="68" t="s">
        <v>46</v>
      </c>
      <c r="D560" s="69"/>
      <c r="E560" s="70">
        <f>SUM(E559:E559)</f>
        <v>2042946.74</v>
      </c>
    </row>
    <row r="561" spans="1:5" ht="15" customHeight="1" x14ac:dyDescent="0.2"/>
    <row r="562" spans="1:5" ht="15" customHeight="1" x14ac:dyDescent="0.2"/>
    <row r="563" spans="1:5" ht="15" customHeight="1" x14ac:dyDescent="0.2"/>
    <row r="564" spans="1:5" ht="15" customHeight="1" x14ac:dyDescent="0.2"/>
    <row r="565" spans="1:5" ht="15" customHeight="1" x14ac:dyDescent="0.2"/>
    <row r="566" spans="1:5" ht="15" customHeight="1" x14ac:dyDescent="0.2"/>
    <row r="567" spans="1:5" ht="15" customHeight="1" x14ac:dyDescent="0.2"/>
    <row r="568" spans="1:5" ht="15" customHeight="1" x14ac:dyDescent="0.2"/>
    <row r="569" spans="1:5" ht="15" customHeight="1" x14ac:dyDescent="0.2"/>
    <row r="570" spans="1:5" ht="15" customHeight="1" x14ac:dyDescent="0.2"/>
    <row r="571" spans="1:5" ht="15" customHeight="1" x14ac:dyDescent="0.2"/>
    <row r="572" spans="1:5" ht="15" customHeight="1" x14ac:dyDescent="0.2"/>
    <row r="573" spans="1:5" ht="15" customHeight="1" x14ac:dyDescent="0.25">
      <c r="A573" s="36" t="s">
        <v>113</v>
      </c>
    </row>
    <row r="574" spans="1:5" ht="15" customHeight="1" x14ac:dyDescent="0.2">
      <c r="A574" s="220" t="s">
        <v>35</v>
      </c>
      <c r="B574" s="220"/>
      <c r="C574" s="220"/>
      <c r="D574" s="220"/>
      <c r="E574" s="220"/>
    </row>
    <row r="575" spans="1:5" ht="15" customHeight="1" x14ac:dyDescent="0.2">
      <c r="A575" s="220" t="s">
        <v>70</v>
      </c>
      <c r="B575" s="220"/>
      <c r="C575" s="220"/>
      <c r="D575" s="220"/>
      <c r="E575" s="220"/>
    </row>
    <row r="576" spans="1:5" ht="15" customHeight="1" x14ac:dyDescent="0.2">
      <c r="A576" s="221" t="s">
        <v>379</v>
      </c>
      <c r="B576" s="221"/>
      <c r="C576" s="221"/>
      <c r="D576" s="221"/>
      <c r="E576" s="221"/>
    </row>
    <row r="577" spans="1:5" ht="15" customHeight="1" x14ac:dyDescent="0.2">
      <c r="A577" s="221"/>
      <c r="B577" s="221"/>
      <c r="C577" s="221"/>
      <c r="D577" s="221"/>
      <c r="E577" s="221"/>
    </row>
    <row r="578" spans="1:5" ht="15" customHeight="1" x14ac:dyDescent="0.2">
      <c r="A578" s="221"/>
      <c r="B578" s="221"/>
      <c r="C578" s="221"/>
      <c r="D578" s="221"/>
      <c r="E578" s="221"/>
    </row>
    <row r="579" spans="1:5" ht="15" customHeight="1" x14ac:dyDescent="0.2">
      <c r="A579" s="221"/>
      <c r="B579" s="221"/>
      <c r="C579" s="221"/>
      <c r="D579" s="221"/>
      <c r="E579" s="221"/>
    </row>
    <row r="580" spans="1:5" ht="15" customHeight="1" x14ac:dyDescent="0.2">
      <c r="A580" s="221"/>
      <c r="B580" s="221"/>
      <c r="C580" s="221"/>
      <c r="D580" s="221"/>
      <c r="E580" s="221"/>
    </row>
    <row r="581" spans="1:5" ht="15" customHeight="1" x14ac:dyDescent="0.2">
      <c r="A581" s="221"/>
      <c r="B581" s="221"/>
      <c r="C581" s="221"/>
      <c r="D581" s="221"/>
      <c r="E581" s="221"/>
    </row>
    <row r="582" spans="1:5" ht="15" customHeight="1" x14ac:dyDescent="0.2">
      <c r="A582" s="221"/>
      <c r="B582" s="221"/>
      <c r="C582" s="221"/>
      <c r="D582" s="221"/>
      <c r="E582" s="221"/>
    </row>
    <row r="583" spans="1:5" ht="15" customHeight="1" x14ac:dyDescent="0.2">
      <c r="A583" s="221"/>
      <c r="B583" s="221"/>
      <c r="C583" s="221"/>
      <c r="D583" s="221"/>
      <c r="E583" s="221"/>
    </row>
    <row r="584" spans="1:5" ht="15" customHeight="1" x14ac:dyDescent="0.2">
      <c r="A584" s="221"/>
      <c r="B584" s="221"/>
      <c r="C584" s="221"/>
      <c r="D584" s="221"/>
      <c r="E584" s="221"/>
    </row>
    <row r="585" spans="1:5" ht="15" customHeight="1" x14ac:dyDescent="0.2">
      <c r="A585" s="221"/>
      <c r="B585" s="221"/>
      <c r="C585" s="221"/>
      <c r="D585" s="221"/>
      <c r="E585" s="221"/>
    </row>
    <row r="586" spans="1:5" ht="15" customHeight="1" x14ac:dyDescent="0.2">
      <c r="A586" s="221"/>
      <c r="B586" s="221"/>
      <c r="C586" s="221"/>
      <c r="D586" s="221"/>
      <c r="E586" s="221"/>
    </row>
    <row r="587" spans="1:5" ht="15" customHeight="1" x14ac:dyDescent="0.2">
      <c r="A587" s="37"/>
      <c r="B587" s="38"/>
      <c r="C587" s="37"/>
      <c r="D587" s="37"/>
      <c r="E587" s="37"/>
    </row>
    <row r="588" spans="1:5" ht="15" customHeight="1" x14ac:dyDescent="0.25">
      <c r="A588" s="39" t="s">
        <v>1</v>
      </c>
      <c r="B588" s="40"/>
      <c r="C588" s="41"/>
      <c r="D588" s="41"/>
      <c r="E588" s="41"/>
    </row>
    <row r="589" spans="1:5" ht="15" customHeight="1" x14ac:dyDescent="0.2">
      <c r="A589" s="42" t="s">
        <v>47</v>
      </c>
      <c r="B589" s="40"/>
      <c r="C589" s="41"/>
      <c r="D589" s="41"/>
      <c r="E589" s="43" t="s">
        <v>48</v>
      </c>
    </row>
    <row r="590" spans="1:5" ht="15" customHeight="1" x14ac:dyDescent="0.25">
      <c r="A590" s="44"/>
      <c r="B590" s="45"/>
      <c r="C590" s="46"/>
      <c r="D590" s="46"/>
      <c r="E590" s="47"/>
    </row>
    <row r="591" spans="1:5" ht="15" customHeight="1" x14ac:dyDescent="0.2">
      <c r="B591" s="48" t="s">
        <v>40</v>
      </c>
      <c r="C591" s="48" t="s">
        <v>41</v>
      </c>
      <c r="D591" s="49" t="s">
        <v>42</v>
      </c>
      <c r="E591" s="50" t="s">
        <v>43</v>
      </c>
    </row>
    <row r="592" spans="1:5" ht="15" customHeight="1" x14ac:dyDescent="0.2">
      <c r="B592" s="51">
        <v>107117968</v>
      </c>
      <c r="C592" s="52"/>
      <c r="D592" s="55" t="s">
        <v>45</v>
      </c>
      <c r="E592" s="54">
        <v>109127.95</v>
      </c>
    </row>
    <row r="593" spans="1:5" ht="15" customHeight="1" x14ac:dyDescent="0.2">
      <c r="B593" s="51">
        <v>107517969</v>
      </c>
      <c r="C593" s="52"/>
      <c r="D593" s="55" t="s">
        <v>45</v>
      </c>
      <c r="E593" s="54">
        <v>1855175.15</v>
      </c>
    </row>
    <row r="594" spans="1:5" ht="15" customHeight="1" x14ac:dyDescent="0.2">
      <c r="B594" s="51">
        <v>107117015</v>
      </c>
      <c r="C594" s="52"/>
      <c r="D594" s="53" t="s">
        <v>44</v>
      </c>
      <c r="E594" s="54">
        <v>49930.82</v>
      </c>
    </row>
    <row r="595" spans="1:5" ht="15" customHeight="1" x14ac:dyDescent="0.2">
      <c r="B595" s="51">
        <v>107517016</v>
      </c>
      <c r="C595" s="52"/>
      <c r="D595" s="132" t="s">
        <v>44</v>
      </c>
      <c r="E595" s="54">
        <v>848823.95</v>
      </c>
    </row>
    <row r="596" spans="1:5" ht="15" customHeight="1" x14ac:dyDescent="0.2">
      <c r="B596" s="56"/>
      <c r="C596" s="57" t="s">
        <v>46</v>
      </c>
      <c r="D596" s="58"/>
      <c r="E596" s="59">
        <f>SUM(E592:E595)</f>
        <v>2863057.87</v>
      </c>
    </row>
    <row r="597" spans="1:5" ht="15" customHeight="1" x14ac:dyDescent="0.2"/>
    <row r="598" spans="1:5" ht="15" customHeight="1" x14ac:dyDescent="0.25">
      <c r="A598" s="60" t="s">
        <v>1</v>
      </c>
      <c r="B598" s="83"/>
      <c r="C598" s="84"/>
      <c r="D598" s="84"/>
      <c r="E598" s="84"/>
    </row>
    <row r="599" spans="1:5" ht="15" customHeight="1" x14ac:dyDescent="0.2">
      <c r="A599" s="61" t="s">
        <v>71</v>
      </c>
      <c r="B599" s="85"/>
      <c r="C599" s="85"/>
      <c r="D599" s="85"/>
      <c r="E599" s="44" t="s">
        <v>72</v>
      </c>
    </row>
    <row r="600" spans="1:5" ht="15" customHeight="1" x14ac:dyDescent="0.2">
      <c r="A600" s="85"/>
      <c r="B600" s="86"/>
      <c r="C600" s="85"/>
      <c r="D600" s="85"/>
      <c r="E600" s="47"/>
    </row>
    <row r="601" spans="1:5" ht="15" customHeight="1" x14ac:dyDescent="0.2">
      <c r="B601" s="77"/>
      <c r="C601" s="87" t="s">
        <v>41</v>
      </c>
      <c r="D601" s="49" t="s">
        <v>42</v>
      </c>
      <c r="E601" s="64" t="s">
        <v>43</v>
      </c>
    </row>
    <row r="602" spans="1:5" ht="15" customHeight="1" x14ac:dyDescent="0.2">
      <c r="B602" s="88"/>
      <c r="C602" s="87">
        <v>6172</v>
      </c>
      <c r="D602" s="55" t="s">
        <v>73</v>
      </c>
      <c r="E602" s="89">
        <f>1964303.1+895947.44</f>
        <v>2860250.54</v>
      </c>
    </row>
    <row r="603" spans="1:5" ht="15" customHeight="1" x14ac:dyDescent="0.2">
      <c r="B603" s="90"/>
      <c r="C603" s="68" t="s">
        <v>46</v>
      </c>
      <c r="D603" s="69"/>
      <c r="E603" s="70">
        <f>SUM(E602:E602)</f>
        <v>2860250.54</v>
      </c>
    </row>
    <row r="604" spans="1:5" ht="15" customHeight="1" x14ac:dyDescent="0.2"/>
    <row r="605" spans="1:5" ht="15" customHeight="1" x14ac:dyDescent="0.25">
      <c r="A605" s="60" t="s">
        <v>16</v>
      </c>
      <c r="B605" s="46"/>
      <c r="C605" s="46"/>
      <c r="D605" s="46"/>
      <c r="E605" s="46"/>
    </row>
    <row r="606" spans="1:5" ht="15" customHeight="1" x14ac:dyDescent="0.2">
      <c r="A606" s="61" t="s">
        <v>71</v>
      </c>
      <c r="B606" s="85"/>
      <c r="C606" s="85"/>
      <c r="D606" s="85"/>
      <c r="E606" s="44" t="s">
        <v>72</v>
      </c>
    </row>
    <row r="607" spans="1:5" ht="15" customHeight="1" x14ac:dyDescent="0.25">
      <c r="A607" s="60"/>
      <c r="B607" s="44"/>
      <c r="C607" s="46"/>
      <c r="D607" s="46"/>
      <c r="E607" s="47"/>
    </row>
    <row r="608" spans="1:5" ht="15" customHeight="1" x14ac:dyDescent="0.2">
      <c r="A608" s="77"/>
      <c r="B608" s="64" t="s">
        <v>40</v>
      </c>
      <c r="C608" s="48" t="s">
        <v>41</v>
      </c>
      <c r="D608" s="91" t="s">
        <v>42</v>
      </c>
      <c r="E608" s="50" t="s">
        <v>43</v>
      </c>
    </row>
    <row r="609" spans="1:5" ht="15" customHeight="1" x14ac:dyDescent="0.2">
      <c r="A609" s="92"/>
      <c r="B609" s="51">
        <v>107117968</v>
      </c>
      <c r="C609" s="66"/>
      <c r="D609" s="80" t="s">
        <v>74</v>
      </c>
      <c r="E609" s="54">
        <v>109127.95</v>
      </c>
    </row>
    <row r="610" spans="1:5" ht="15" customHeight="1" x14ac:dyDescent="0.2">
      <c r="A610" s="92"/>
      <c r="B610" s="51">
        <v>107517969</v>
      </c>
      <c r="C610" s="66"/>
      <c r="D610" s="80" t="s">
        <v>74</v>
      </c>
      <c r="E610" s="54">
        <v>1855175.15</v>
      </c>
    </row>
    <row r="611" spans="1:5" ht="15" customHeight="1" x14ac:dyDescent="0.2">
      <c r="A611" s="92"/>
      <c r="B611" s="51">
        <v>107117015</v>
      </c>
      <c r="C611" s="66"/>
      <c r="D611" s="133" t="s">
        <v>110</v>
      </c>
      <c r="E611" s="54">
        <v>49930.82</v>
      </c>
    </row>
    <row r="612" spans="1:5" ht="15" customHeight="1" x14ac:dyDescent="0.2">
      <c r="A612" s="92"/>
      <c r="B612" s="51">
        <v>107517016</v>
      </c>
      <c r="C612" s="66"/>
      <c r="D612" s="133" t="s">
        <v>110</v>
      </c>
      <c r="E612" s="54">
        <v>848823.95</v>
      </c>
    </row>
    <row r="613" spans="1:5" ht="15" customHeight="1" x14ac:dyDescent="0.2">
      <c r="A613" s="93"/>
      <c r="B613" s="94"/>
      <c r="C613" s="57" t="s">
        <v>46</v>
      </c>
      <c r="D613" s="95"/>
      <c r="E613" s="96">
        <f>SUM(E609:E612)</f>
        <v>2863057.87</v>
      </c>
    </row>
    <row r="614" spans="1:5" ht="15" customHeight="1" x14ac:dyDescent="0.25">
      <c r="A614" s="60"/>
      <c r="B614" s="44"/>
      <c r="C614" s="46"/>
      <c r="D614" s="46"/>
      <c r="E614" s="47"/>
    </row>
    <row r="615" spans="1:5" ht="15" customHeight="1" x14ac:dyDescent="0.25">
      <c r="A615" s="39" t="s">
        <v>16</v>
      </c>
      <c r="B615" s="40"/>
      <c r="C615" s="41"/>
      <c r="D615" s="41"/>
      <c r="E615" s="44"/>
    </row>
    <row r="616" spans="1:5" ht="15" customHeight="1" x14ac:dyDescent="0.2">
      <c r="A616" s="42" t="s">
        <v>47</v>
      </c>
      <c r="B616" s="40"/>
      <c r="C616" s="41"/>
      <c r="D616" s="41"/>
      <c r="E616" t="s">
        <v>48</v>
      </c>
    </row>
    <row r="617" spans="1:5" ht="15" customHeight="1" x14ac:dyDescent="0.2">
      <c r="A617" s="42"/>
      <c r="B617" s="40"/>
      <c r="C617" s="41"/>
      <c r="D617" s="41"/>
    </row>
    <row r="618" spans="1:5" ht="15" customHeight="1" x14ac:dyDescent="0.2">
      <c r="A618" s="42"/>
      <c r="B618" s="40"/>
      <c r="C618" s="48" t="s">
        <v>41</v>
      </c>
      <c r="D618" s="49" t="s">
        <v>42</v>
      </c>
      <c r="E618" s="50" t="s">
        <v>43</v>
      </c>
    </row>
    <row r="619" spans="1:5" ht="15" customHeight="1" x14ac:dyDescent="0.2">
      <c r="A619" s="42"/>
      <c r="B619" s="40"/>
      <c r="C619" s="63"/>
      <c r="D619" s="55" t="s">
        <v>49</v>
      </c>
      <c r="E619" s="54">
        <v>1964303.1</v>
      </c>
    </row>
    <row r="620" spans="1:5" ht="15" customHeight="1" x14ac:dyDescent="0.2">
      <c r="A620" s="42"/>
      <c r="B620" s="40"/>
      <c r="C620" s="57" t="s">
        <v>46</v>
      </c>
      <c r="D620" s="58"/>
      <c r="E620" s="97">
        <f>SUM(E619:E619)</f>
        <v>1964303.1</v>
      </c>
    </row>
    <row r="621" spans="1:5" ht="15" customHeight="1" x14ac:dyDescent="0.2"/>
    <row r="622" spans="1:5" ht="15" customHeight="1" x14ac:dyDescent="0.2">
      <c r="C622" s="64" t="s">
        <v>41</v>
      </c>
      <c r="D622" s="65" t="s">
        <v>50</v>
      </c>
      <c r="E622" s="64" t="s">
        <v>43</v>
      </c>
    </row>
    <row r="623" spans="1:5" ht="15" customHeight="1" x14ac:dyDescent="0.2">
      <c r="C623" s="66">
        <v>6409</v>
      </c>
      <c r="D623" s="67" t="s">
        <v>51</v>
      </c>
      <c r="E623" s="89">
        <v>895947.44</v>
      </c>
    </row>
    <row r="624" spans="1:5" ht="15" customHeight="1" x14ac:dyDescent="0.2">
      <c r="C624" s="68" t="s">
        <v>46</v>
      </c>
      <c r="D624" s="69"/>
      <c r="E624" s="70">
        <f>SUM(E623:E623)</f>
        <v>895947.44</v>
      </c>
    </row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</sheetData>
  <mergeCells count="47">
    <mergeCell ref="A38:E45"/>
    <mergeCell ref="A2:E2"/>
    <mergeCell ref="A3:E3"/>
    <mergeCell ref="A4:E11"/>
    <mergeCell ref="A36:E36"/>
    <mergeCell ref="A37:E37"/>
    <mergeCell ref="A219:E219"/>
    <mergeCell ref="A77:E77"/>
    <mergeCell ref="A78:E78"/>
    <mergeCell ref="A79:E86"/>
    <mergeCell ref="A118:E118"/>
    <mergeCell ref="A119:E119"/>
    <mergeCell ref="A120:E126"/>
    <mergeCell ref="A144:E144"/>
    <mergeCell ref="A145:E145"/>
    <mergeCell ref="A146:E156"/>
    <mergeCell ref="A190:E190"/>
    <mergeCell ref="A191:E198"/>
    <mergeCell ref="A378:E379"/>
    <mergeCell ref="A220:E226"/>
    <mergeCell ref="A245:E245"/>
    <mergeCell ref="A246:E252"/>
    <mergeCell ref="A271:E271"/>
    <mergeCell ref="A272:E279"/>
    <mergeCell ref="A297:E298"/>
    <mergeCell ref="A299:E306"/>
    <mergeCell ref="A330:E331"/>
    <mergeCell ref="A332:E337"/>
    <mergeCell ref="A349:E350"/>
    <mergeCell ref="A351:E357"/>
    <mergeCell ref="A508:E514"/>
    <mergeCell ref="A380:E384"/>
    <mergeCell ref="A398:E398"/>
    <mergeCell ref="A399:E399"/>
    <mergeCell ref="A400:E404"/>
    <mergeCell ref="A427:E427"/>
    <mergeCell ref="A428:E428"/>
    <mergeCell ref="A429:E433"/>
    <mergeCell ref="A451:E451"/>
    <mergeCell ref="A452:E452"/>
    <mergeCell ref="A453:E464"/>
    <mergeCell ref="A507:E507"/>
    <mergeCell ref="A539:E539"/>
    <mergeCell ref="A540:E546"/>
    <mergeCell ref="A574:E574"/>
    <mergeCell ref="A575:E575"/>
    <mergeCell ref="A576:E586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276/19 - 294/19 schválené Radou Olomouckého kraje 29.4.2019</oddHeader>
    <oddFooter xml:space="preserve">&amp;L&amp;"Arial,Kurzíva"Zastupitelstvo OK 24.6.2019
8.1. - Rozpočet Olomouckého kraje 2019 - rozpočtové změny 
Příloha č.1: Rozpočtové změny č. 276/19 - 294/19 schválené Radou Olomouckého kraje 29.4.2019&amp;R&amp;"Arial,Kurzíva"Strana &amp;P (celkem 80)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1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6" t="s">
        <v>114</v>
      </c>
    </row>
    <row r="2" spans="1:5" ht="15" customHeight="1" x14ac:dyDescent="0.2">
      <c r="A2" s="220" t="s">
        <v>35</v>
      </c>
      <c r="B2" s="220"/>
      <c r="C2" s="220"/>
      <c r="D2" s="220"/>
      <c r="E2" s="220"/>
    </row>
    <row r="3" spans="1:5" ht="15" customHeight="1" x14ac:dyDescent="0.2">
      <c r="A3" s="220" t="s">
        <v>56</v>
      </c>
      <c r="B3" s="220"/>
      <c r="C3" s="220"/>
      <c r="D3" s="220"/>
      <c r="E3" s="220"/>
    </row>
    <row r="4" spans="1:5" ht="15" customHeight="1" x14ac:dyDescent="0.2">
      <c r="A4" s="221" t="s">
        <v>115</v>
      </c>
      <c r="B4" s="221"/>
      <c r="C4" s="221"/>
      <c r="D4" s="221"/>
      <c r="E4" s="221"/>
    </row>
    <row r="5" spans="1:5" ht="15" customHeight="1" x14ac:dyDescent="0.2">
      <c r="A5" s="221"/>
      <c r="B5" s="221"/>
      <c r="C5" s="221"/>
      <c r="D5" s="221"/>
      <c r="E5" s="221"/>
    </row>
    <row r="6" spans="1:5" ht="15" customHeight="1" x14ac:dyDescent="0.2">
      <c r="A6" s="221"/>
      <c r="B6" s="221"/>
      <c r="C6" s="221"/>
      <c r="D6" s="221"/>
      <c r="E6" s="221"/>
    </row>
    <row r="7" spans="1:5" ht="15" customHeight="1" x14ac:dyDescent="0.2">
      <c r="A7" s="221"/>
      <c r="B7" s="221"/>
      <c r="C7" s="221"/>
      <c r="D7" s="221"/>
      <c r="E7" s="221"/>
    </row>
    <row r="8" spans="1:5" ht="15" customHeight="1" x14ac:dyDescent="0.2">
      <c r="A8" s="221"/>
      <c r="B8" s="221"/>
      <c r="C8" s="221"/>
      <c r="D8" s="221"/>
      <c r="E8" s="221"/>
    </row>
    <row r="9" spans="1:5" ht="15" customHeight="1" x14ac:dyDescent="0.2">
      <c r="A9" s="134"/>
      <c r="B9" s="134"/>
      <c r="C9" s="134"/>
      <c r="D9" s="134"/>
      <c r="E9" s="134"/>
    </row>
    <row r="10" spans="1:5" ht="15" customHeight="1" x14ac:dyDescent="0.25">
      <c r="A10" s="39" t="s">
        <v>1</v>
      </c>
      <c r="B10" s="41"/>
      <c r="C10" s="41"/>
      <c r="D10" s="41"/>
      <c r="E10" s="41"/>
    </row>
    <row r="11" spans="1:5" ht="15" customHeight="1" x14ac:dyDescent="0.2">
      <c r="A11" s="42" t="s">
        <v>87</v>
      </c>
      <c r="B11" s="41"/>
      <c r="C11" s="41"/>
      <c r="D11" s="41"/>
      <c r="E11" s="43" t="s">
        <v>88</v>
      </c>
    </row>
    <row r="12" spans="1:5" ht="15" customHeight="1" x14ac:dyDescent="0.25">
      <c r="A12" s="102"/>
      <c r="B12" s="39"/>
      <c r="C12" s="41"/>
      <c r="D12" s="41"/>
      <c r="E12" s="135"/>
    </row>
    <row r="13" spans="1:5" ht="15" customHeight="1" x14ac:dyDescent="0.2">
      <c r="A13" s="44"/>
      <c r="B13" s="64" t="s">
        <v>40</v>
      </c>
      <c r="C13" s="64" t="s">
        <v>41</v>
      </c>
      <c r="D13" s="136" t="s">
        <v>42</v>
      </c>
      <c r="E13" s="64" t="s">
        <v>43</v>
      </c>
    </row>
    <row r="14" spans="1:5" ht="15" customHeight="1" x14ac:dyDescent="0.2">
      <c r="A14" s="44"/>
      <c r="B14" s="137">
        <v>33122</v>
      </c>
      <c r="C14" s="119"/>
      <c r="D14" s="53" t="s">
        <v>44</v>
      </c>
      <c r="E14" s="54">
        <v>412200</v>
      </c>
    </row>
    <row r="15" spans="1:5" ht="15" customHeight="1" x14ac:dyDescent="0.2">
      <c r="A15" s="44"/>
      <c r="B15" s="138"/>
      <c r="C15" s="68" t="s">
        <v>46</v>
      </c>
      <c r="D15" s="101"/>
      <c r="E15" s="97">
        <f>SUM(E14:E14)</f>
        <v>412200</v>
      </c>
    </row>
    <row r="16" spans="1:5" ht="15" customHeight="1" x14ac:dyDescent="0.2">
      <c r="A16" s="44"/>
      <c r="B16" s="112"/>
      <c r="C16" s="139"/>
      <c r="D16" s="41"/>
      <c r="E16" s="140"/>
    </row>
    <row r="17" spans="1:5" ht="15" customHeight="1" x14ac:dyDescent="0.25">
      <c r="A17" s="39" t="s">
        <v>16</v>
      </c>
      <c r="B17" s="41"/>
      <c r="C17" s="41"/>
      <c r="D17" s="41"/>
      <c r="E17" s="102"/>
    </row>
    <row r="18" spans="1:5" ht="15" customHeight="1" x14ac:dyDescent="0.2">
      <c r="A18" s="42" t="s">
        <v>87</v>
      </c>
      <c r="B18" s="41"/>
      <c r="C18" s="41"/>
      <c r="D18" s="41"/>
      <c r="E18" s="43" t="s">
        <v>88</v>
      </c>
    </row>
    <row r="19" spans="1:5" ht="15" customHeight="1" x14ac:dyDescent="0.2"/>
    <row r="20" spans="1:5" ht="15" customHeight="1" x14ac:dyDescent="0.2">
      <c r="B20" s="64" t="s">
        <v>40</v>
      </c>
      <c r="C20" s="64" t="s">
        <v>41</v>
      </c>
      <c r="D20" s="136" t="s">
        <v>42</v>
      </c>
      <c r="E20" s="64" t="s">
        <v>43</v>
      </c>
    </row>
    <row r="21" spans="1:5" ht="15" customHeight="1" x14ac:dyDescent="0.2">
      <c r="B21" s="137">
        <v>33122</v>
      </c>
      <c r="C21" s="119"/>
      <c r="D21" s="53" t="s">
        <v>110</v>
      </c>
      <c r="E21" s="54">
        <v>412200</v>
      </c>
    </row>
    <row r="22" spans="1:5" ht="15" customHeight="1" x14ac:dyDescent="0.2">
      <c r="B22" s="138"/>
      <c r="C22" s="68" t="s">
        <v>46</v>
      </c>
      <c r="D22" s="101"/>
      <c r="E22" s="97">
        <f>SUM(E21:E21)</f>
        <v>412200</v>
      </c>
    </row>
    <row r="23" spans="1:5" ht="15" customHeight="1" x14ac:dyDescent="0.2"/>
    <row r="24" spans="1:5" ht="15" customHeight="1" x14ac:dyDescent="0.2"/>
    <row r="25" spans="1:5" ht="15" customHeight="1" x14ac:dyDescent="0.25">
      <c r="A25" s="36" t="s">
        <v>116</v>
      </c>
    </row>
    <row r="26" spans="1:5" ht="15" customHeight="1" x14ac:dyDescent="0.2">
      <c r="A26" s="220" t="s">
        <v>35</v>
      </c>
      <c r="B26" s="220"/>
      <c r="C26" s="220"/>
      <c r="D26" s="220"/>
      <c r="E26" s="220"/>
    </row>
    <row r="27" spans="1:5" ht="15" customHeight="1" x14ac:dyDescent="0.2">
      <c r="A27" s="220" t="s">
        <v>56</v>
      </c>
      <c r="B27" s="220"/>
      <c r="C27" s="220"/>
      <c r="D27" s="220"/>
      <c r="E27" s="220"/>
    </row>
    <row r="28" spans="1:5" ht="15" customHeight="1" x14ac:dyDescent="0.2">
      <c r="A28" s="221" t="s">
        <v>117</v>
      </c>
      <c r="B28" s="221"/>
      <c r="C28" s="221"/>
      <c r="D28" s="221"/>
      <c r="E28" s="221"/>
    </row>
    <row r="29" spans="1:5" ht="15" customHeight="1" x14ac:dyDescent="0.2">
      <c r="A29" s="221"/>
      <c r="B29" s="221"/>
      <c r="C29" s="221"/>
      <c r="D29" s="221"/>
      <c r="E29" s="221"/>
    </row>
    <row r="30" spans="1:5" ht="15" customHeight="1" x14ac:dyDescent="0.2">
      <c r="A30" s="221"/>
      <c r="B30" s="221"/>
      <c r="C30" s="221"/>
      <c r="D30" s="221"/>
      <c r="E30" s="221"/>
    </row>
    <row r="31" spans="1:5" ht="15" customHeight="1" x14ac:dyDescent="0.2">
      <c r="A31" s="221"/>
      <c r="B31" s="221"/>
      <c r="C31" s="221"/>
      <c r="D31" s="221"/>
      <c r="E31" s="221"/>
    </row>
    <row r="32" spans="1:5" ht="15" customHeight="1" x14ac:dyDescent="0.2">
      <c r="A32" s="221"/>
      <c r="B32" s="221"/>
      <c r="C32" s="221"/>
      <c r="D32" s="221"/>
      <c r="E32" s="221"/>
    </row>
    <row r="33" spans="1:5" ht="15" customHeight="1" x14ac:dyDescent="0.2">
      <c r="A33" s="221"/>
      <c r="B33" s="221"/>
      <c r="C33" s="221"/>
      <c r="D33" s="221"/>
      <c r="E33" s="221"/>
    </row>
    <row r="34" spans="1:5" ht="15" customHeight="1" x14ac:dyDescent="0.2">
      <c r="A34" s="134"/>
      <c r="B34" s="134"/>
      <c r="C34" s="134"/>
      <c r="D34" s="134"/>
      <c r="E34" s="134"/>
    </row>
    <row r="35" spans="1:5" ht="15" customHeight="1" x14ac:dyDescent="0.25">
      <c r="A35" s="39" t="s">
        <v>1</v>
      </c>
      <c r="B35" s="41"/>
      <c r="C35" s="41"/>
      <c r="D35" s="41"/>
      <c r="E35" s="41"/>
    </row>
    <row r="36" spans="1:5" ht="15" customHeight="1" x14ac:dyDescent="0.2">
      <c r="A36" s="42" t="s">
        <v>87</v>
      </c>
      <c r="B36" s="41"/>
      <c r="C36" s="41"/>
      <c r="D36" s="41"/>
      <c r="E36" s="43" t="s">
        <v>88</v>
      </c>
    </row>
    <row r="37" spans="1:5" ht="15" customHeight="1" x14ac:dyDescent="0.25">
      <c r="A37" s="102"/>
      <c r="B37" s="39"/>
      <c r="C37" s="41"/>
      <c r="D37" s="41"/>
      <c r="E37" s="135"/>
    </row>
    <row r="38" spans="1:5" ht="15" customHeight="1" x14ac:dyDescent="0.2">
      <c r="A38" s="44"/>
      <c r="B38" s="64" t="s">
        <v>40</v>
      </c>
      <c r="C38" s="64" t="s">
        <v>41</v>
      </c>
      <c r="D38" s="136" t="s">
        <v>42</v>
      </c>
      <c r="E38" s="64" t="s">
        <v>43</v>
      </c>
    </row>
    <row r="39" spans="1:5" ht="15" customHeight="1" x14ac:dyDescent="0.2">
      <c r="A39" s="44"/>
      <c r="B39" s="137">
        <v>33166</v>
      </c>
      <c r="C39" s="119"/>
      <c r="D39" s="53" t="s">
        <v>44</v>
      </c>
      <c r="E39" s="54">
        <v>220000</v>
      </c>
    </row>
    <row r="40" spans="1:5" ht="15" customHeight="1" x14ac:dyDescent="0.2">
      <c r="A40" s="44"/>
      <c r="B40" s="138"/>
      <c r="C40" s="68" t="s">
        <v>46</v>
      </c>
      <c r="D40" s="101"/>
      <c r="E40" s="97">
        <f>SUM(E39:E39)</f>
        <v>220000</v>
      </c>
    </row>
    <row r="41" spans="1:5" ht="15" customHeight="1" x14ac:dyDescent="0.2">
      <c r="A41" s="44"/>
      <c r="B41" s="112"/>
      <c r="C41" s="139"/>
      <c r="D41" s="41"/>
      <c r="E41" s="140"/>
    </row>
    <row r="42" spans="1:5" ht="15" customHeight="1" x14ac:dyDescent="0.25">
      <c r="A42" s="39" t="s">
        <v>16</v>
      </c>
      <c r="B42" s="41"/>
      <c r="C42" s="41"/>
      <c r="D42" s="41"/>
      <c r="E42" s="102"/>
    </row>
    <row r="43" spans="1:5" ht="15" customHeight="1" x14ac:dyDescent="0.2">
      <c r="A43" s="42" t="s">
        <v>87</v>
      </c>
      <c r="B43" s="41"/>
      <c r="C43" s="41"/>
      <c r="D43" s="41"/>
      <c r="E43" s="43" t="s">
        <v>88</v>
      </c>
    </row>
    <row r="44" spans="1:5" ht="15" customHeight="1" x14ac:dyDescent="0.2"/>
    <row r="45" spans="1:5" ht="15" customHeight="1" x14ac:dyDescent="0.2">
      <c r="B45" s="64" t="s">
        <v>40</v>
      </c>
      <c r="C45" s="64" t="s">
        <v>41</v>
      </c>
      <c r="D45" s="136" t="s">
        <v>42</v>
      </c>
      <c r="E45" s="64" t="s">
        <v>43</v>
      </c>
    </row>
    <row r="46" spans="1:5" ht="15" customHeight="1" x14ac:dyDescent="0.2">
      <c r="B46" s="137">
        <v>33166</v>
      </c>
      <c r="C46" s="119"/>
      <c r="D46" s="53" t="s">
        <v>110</v>
      </c>
      <c r="E46" s="54">
        <v>220000</v>
      </c>
    </row>
    <row r="47" spans="1:5" ht="15" customHeight="1" x14ac:dyDescent="0.2">
      <c r="B47" s="138"/>
      <c r="C47" s="68" t="s">
        <v>46</v>
      </c>
      <c r="D47" s="101"/>
      <c r="E47" s="97">
        <f>SUM(E46:E46)</f>
        <v>220000</v>
      </c>
    </row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118</v>
      </c>
    </row>
    <row r="55" spans="1:5" ht="15" customHeight="1" x14ac:dyDescent="0.2">
      <c r="A55" s="220" t="s">
        <v>35</v>
      </c>
      <c r="B55" s="220"/>
      <c r="C55" s="220"/>
      <c r="D55" s="220"/>
      <c r="E55" s="220"/>
    </row>
    <row r="56" spans="1:5" ht="15" customHeight="1" x14ac:dyDescent="0.2">
      <c r="A56" s="220" t="s">
        <v>56</v>
      </c>
      <c r="B56" s="220"/>
      <c r="C56" s="220"/>
      <c r="D56" s="220"/>
      <c r="E56" s="220"/>
    </row>
    <row r="57" spans="1:5" ht="15" customHeight="1" x14ac:dyDescent="0.2">
      <c r="A57" s="221" t="s">
        <v>119</v>
      </c>
      <c r="B57" s="221"/>
      <c r="C57" s="221"/>
      <c r="D57" s="221"/>
      <c r="E57" s="221"/>
    </row>
    <row r="58" spans="1:5" ht="15" customHeight="1" x14ac:dyDescent="0.2">
      <c r="A58" s="221"/>
      <c r="B58" s="221"/>
      <c r="C58" s="221"/>
      <c r="D58" s="221"/>
      <c r="E58" s="221"/>
    </row>
    <row r="59" spans="1:5" ht="15" customHeight="1" x14ac:dyDescent="0.2">
      <c r="A59" s="221"/>
      <c r="B59" s="221"/>
      <c r="C59" s="221"/>
      <c r="D59" s="221"/>
      <c r="E59" s="221"/>
    </row>
    <row r="60" spans="1:5" ht="15" customHeight="1" x14ac:dyDescent="0.2">
      <c r="A60" s="221"/>
      <c r="B60" s="221"/>
      <c r="C60" s="221"/>
      <c r="D60" s="221"/>
      <c r="E60" s="221"/>
    </row>
    <row r="61" spans="1:5" ht="15" customHeight="1" x14ac:dyDescent="0.2">
      <c r="A61" s="221"/>
      <c r="B61" s="221"/>
      <c r="C61" s="221"/>
      <c r="D61" s="221"/>
      <c r="E61" s="221"/>
    </row>
    <row r="62" spans="1:5" ht="15" customHeight="1" x14ac:dyDescent="0.2">
      <c r="A62" s="221"/>
      <c r="B62" s="221"/>
      <c r="C62" s="221"/>
      <c r="D62" s="221"/>
      <c r="E62" s="221"/>
    </row>
    <row r="63" spans="1:5" ht="15" customHeight="1" x14ac:dyDescent="0.2">
      <c r="A63" s="141"/>
      <c r="B63" s="141"/>
      <c r="C63" s="141"/>
      <c r="D63" s="141"/>
      <c r="E63" s="141"/>
    </row>
    <row r="64" spans="1:5" ht="15" customHeight="1" x14ac:dyDescent="0.25">
      <c r="A64" s="39" t="s">
        <v>1</v>
      </c>
      <c r="B64" s="41"/>
      <c r="C64" s="41"/>
      <c r="D64" s="41"/>
      <c r="E64" s="41"/>
    </row>
    <row r="65" spans="1:5" ht="15" customHeight="1" x14ac:dyDescent="0.2">
      <c r="A65" s="42" t="s">
        <v>87</v>
      </c>
      <c r="B65" s="46"/>
      <c r="C65" s="46"/>
      <c r="D65" s="46"/>
      <c r="E65" s="62" t="s">
        <v>88</v>
      </c>
    </row>
    <row r="66" spans="1:5" ht="15" customHeight="1" x14ac:dyDescent="0.25">
      <c r="A66" s="142"/>
      <c r="B66" s="39"/>
      <c r="C66" s="41"/>
      <c r="D66" s="41"/>
      <c r="E66" s="135"/>
    </row>
    <row r="67" spans="1:5" ht="15" customHeight="1" x14ac:dyDescent="0.2">
      <c r="B67" s="64" t="s">
        <v>40</v>
      </c>
      <c r="C67" s="64" t="s">
        <v>41</v>
      </c>
      <c r="D67" s="136" t="s">
        <v>42</v>
      </c>
      <c r="E67" s="64" t="s">
        <v>43</v>
      </c>
    </row>
    <row r="68" spans="1:5" ht="15" customHeight="1" x14ac:dyDescent="0.2">
      <c r="B68" s="143">
        <v>103533063</v>
      </c>
      <c r="C68" s="144"/>
      <c r="D68" s="53" t="s">
        <v>44</v>
      </c>
      <c r="E68" s="54">
        <v>2452024.75</v>
      </c>
    </row>
    <row r="69" spans="1:5" ht="15" customHeight="1" x14ac:dyDescent="0.2">
      <c r="B69" s="143">
        <v>103133063</v>
      </c>
      <c r="C69" s="144"/>
      <c r="D69" s="53" t="s">
        <v>44</v>
      </c>
      <c r="E69" s="54">
        <v>432710.25</v>
      </c>
    </row>
    <row r="70" spans="1:5" ht="15" customHeight="1" x14ac:dyDescent="0.2">
      <c r="B70" s="145"/>
      <c r="C70" s="68" t="s">
        <v>46</v>
      </c>
      <c r="D70" s="101"/>
      <c r="E70" s="97">
        <f>SUM(E68:E69)</f>
        <v>2884735</v>
      </c>
    </row>
    <row r="71" spans="1:5" ht="15" customHeight="1" x14ac:dyDescent="0.25">
      <c r="A71" s="120"/>
      <c r="B71" s="121"/>
      <c r="C71" s="121"/>
      <c r="D71" s="121"/>
      <c r="E71" s="121"/>
    </row>
    <row r="72" spans="1:5" ht="15" customHeight="1" x14ac:dyDescent="0.25">
      <c r="A72" s="39" t="s">
        <v>16</v>
      </c>
      <c r="B72" s="41"/>
      <c r="C72" s="41"/>
      <c r="D72" s="41"/>
      <c r="E72" s="142"/>
    </row>
    <row r="73" spans="1:5" ht="15" customHeight="1" x14ac:dyDescent="0.2">
      <c r="A73" s="42" t="s">
        <v>87</v>
      </c>
      <c r="B73" s="46"/>
      <c r="C73" s="46"/>
      <c r="D73" s="46"/>
      <c r="E73" s="62" t="s">
        <v>88</v>
      </c>
    </row>
    <row r="74" spans="1:5" ht="15" customHeight="1" x14ac:dyDescent="0.25">
      <c r="A74" s="142"/>
      <c r="B74" s="39"/>
      <c r="C74" s="41"/>
      <c r="D74" s="41"/>
      <c r="E74" s="135"/>
    </row>
    <row r="75" spans="1:5" ht="15" customHeight="1" x14ac:dyDescent="0.2">
      <c r="B75" s="64" t="s">
        <v>40</v>
      </c>
      <c r="C75" s="64" t="s">
        <v>41</v>
      </c>
      <c r="D75" s="136" t="s">
        <v>42</v>
      </c>
      <c r="E75" s="64" t="s">
        <v>43</v>
      </c>
    </row>
    <row r="76" spans="1:5" ht="15" customHeight="1" x14ac:dyDescent="0.2">
      <c r="B76" s="143">
        <v>103533063</v>
      </c>
      <c r="C76" s="144"/>
      <c r="D76" s="133" t="s">
        <v>120</v>
      </c>
      <c r="E76" s="54">
        <v>2452024.75</v>
      </c>
    </row>
    <row r="77" spans="1:5" ht="15" customHeight="1" x14ac:dyDescent="0.2">
      <c r="B77" s="143">
        <v>103133063</v>
      </c>
      <c r="C77" s="144"/>
      <c r="D77" s="133" t="s">
        <v>120</v>
      </c>
      <c r="E77" s="54">
        <v>432710.25</v>
      </c>
    </row>
    <row r="78" spans="1:5" ht="15" customHeight="1" x14ac:dyDescent="0.2">
      <c r="B78" s="145"/>
      <c r="C78" s="68" t="s">
        <v>46</v>
      </c>
      <c r="D78" s="101"/>
      <c r="E78" s="97">
        <f>SUM(E76:E77)</f>
        <v>2884735</v>
      </c>
    </row>
    <row r="79" spans="1:5" ht="15" customHeight="1" x14ac:dyDescent="0.2"/>
    <row r="80" spans="1:5" ht="15" customHeight="1" x14ac:dyDescent="0.2"/>
    <row r="81" spans="1:5" ht="15" customHeight="1" x14ac:dyDescent="0.25">
      <c r="A81" s="36" t="s">
        <v>121</v>
      </c>
    </row>
    <row r="82" spans="1:5" ht="15" customHeight="1" x14ac:dyDescent="0.2">
      <c r="A82" s="220" t="s">
        <v>122</v>
      </c>
      <c r="B82" s="220"/>
      <c r="C82" s="220"/>
      <c r="D82" s="220"/>
      <c r="E82" s="220"/>
    </row>
    <row r="83" spans="1:5" ht="15" customHeight="1" x14ac:dyDescent="0.2">
      <c r="A83" s="221" t="s">
        <v>123</v>
      </c>
      <c r="B83" s="221"/>
      <c r="C83" s="221"/>
      <c r="D83" s="221"/>
      <c r="E83" s="221"/>
    </row>
    <row r="84" spans="1:5" ht="15" customHeight="1" x14ac:dyDescent="0.2">
      <c r="A84" s="221"/>
      <c r="B84" s="221"/>
      <c r="C84" s="221"/>
      <c r="D84" s="221"/>
      <c r="E84" s="221"/>
    </row>
    <row r="85" spans="1:5" ht="15" customHeight="1" x14ac:dyDescent="0.2">
      <c r="A85" s="221"/>
      <c r="B85" s="221"/>
      <c r="C85" s="221"/>
      <c r="D85" s="221"/>
      <c r="E85" s="221"/>
    </row>
    <row r="86" spans="1:5" ht="15" customHeight="1" x14ac:dyDescent="0.2">
      <c r="A86" s="221"/>
      <c r="B86" s="221"/>
      <c r="C86" s="221"/>
      <c r="D86" s="221"/>
      <c r="E86" s="221"/>
    </row>
    <row r="87" spans="1:5" ht="15" customHeight="1" x14ac:dyDescent="0.2">
      <c r="A87" s="221"/>
      <c r="B87" s="221"/>
      <c r="C87" s="221"/>
      <c r="D87" s="221"/>
      <c r="E87" s="221"/>
    </row>
    <row r="88" spans="1:5" ht="15" customHeight="1" x14ac:dyDescent="0.2">
      <c r="A88" s="221"/>
      <c r="B88" s="221"/>
      <c r="C88" s="221"/>
      <c r="D88" s="221"/>
      <c r="E88" s="221"/>
    </row>
    <row r="89" spans="1:5" ht="15" customHeight="1" x14ac:dyDescent="0.2">
      <c r="A89" s="221"/>
      <c r="B89" s="221"/>
      <c r="C89" s="221"/>
      <c r="D89" s="221"/>
      <c r="E89" s="221"/>
    </row>
    <row r="90" spans="1:5" ht="15" customHeight="1" x14ac:dyDescent="0.2">
      <c r="A90" s="221"/>
      <c r="B90" s="221"/>
      <c r="C90" s="221"/>
      <c r="D90" s="221"/>
      <c r="E90" s="221"/>
    </row>
    <row r="91" spans="1:5" ht="15" customHeight="1" x14ac:dyDescent="0.2">
      <c r="A91" s="221"/>
      <c r="B91" s="221"/>
      <c r="C91" s="221"/>
      <c r="D91" s="221"/>
      <c r="E91" s="221"/>
    </row>
    <row r="92" spans="1:5" ht="15" customHeight="1" x14ac:dyDescent="0.2"/>
    <row r="93" spans="1:5" ht="15" customHeight="1" x14ac:dyDescent="0.25">
      <c r="A93" s="39" t="s">
        <v>1</v>
      </c>
      <c r="B93" s="41"/>
      <c r="C93" s="41"/>
      <c r="D93" s="41"/>
      <c r="E93" s="41"/>
    </row>
    <row r="94" spans="1:5" ht="15" customHeight="1" x14ac:dyDescent="0.2">
      <c r="A94" s="42" t="s">
        <v>87</v>
      </c>
      <c r="B94" s="46"/>
      <c r="C94" s="46"/>
      <c r="D94" s="46"/>
      <c r="E94" s="62" t="s">
        <v>88</v>
      </c>
    </row>
    <row r="95" spans="1:5" ht="15" customHeight="1" x14ac:dyDescent="0.25">
      <c r="A95" s="102"/>
      <c r="B95" s="39"/>
      <c r="C95" s="41"/>
      <c r="D95" s="41"/>
      <c r="E95" s="135"/>
    </row>
    <row r="96" spans="1:5" ht="15" customHeight="1" x14ac:dyDescent="0.2">
      <c r="A96" s="44"/>
      <c r="B96" s="64" t="s">
        <v>40</v>
      </c>
      <c r="C96" s="64" t="s">
        <v>41</v>
      </c>
      <c r="D96" s="136" t="s">
        <v>42</v>
      </c>
      <c r="E96" s="64" t="s">
        <v>43</v>
      </c>
    </row>
    <row r="97" spans="1:5" ht="15" customHeight="1" x14ac:dyDescent="0.2">
      <c r="A97" s="44"/>
      <c r="B97" s="137">
        <v>33068</v>
      </c>
      <c r="C97" s="119"/>
      <c r="D97" s="53" t="s">
        <v>44</v>
      </c>
      <c r="E97" s="54">
        <v>-83252</v>
      </c>
    </row>
    <row r="98" spans="1:5" ht="15" customHeight="1" x14ac:dyDescent="0.2">
      <c r="A98" s="44"/>
      <c r="B98" s="138"/>
      <c r="C98" s="68" t="s">
        <v>46</v>
      </c>
      <c r="D98" s="101"/>
      <c r="E98" s="97">
        <f>SUM(E97:E97)</f>
        <v>-83252</v>
      </c>
    </row>
    <row r="99" spans="1:5" ht="15" customHeight="1" x14ac:dyDescent="0.2">
      <c r="A99" s="44"/>
      <c r="B99" s="112"/>
      <c r="C99" s="139"/>
      <c r="D99" s="41"/>
      <c r="E99" s="140"/>
    </row>
    <row r="100" spans="1:5" ht="15" customHeight="1" x14ac:dyDescent="0.2">
      <c r="A100" s="44"/>
      <c r="B100" s="112"/>
      <c r="C100" s="139"/>
      <c r="D100" s="41"/>
      <c r="E100" s="140"/>
    </row>
    <row r="101" spans="1:5" ht="15" customHeight="1" x14ac:dyDescent="0.2">
      <c r="A101" s="44"/>
      <c r="B101" s="112"/>
      <c r="C101" s="139"/>
      <c r="D101" s="41"/>
      <c r="E101" s="140"/>
    </row>
    <row r="102" spans="1:5" ht="15" customHeight="1" x14ac:dyDescent="0.2">
      <c r="A102" s="44"/>
      <c r="B102" s="112"/>
      <c r="C102" s="139"/>
      <c r="D102" s="41"/>
      <c r="E102" s="140"/>
    </row>
    <row r="103" spans="1:5" ht="15" customHeight="1" x14ac:dyDescent="0.2">
      <c r="A103" s="44"/>
      <c r="B103" s="112"/>
      <c r="C103" s="139"/>
      <c r="D103" s="41"/>
      <c r="E103" s="140"/>
    </row>
    <row r="104" spans="1:5" ht="15" customHeight="1" x14ac:dyDescent="0.2">
      <c r="A104" s="44"/>
      <c r="B104" s="112"/>
      <c r="C104" s="139"/>
      <c r="D104" s="41"/>
      <c r="E104" s="140"/>
    </row>
    <row r="105" spans="1:5" ht="15" customHeight="1" x14ac:dyDescent="0.2">
      <c r="A105" s="44"/>
      <c r="B105" s="112"/>
      <c r="C105" s="139"/>
      <c r="D105" s="41"/>
      <c r="E105" s="140"/>
    </row>
    <row r="106" spans="1:5" ht="15" customHeight="1" x14ac:dyDescent="0.25">
      <c r="A106" s="39" t="s">
        <v>16</v>
      </c>
      <c r="B106" s="41"/>
      <c r="C106" s="41"/>
      <c r="D106" s="41"/>
      <c r="E106" s="102"/>
    </row>
    <row r="107" spans="1:5" ht="15" customHeight="1" x14ac:dyDescent="0.2">
      <c r="A107" s="42" t="s">
        <v>87</v>
      </c>
      <c r="B107" s="46"/>
      <c r="C107" s="46"/>
      <c r="D107" s="46"/>
      <c r="E107" s="62" t="s">
        <v>88</v>
      </c>
    </row>
    <row r="108" spans="1:5" ht="15" customHeight="1" x14ac:dyDescent="0.2">
      <c r="A108" s="44"/>
      <c r="B108" s="44"/>
      <c r="C108" s="44"/>
      <c r="D108" s="44"/>
      <c r="E108" s="44"/>
    </row>
    <row r="109" spans="1:5" ht="15" customHeight="1" x14ac:dyDescent="0.2">
      <c r="A109" s="44"/>
      <c r="B109" s="146"/>
      <c r="C109" s="64" t="s">
        <v>41</v>
      </c>
      <c r="D109" s="49" t="s">
        <v>50</v>
      </c>
      <c r="E109" s="64" t="s">
        <v>43</v>
      </c>
    </row>
    <row r="110" spans="1:5" ht="15" customHeight="1" x14ac:dyDescent="0.2">
      <c r="A110" s="44"/>
      <c r="B110" s="147"/>
      <c r="C110" s="119">
        <v>3113</v>
      </c>
      <c r="D110" s="148" t="s">
        <v>124</v>
      </c>
      <c r="E110" s="54">
        <v>-83252</v>
      </c>
    </row>
    <row r="111" spans="1:5" ht="15" customHeight="1" x14ac:dyDescent="0.2">
      <c r="A111" s="44"/>
      <c r="B111" s="149"/>
      <c r="C111" s="68" t="s">
        <v>46</v>
      </c>
      <c r="D111" s="101"/>
      <c r="E111" s="97">
        <f>SUM(E110:E110)</f>
        <v>-83252</v>
      </c>
    </row>
    <row r="112" spans="1:5" ht="15" customHeight="1" x14ac:dyDescent="0.2"/>
    <row r="113" spans="1:5" ht="15" customHeight="1" x14ac:dyDescent="0.2"/>
    <row r="114" spans="1:5" ht="15" customHeight="1" x14ac:dyDescent="0.25">
      <c r="A114" s="36" t="s">
        <v>125</v>
      </c>
    </row>
    <row r="115" spans="1:5" ht="15" customHeight="1" x14ac:dyDescent="0.2">
      <c r="A115" s="220" t="s">
        <v>35</v>
      </c>
      <c r="B115" s="220"/>
      <c r="C115" s="220"/>
      <c r="D115" s="220"/>
      <c r="E115" s="220"/>
    </row>
    <row r="116" spans="1:5" ht="15" customHeight="1" x14ac:dyDescent="0.2">
      <c r="A116" s="220" t="s">
        <v>126</v>
      </c>
      <c r="B116" s="220"/>
      <c r="C116" s="220"/>
      <c r="D116" s="220"/>
      <c r="E116" s="220"/>
    </row>
    <row r="117" spans="1:5" ht="15" customHeight="1" x14ac:dyDescent="0.2">
      <c r="A117" s="221" t="s">
        <v>127</v>
      </c>
      <c r="B117" s="221"/>
      <c r="C117" s="221"/>
      <c r="D117" s="221"/>
      <c r="E117" s="221"/>
    </row>
    <row r="118" spans="1:5" ht="15" customHeight="1" x14ac:dyDescent="0.2">
      <c r="A118" s="221"/>
      <c r="B118" s="221"/>
      <c r="C118" s="221"/>
      <c r="D118" s="221"/>
      <c r="E118" s="221"/>
    </row>
    <row r="119" spans="1:5" ht="15" customHeight="1" x14ac:dyDescent="0.2">
      <c r="A119" s="221"/>
      <c r="B119" s="221"/>
      <c r="C119" s="221"/>
      <c r="D119" s="221"/>
      <c r="E119" s="221"/>
    </row>
    <row r="120" spans="1:5" ht="15" customHeight="1" x14ac:dyDescent="0.2">
      <c r="A120" s="221"/>
      <c r="B120" s="221"/>
      <c r="C120" s="221"/>
      <c r="D120" s="221"/>
      <c r="E120" s="221"/>
    </row>
    <row r="121" spans="1:5" ht="15" customHeight="1" x14ac:dyDescent="0.2">
      <c r="A121" s="221"/>
      <c r="B121" s="221"/>
      <c r="C121" s="221"/>
      <c r="D121" s="221"/>
      <c r="E121" s="221"/>
    </row>
    <row r="122" spans="1:5" ht="15" customHeight="1" x14ac:dyDescent="0.2">
      <c r="A122" s="84"/>
      <c r="B122" s="83"/>
      <c r="C122" s="84"/>
      <c r="D122" s="84"/>
      <c r="E122" s="84"/>
    </row>
    <row r="123" spans="1:5" ht="15" customHeight="1" x14ac:dyDescent="0.25">
      <c r="A123" s="39" t="s">
        <v>1</v>
      </c>
      <c r="B123" s="40"/>
      <c r="C123" s="41"/>
      <c r="D123" s="41"/>
      <c r="E123" s="41"/>
    </row>
    <row r="124" spans="1:5" ht="15" customHeight="1" x14ac:dyDescent="0.2">
      <c r="A124" s="42" t="s">
        <v>87</v>
      </c>
      <c r="B124" s="46"/>
      <c r="C124" s="46"/>
      <c r="D124" s="46"/>
      <c r="E124" s="62" t="s">
        <v>88</v>
      </c>
    </row>
    <row r="125" spans="1:5" ht="15" customHeight="1" x14ac:dyDescent="0.25">
      <c r="A125" s="44"/>
      <c r="B125" s="45"/>
      <c r="C125" s="46"/>
      <c r="D125" s="46"/>
      <c r="E125" s="47"/>
    </row>
    <row r="126" spans="1:5" ht="15" customHeight="1" x14ac:dyDescent="0.2">
      <c r="B126" s="48" t="s">
        <v>40</v>
      </c>
      <c r="C126" s="48" t="s">
        <v>41</v>
      </c>
      <c r="D126" s="49" t="s">
        <v>42</v>
      </c>
      <c r="E126" s="50" t="s">
        <v>43</v>
      </c>
    </row>
    <row r="127" spans="1:5" ht="15" customHeight="1" x14ac:dyDescent="0.2">
      <c r="B127" s="75">
        <v>29331</v>
      </c>
      <c r="C127" s="52"/>
      <c r="D127" s="53" t="s">
        <v>44</v>
      </c>
      <c r="E127" s="125">
        <v>6223</v>
      </c>
    </row>
    <row r="128" spans="1:5" ht="15" customHeight="1" x14ac:dyDescent="0.2">
      <c r="B128" s="56"/>
      <c r="C128" s="57" t="s">
        <v>46</v>
      </c>
      <c r="D128" s="58"/>
      <c r="E128" s="59">
        <f>SUM(E127:E127)</f>
        <v>6223</v>
      </c>
    </row>
    <row r="129" spans="1:5" ht="15" customHeight="1" x14ac:dyDescent="0.2">
      <c r="A129" s="44"/>
      <c r="B129" s="150"/>
      <c r="C129" s="44"/>
      <c r="D129" s="44"/>
      <c r="E129" s="44"/>
    </row>
    <row r="130" spans="1:5" ht="15" customHeight="1" x14ac:dyDescent="0.25">
      <c r="A130" s="39" t="s">
        <v>16</v>
      </c>
      <c r="B130" s="41"/>
      <c r="C130" s="41"/>
      <c r="D130" s="44"/>
      <c r="E130" s="44"/>
    </row>
    <row r="131" spans="1:5" ht="15" customHeight="1" x14ac:dyDescent="0.2">
      <c r="A131" s="42" t="s">
        <v>87</v>
      </c>
      <c r="B131" s="46"/>
      <c r="C131" s="46"/>
      <c r="D131" s="46"/>
      <c r="E131" s="62" t="s">
        <v>88</v>
      </c>
    </row>
    <row r="132" spans="1:5" ht="15" customHeight="1" x14ac:dyDescent="0.2"/>
    <row r="133" spans="1:5" ht="15" customHeight="1" x14ac:dyDescent="0.2">
      <c r="B133" s="64" t="s">
        <v>40</v>
      </c>
      <c r="C133" s="64" t="s">
        <v>41</v>
      </c>
      <c r="D133" s="65" t="s">
        <v>42</v>
      </c>
      <c r="E133" s="64" t="s">
        <v>43</v>
      </c>
    </row>
    <row r="134" spans="1:5" ht="15" customHeight="1" x14ac:dyDescent="0.2">
      <c r="B134" s="75">
        <v>29331</v>
      </c>
      <c r="C134" s="119"/>
      <c r="D134" s="133" t="s">
        <v>120</v>
      </c>
      <c r="E134" s="125">
        <v>6223</v>
      </c>
    </row>
    <row r="135" spans="1:5" ht="15" customHeight="1" x14ac:dyDescent="0.2">
      <c r="B135" s="138"/>
      <c r="C135" s="68" t="s">
        <v>46</v>
      </c>
      <c r="D135" s="69"/>
      <c r="E135" s="70">
        <f>SUM(E134:E134)</f>
        <v>6223</v>
      </c>
    </row>
    <row r="136" spans="1:5" ht="15" customHeight="1" x14ac:dyDescent="0.2"/>
    <row r="137" spans="1:5" ht="15" customHeight="1" x14ac:dyDescent="0.2"/>
    <row r="138" spans="1:5" ht="15" customHeight="1" x14ac:dyDescent="0.25">
      <c r="A138" s="36" t="s">
        <v>128</v>
      </c>
    </row>
    <row r="139" spans="1:5" ht="15" customHeight="1" x14ac:dyDescent="0.2">
      <c r="A139" s="220" t="s">
        <v>35</v>
      </c>
      <c r="B139" s="220"/>
      <c r="C139" s="220"/>
      <c r="D139" s="220"/>
      <c r="E139" s="220"/>
    </row>
    <row r="140" spans="1:5" ht="15" customHeight="1" x14ac:dyDescent="0.2">
      <c r="A140" s="220" t="s">
        <v>129</v>
      </c>
      <c r="B140" s="220"/>
      <c r="C140" s="220"/>
      <c r="D140" s="220"/>
      <c r="E140" s="220"/>
    </row>
    <row r="141" spans="1:5" ht="15" customHeight="1" x14ac:dyDescent="0.2">
      <c r="A141" s="221" t="s">
        <v>130</v>
      </c>
      <c r="B141" s="221"/>
      <c r="C141" s="221"/>
      <c r="D141" s="221"/>
      <c r="E141" s="221"/>
    </row>
    <row r="142" spans="1:5" ht="15" customHeight="1" x14ac:dyDescent="0.2">
      <c r="A142" s="221"/>
      <c r="B142" s="221"/>
      <c r="C142" s="221"/>
      <c r="D142" s="221"/>
      <c r="E142" s="221"/>
    </row>
    <row r="143" spans="1:5" ht="15" customHeight="1" x14ac:dyDescent="0.2">
      <c r="A143" s="221"/>
      <c r="B143" s="221"/>
      <c r="C143" s="221"/>
      <c r="D143" s="221"/>
      <c r="E143" s="221"/>
    </row>
    <row r="144" spans="1:5" ht="15" customHeight="1" x14ac:dyDescent="0.2">
      <c r="A144" s="221"/>
      <c r="B144" s="221"/>
      <c r="C144" s="221"/>
      <c r="D144" s="221"/>
      <c r="E144" s="221"/>
    </row>
    <row r="145" spans="1:5" ht="15" customHeight="1" x14ac:dyDescent="0.2">
      <c r="A145" s="84"/>
      <c r="B145" s="84"/>
      <c r="C145" s="84"/>
      <c r="D145" s="84"/>
      <c r="E145" s="84"/>
    </row>
    <row r="146" spans="1:5" ht="15" customHeight="1" x14ac:dyDescent="0.25">
      <c r="A146" s="60" t="s">
        <v>1</v>
      </c>
      <c r="B146" s="46"/>
      <c r="C146" s="46"/>
      <c r="D146" s="46"/>
      <c r="E146" s="46"/>
    </row>
    <row r="147" spans="1:5" ht="15" customHeight="1" x14ac:dyDescent="0.2">
      <c r="A147" s="61" t="s">
        <v>47</v>
      </c>
      <c r="B147" s="46"/>
      <c r="C147" s="46"/>
      <c r="D147" s="46"/>
      <c r="E147" s="62" t="s">
        <v>48</v>
      </c>
    </row>
    <row r="148" spans="1:5" ht="15" customHeight="1" x14ac:dyDescent="0.25">
      <c r="B148" s="60"/>
      <c r="C148" s="46"/>
      <c r="D148" s="46"/>
      <c r="E148" s="47"/>
    </row>
    <row r="149" spans="1:5" ht="15" customHeight="1" x14ac:dyDescent="0.2">
      <c r="B149" s="48" t="s">
        <v>40</v>
      </c>
      <c r="C149" s="48" t="s">
        <v>41</v>
      </c>
      <c r="D149" s="49" t="s">
        <v>42</v>
      </c>
      <c r="E149" s="50" t="s">
        <v>43</v>
      </c>
    </row>
    <row r="150" spans="1:5" ht="15" customHeight="1" x14ac:dyDescent="0.2">
      <c r="B150" s="151">
        <v>13015</v>
      </c>
      <c r="C150" s="52"/>
      <c r="D150" s="53" t="s">
        <v>44</v>
      </c>
      <c r="E150" s="125">
        <v>486337</v>
      </c>
    </row>
    <row r="151" spans="1:5" ht="15" customHeight="1" x14ac:dyDescent="0.2">
      <c r="B151" s="126"/>
      <c r="C151" s="57" t="s">
        <v>46</v>
      </c>
      <c r="D151" s="58"/>
      <c r="E151" s="59">
        <f>SUM(E150:E150)</f>
        <v>486337</v>
      </c>
    </row>
    <row r="152" spans="1:5" ht="15" customHeight="1" x14ac:dyDescent="0.2">
      <c r="A152" s="44"/>
      <c r="B152" s="44"/>
      <c r="C152" s="44"/>
      <c r="D152" s="44"/>
    </row>
    <row r="153" spans="1:5" ht="15" customHeight="1" x14ac:dyDescent="0.2">
      <c r="A153" s="44"/>
      <c r="B153" s="44"/>
      <c r="C153" s="44"/>
      <c r="D153" s="44"/>
    </row>
    <row r="154" spans="1:5" ht="15" customHeight="1" x14ac:dyDescent="0.2">
      <c r="A154" s="44"/>
      <c r="B154" s="44"/>
      <c r="C154" s="44"/>
      <c r="D154" s="44"/>
    </row>
    <row r="155" spans="1:5" ht="15" customHeight="1" x14ac:dyDescent="0.2">
      <c r="A155" s="44"/>
      <c r="B155" s="44"/>
      <c r="C155" s="44"/>
      <c r="D155" s="44"/>
    </row>
    <row r="156" spans="1:5" ht="15" customHeight="1" x14ac:dyDescent="0.2">
      <c r="A156" s="44"/>
      <c r="B156" s="44"/>
      <c r="C156" s="44"/>
      <c r="D156" s="44"/>
    </row>
    <row r="157" spans="1:5" ht="15" customHeight="1" x14ac:dyDescent="0.2">
      <c r="A157" s="44"/>
      <c r="B157" s="44"/>
      <c r="C157" s="44"/>
      <c r="D157" s="44"/>
    </row>
    <row r="158" spans="1:5" ht="15" customHeight="1" x14ac:dyDescent="0.25">
      <c r="A158" s="39" t="s">
        <v>16</v>
      </c>
      <c r="B158" s="41"/>
      <c r="C158" s="41"/>
      <c r="D158" s="41"/>
      <c r="E158" s="41"/>
    </row>
    <row r="159" spans="1:5" ht="15" customHeight="1" x14ac:dyDescent="0.2">
      <c r="A159" s="42" t="s">
        <v>107</v>
      </c>
      <c r="B159" s="121"/>
      <c r="C159" s="121"/>
      <c r="D159" s="121"/>
      <c r="E159" s="121" t="s">
        <v>108</v>
      </c>
    </row>
    <row r="160" spans="1:5" ht="15" customHeight="1" x14ac:dyDescent="0.2">
      <c r="A160" s="102"/>
      <c r="B160" s="103"/>
      <c r="C160" s="41"/>
      <c r="D160" s="121"/>
      <c r="E160" s="104"/>
    </row>
    <row r="161" spans="1:5" ht="15" customHeight="1" x14ac:dyDescent="0.2">
      <c r="B161" s="111"/>
      <c r="C161" s="48" t="s">
        <v>41</v>
      </c>
      <c r="D161" s="49" t="s">
        <v>50</v>
      </c>
      <c r="E161" s="64" t="s">
        <v>43</v>
      </c>
    </row>
    <row r="162" spans="1:5" ht="15" customHeight="1" x14ac:dyDescent="0.2">
      <c r="B162" s="152"/>
      <c r="C162" s="73">
        <v>6172</v>
      </c>
      <c r="D162" s="80" t="s">
        <v>131</v>
      </c>
      <c r="E162" s="125">
        <f>308460+77115+27762</f>
        <v>413337</v>
      </c>
    </row>
    <row r="163" spans="1:5" ht="15" customHeight="1" x14ac:dyDescent="0.2">
      <c r="B163" s="152"/>
      <c r="C163" s="73">
        <v>6172</v>
      </c>
      <c r="D163" s="80" t="s">
        <v>82</v>
      </c>
      <c r="E163" s="125">
        <f>4000+12000+5000+22000+20000+10000</f>
        <v>73000</v>
      </c>
    </row>
    <row r="164" spans="1:5" ht="15" customHeight="1" x14ac:dyDescent="0.2">
      <c r="B164" s="82"/>
      <c r="C164" s="57" t="s">
        <v>46</v>
      </c>
      <c r="D164" s="58"/>
      <c r="E164" s="59">
        <f>SUM(E162:E163)</f>
        <v>486337</v>
      </c>
    </row>
    <row r="165" spans="1:5" ht="15" customHeight="1" x14ac:dyDescent="0.2"/>
    <row r="166" spans="1:5" ht="15" customHeight="1" x14ac:dyDescent="0.2"/>
    <row r="167" spans="1:5" ht="15" customHeight="1" x14ac:dyDescent="0.25">
      <c r="A167" s="36" t="s">
        <v>132</v>
      </c>
    </row>
    <row r="168" spans="1:5" ht="15" customHeight="1" x14ac:dyDescent="0.2">
      <c r="A168" s="220" t="s">
        <v>35</v>
      </c>
      <c r="B168" s="220"/>
      <c r="C168" s="220"/>
      <c r="D168" s="220"/>
      <c r="E168" s="220"/>
    </row>
    <row r="169" spans="1:5" ht="15" customHeight="1" x14ac:dyDescent="0.2">
      <c r="A169" s="220" t="s">
        <v>133</v>
      </c>
      <c r="B169" s="220"/>
      <c r="C169" s="220"/>
      <c r="D169" s="220"/>
      <c r="E169" s="220"/>
    </row>
    <row r="170" spans="1:5" ht="15" customHeight="1" x14ac:dyDescent="0.2">
      <c r="A170" s="223" t="s">
        <v>134</v>
      </c>
      <c r="B170" s="223"/>
      <c r="C170" s="223"/>
      <c r="D170" s="223"/>
      <c r="E170" s="223"/>
    </row>
    <row r="171" spans="1:5" ht="15" customHeight="1" x14ac:dyDescent="0.2">
      <c r="A171" s="223"/>
      <c r="B171" s="223"/>
      <c r="C171" s="223"/>
      <c r="D171" s="223"/>
      <c r="E171" s="223"/>
    </row>
    <row r="172" spans="1:5" ht="15" customHeight="1" x14ac:dyDescent="0.2">
      <c r="A172" s="223"/>
      <c r="B172" s="223"/>
      <c r="C172" s="223"/>
      <c r="D172" s="223"/>
      <c r="E172" s="223"/>
    </row>
    <row r="173" spans="1:5" ht="15" customHeight="1" x14ac:dyDescent="0.2">
      <c r="A173" s="223"/>
      <c r="B173" s="223"/>
      <c r="C173" s="223"/>
      <c r="D173" s="223"/>
      <c r="E173" s="223"/>
    </row>
    <row r="174" spans="1:5" ht="15" customHeight="1" x14ac:dyDescent="0.2">
      <c r="A174" s="223"/>
      <c r="B174" s="223"/>
      <c r="C174" s="223"/>
      <c r="D174" s="223"/>
      <c r="E174" s="223"/>
    </row>
    <row r="175" spans="1:5" ht="15" customHeight="1" x14ac:dyDescent="0.2">
      <c r="A175" s="223"/>
      <c r="B175" s="223"/>
      <c r="C175" s="223"/>
      <c r="D175" s="223"/>
      <c r="E175" s="223"/>
    </row>
    <row r="176" spans="1:5" ht="15" customHeight="1" x14ac:dyDescent="0.2">
      <c r="A176" s="223"/>
      <c r="B176" s="223"/>
      <c r="C176" s="223"/>
      <c r="D176" s="223"/>
      <c r="E176" s="223"/>
    </row>
    <row r="177" spans="1:5" ht="15" customHeight="1" x14ac:dyDescent="0.2"/>
    <row r="178" spans="1:5" ht="15" customHeight="1" x14ac:dyDescent="0.25">
      <c r="A178" s="60" t="s">
        <v>1</v>
      </c>
      <c r="B178" s="46"/>
      <c r="C178" s="46"/>
      <c r="D178" s="46"/>
      <c r="E178" s="46"/>
    </row>
    <row r="179" spans="1:5" ht="15" customHeight="1" x14ac:dyDescent="0.2">
      <c r="A179" s="61" t="s">
        <v>47</v>
      </c>
      <c r="B179" s="46"/>
      <c r="C179" s="46"/>
      <c r="D179" s="46"/>
      <c r="E179" s="62" t="s">
        <v>48</v>
      </c>
    </row>
    <row r="180" spans="1:5" ht="15" customHeight="1" x14ac:dyDescent="0.25">
      <c r="A180" s="44"/>
      <c r="B180" s="60"/>
      <c r="C180" s="46"/>
      <c r="D180" s="46"/>
      <c r="E180" s="47"/>
    </row>
    <row r="181" spans="1:5" ht="15" customHeight="1" x14ac:dyDescent="0.2">
      <c r="A181" s="44"/>
      <c r="B181" s="48" t="s">
        <v>40</v>
      </c>
      <c r="C181" s="48" t="s">
        <v>41</v>
      </c>
      <c r="D181" s="49" t="s">
        <v>42</v>
      </c>
      <c r="E181" s="48" t="s">
        <v>43</v>
      </c>
    </row>
    <row r="182" spans="1:5" ht="15" customHeight="1" x14ac:dyDescent="0.2">
      <c r="A182" s="44"/>
      <c r="B182" s="75">
        <v>27355</v>
      </c>
      <c r="C182" s="52"/>
      <c r="D182" s="153" t="s">
        <v>44</v>
      </c>
      <c r="E182" s="54">
        <v>227043128</v>
      </c>
    </row>
    <row r="183" spans="1:5" ht="15" customHeight="1" x14ac:dyDescent="0.2">
      <c r="A183" s="44"/>
      <c r="B183" s="56"/>
      <c r="C183" s="57" t="s">
        <v>46</v>
      </c>
      <c r="D183" s="58"/>
      <c r="E183" s="59">
        <f>SUM(E182)</f>
        <v>227043128</v>
      </c>
    </row>
    <row r="184" spans="1:5" ht="15" customHeight="1" x14ac:dyDescent="0.2"/>
    <row r="185" spans="1:5" ht="15" customHeight="1" x14ac:dyDescent="0.25">
      <c r="A185" s="60" t="s">
        <v>16</v>
      </c>
      <c r="B185" s="46"/>
      <c r="C185" s="46"/>
      <c r="D185" s="46"/>
      <c r="E185" s="46"/>
    </row>
    <row r="186" spans="1:5" ht="15" customHeight="1" x14ac:dyDescent="0.2">
      <c r="A186" s="61" t="s">
        <v>135</v>
      </c>
      <c r="B186" s="46"/>
      <c r="C186" s="46"/>
      <c r="D186" s="46"/>
      <c r="E186" s="62" t="s">
        <v>136</v>
      </c>
    </row>
    <row r="187" spans="1:5" ht="15" customHeight="1" x14ac:dyDescent="0.2"/>
    <row r="188" spans="1:5" ht="15" customHeight="1" x14ac:dyDescent="0.2">
      <c r="B188" s="64" t="s">
        <v>40</v>
      </c>
      <c r="C188" s="64" t="s">
        <v>41</v>
      </c>
      <c r="D188" s="136" t="s">
        <v>42</v>
      </c>
      <c r="E188" s="64" t="s">
        <v>43</v>
      </c>
    </row>
    <row r="189" spans="1:5" ht="15" customHeight="1" x14ac:dyDescent="0.2">
      <c r="B189" s="75">
        <v>27355</v>
      </c>
      <c r="C189" s="119"/>
      <c r="D189" s="53" t="s">
        <v>110</v>
      </c>
      <c r="E189" s="54">
        <v>227043128</v>
      </c>
    </row>
    <row r="190" spans="1:5" ht="15" customHeight="1" x14ac:dyDescent="0.2">
      <c r="B190" s="138"/>
      <c r="C190" s="68" t="s">
        <v>46</v>
      </c>
      <c r="D190" s="101"/>
      <c r="E190" s="97">
        <f>SUM(E189:E189)</f>
        <v>227043128</v>
      </c>
    </row>
    <row r="191" spans="1:5" ht="15" customHeight="1" x14ac:dyDescent="0.2"/>
    <row r="192" spans="1:5" ht="15" customHeight="1" x14ac:dyDescent="0.2"/>
    <row r="193" spans="1:5" ht="15" customHeight="1" x14ac:dyDescent="0.25">
      <c r="A193" s="36" t="s">
        <v>137</v>
      </c>
    </row>
    <row r="194" spans="1:5" ht="15" customHeight="1" x14ac:dyDescent="0.2">
      <c r="A194" s="220" t="s">
        <v>35</v>
      </c>
      <c r="B194" s="220"/>
      <c r="C194" s="220"/>
      <c r="D194" s="220"/>
      <c r="E194" s="220"/>
    </row>
    <row r="195" spans="1:5" ht="15" customHeight="1" x14ac:dyDescent="0.2">
      <c r="A195" s="220" t="s">
        <v>36</v>
      </c>
      <c r="B195" s="220"/>
      <c r="C195" s="220"/>
      <c r="D195" s="220"/>
      <c r="E195" s="220"/>
    </row>
    <row r="196" spans="1:5" ht="15" customHeight="1" x14ac:dyDescent="0.2">
      <c r="A196" s="223" t="s">
        <v>138</v>
      </c>
      <c r="B196" s="223"/>
      <c r="C196" s="223"/>
      <c r="D196" s="223"/>
      <c r="E196" s="223"/>
    </row>
    <row r="197" spans="1:5" ht="15" customHeight="1" x14ac:dyDescent="0.2">
      <c r="A197" s="223"/>
      <c r="B197" s="223"/>
      <c r="C197" s="223"/>
      <c r="D197" s="223"/>
      <c r="E197" s="223"/>
    </row>
    <row r="198" spans="1:5" ht="15" customHeight="1" x14ac:dyDescent="0.2">
      <c r="A198" s="223"/>
      <c r="B198" s="223"/>
      <c r="C198" s="223"/>
      <c r="D198" s="223"/>
      <c r="E198" s="223"/>
    </row>
    <row r="199" spans="1:5" ht="15" customHeight="1" x14ac:dyDescent="0.2">
      <c r="A199" s="223"/>
      <c r="B199" s="223"/>
      <c r="C199" s="223"/>
      <c r="D199" s="223"/>
      <c r="E199" s="223"/>
    </row>
    <row r="200" spans="1:5" ht="15" customHeight="1" x14ac:dyDescent="0.2">
      <c r="A200" s="223"/>
      <c r="B200" s="223"/>
      <c r="C200" s="223"/>
      <c r="D200" s="223"/>
      <c r="E200" s="223"/>
    </row>
    <row r="201" spans="1:5" ht="15" customHeight="1" x14ac:dyDescent="0.2">
      <c r="A201" s="223"/>
      <c r="B201" s="223"/>
      <c r="C201" s="223"/>
      <c r="D201" s="223"/>
      <c r="E201" s="223"/>
    </row>
    <row r="202" spans="1:5" ht="15" customHeight="1" x14ac:dyDescent="0.2">
      <c r="A202" s="223"/>
      <c r="B202" s="223"/>
      <c r="C202" s="223"/>
      <c r="D202" s="223"/>
      <c r="E202" s="223"/>
    </row>
    <row r="203" spans="1:5" ht="15" customHeight="1" x14ac:dyDescent="0.2">
      <c r="A203" s="223"/>
      <c r="B203" s="223"/>
      <c r="C203" s="223"/>
      <c r="D203" s="223"/>
      <c r="E203" s="223"/>
    </row>
    <row r="204" spans="1:5" ht="15" customHeight="1" x14ac:dyDescent="0.2">
      <c r="A204" s="37"/>
      <c r="B204" s="38"/>
      <c r="C204" s="37"/>
      <c r="D204" s="37"/>
      <c r="E204" s="37"/>
    </row>
    <row r="205" spans="1:5" ht="15" customHeight="1" x14ac:dyDescent="0.2">
      <c r="A205" s="37"/>
      <c r="B205" s="38"/>
      <c r="C205" s="37"/>
      <c r="D205" s="37"/>
      <c r="E205" s="37"/>
    </row>
    <row r="206" spans="1:5" ht="15" customHeight="1" x14ac:dyDescent="0.2">
      <c r="A206" s="37"/>
      <c r="B206" s="38"/>
      <c r="C206" s="37"/>
      <c r="D206" s="37"/>
      <c r="E206" s="37"/>
    </row>
    <row r="207" spans="1:5" ht="15" customHeight="1" x14ac:dyDescent="0.2">
      <c r="A207" s="37"/>
      <c r="B207" s="38"/>
      <c r="C207" s="37"/>
      <c r="D207" s="37"/>
      <c r="E207" s="37"/>
    </row>
    <row r="208" spans="1:5" ht="15" customHeight="1" x14ac:dyDescent="0.2">
      <c r="A208" s="37"/>
      <c r="B208" s="38"/>
      <c r="C208" s="37"/>
      <c r="D208" s="37"/>
      <c r="E208" s="37"/>
    </row>
    <row r="209" spans="1:5" ht="15" customHeight="1" x14ac:dyDescent="0.2">
      <c r="A209" s="37"/>
      <c r="B209" s="38"/>
      <c r="C209" s="37"/>
      <c r="D209" s="37"/>
      <c r="E209" s="37"/>
    </row>
    <row r="210" spans="1:5" ht="15" customHeight="1" x14ac:dyDescent="0.25">
      <c r="A210" s="39" t="s">
        <v>1</v>
      </c>
      <c r="B210" s="40"/>
      <c r="C210" s="41"/>
      <c r="D210" s="41"/>
      <c r="E210" s="41"/>
    </row>
    <row r="211" spans="1:5" ht="15" customHeight="1" x14ac:dyDescent="0.2">
      <c r="A211" s="42" t="s">
        <v>77</v>
      </c>
      <c r="B211" s="41"/>
      <c r="C211" s="41"/>
      <c r="D211" s="41"/>
      <c r="E211" s="43" t="s">
        <v>78</v>
      </c>
    </row>
    <row r="212" spans="1:5" ht="15" customHeight="1" x14ac:dyDescent="0.25">
      <c r="A212" s="44"/>
      <c r="B212" s="45"/>
      <c r="C212" s="46"/>
      <c r="D212" s="46"/>
      <c r="E212" s="47"/>
    </row>
    <row r="213" spans="1:5" ht="15" customHeight="1" x14ac:dyDescent="0.2">
      <c r="B213" s="48" t="s">
        <v>40</v>
      </c>
      <c r="C213" s="48" t="s">
        <v>41</v>
      </c>
      <c r="D213" s="49" t="s">
        <v>42</v>
      </c>
      <c r="E213" s="50" t="s">
        <v>43</v>
      </c>
    </row>
    <row r="214" spans="1:5" ht="15" customHeight="1" x14ac:dyDescent="0.2">
      <c r="B214" s="51">
        <v>107117968</v>
      </c>
      <c r="C214" s="52"/>
      <c r="D214" s="55" t="s">
        <v>45</v>
      </c>
      <c r="E214" s="54">
        <v>399920.52</v>
      </c>
    </row>
    <row r="215" spans="1:5" ht="15" customHeight="1" x14ac:dyDescent="0.2">
      <c r="B215" s="51">
        <v>107517969</v>
      </c>
      <c r="C215" s="52"/>
      <c r="D215" s="55" t="s">
        <v>45</v>
      </c>
      <c r="E215" s="54">
        <v>6798648.8200000003</v>
      </c>
    </row>
    <row r="216" spans="1:5" ht="15" customHeight="1" x14ac:dyDescent="0.2">
      <c r="B216" s="51">
        <v>107117015</v>
      </c>
      <c r="C216" s="52"/>
      <c r="D216" s="154" t="s">
        <v>44</v>
      </c>
      <c r="E216" s="54">
        <v>40743.660000000003</v>
      </c>
    </row>
    <row r="217" spans="1:5" ht="15" customHeight="1" x14ac:dyDescent="0.2">
      <c r="B217" s="51">
        <v>107517016</v>
      </c>
      <c r="C217" s="52"/>
      <c r="D217" s="154" t="s">
        <v>44</v>
      </c>
      <c r="E217" s="54">
        <v>692642.3</v>
      </c>
    </row>
    <row r="218" spans="1:5" ht="15" customHeight="1" x14ac:dyDescent="0.2">
      <c r="B218" s="56"/>
      <c r="C218" s="57" t="s">
        <v>46</v>
      </c>
      <c r="D218" s="58"/>
      <c r="E218" s="59">
        <f>SUM(E214:E217)</f>
        <v>7931955.2999999998</v>
      </c>
    </row>
    <row r="219" spans="1:5" ht="15" customHeight="1" x14ac:dyDescent="0.2"/>
    <row r="220" spans="1:5" ht="15" customHeight="1" x14ac:dyDescent="0.25">
      <c r="A220" s="39" t="s">
        <v>16</v>
      </c>
      <c r="B220" s="41"/>
      <c r="C220" s="41"/>
      <c r="D220" s="41"/>
      <c r="E220" s="41"/>
    </row>
    <row r="221" spans="1:5" ht="15" customHeight="1" x14ac:dyDescent="0.2">
      <c r="A221" s="42" t="s">
        <v>47</v>
      </c>
      <c r="B221" s="41"/>
      <c r="C221" s="41"/>
      <c r="D221" s="41"/>
      <c r="E221" s="43" t="s">
        <v>48</v>
      </c>
    </row>
    <row r="222" spans="1:5" ht="15" customHeight="1" x14ac:dyDescent="0.2">
      <c r="A222" s="121"/>
      <c r="B222" s="121"/>
      <c r="C222" s="121"/>
      <c r="D222" s="121"/>
      <c r="E222" s="121"/>
    </row>
    <row r="223" spans="1:5" ht="15" customHeight="1" x14ac:dyDescent="0.2">
      <c r="A223" s="121"/>
      <c r="B223" s="121"/>
      <c r="C223" s="64" t="s">
        <v>41</v>
      </c>
      <c r="D223" s="136" t="s">
        <v>42</v>
      </c>
      <c r="E223" s="127" t="s">
        <v>43</v>
      </c>
    </row>
    <row r="224" spans="1:5" ht="15" customHeight="1" x14ac:dyDescent="0.2">
      <c r="A224" s="121"/>
      <c r="B224" s="121"/>
      <c r="C224" s="155"/>
      <c r="D224" s="80" t="s">
        <v>49</v>
      </c>
      <c r="E224" s="54">
        <v>7741617.0300000003</v>
      </c>
    </row>
    <row r="225" spans="1:5" ht="15" customHeight="1" x14ac:dyDescent="0.2">
      <c r="A225" s="121"/>
      <c r="B225" s="121"/>
      <c r="C225" s="68" t="s">
        <v>46</v>
      </c>
      <c r="D225" s="101"/>
      <c r="E225" s="97">
        <f>SUM(E224:E224)</f>
        <v>7741617.0300000003</v>
      </c>
    </row>
    <row r="226" spans="1:5" ht="15" customHeight="1" x14ac:dyDescent="0.25">
      <c r="A226" s="36"/>
    </row>
    <row r="227" spans="1:5" ht="15" customHeight="1" x14ac:dyDescent="0.25">
      <c r="A227" s="60" t="s">
        <v>16</v>
      </c>
      <c r="B227" s="46"/>
      <c r="C227" s="46"/>
      <c r="D227" s="46"/>
      <c r="E227" s="46"/>
    </row>
    <row r="228" spans="1:5" ht="15" customHeight="1" x14ac:dyDescent="0.2">
      <c r="A228" s="61" t="s">
        <v>47</v>
      </c>
      <c r="B228" s="46"/>
      <c r="C228" s="46"/>
      <c r="D228" s="46"/>
      <c r="E228" s="62" t="s">
        <v>48</v>
      </c>
    </row>
    <row r="229" spans="1:5" ht="15" customHeight="1" x14ac:dyDescent="0.25">
      <c r="A229" s="60"/>
      <c r="B229" s="44"/>
      <c r="C229" s="46"/>
      <c r="D229" s="46"/>
      <c r="E229" s="47"/>
    </row>
    <row r="230" spans="1:5" ht="15" customHeight="1" x14ac:dyDescent="0.2">
      <c r="A230" s="77"/>
      <c r="B230" s="77"/>
      <c r="C230" s="48" t="s">
        <v>41</v>
      </c>
      <c r="D230" s="65" t="s">
        <v>50</v>
      </c>
      <c r="E230" s="50" t="s">
        <v>43</v>
      </c>
    </row>
    <row r="231" spans="1:5" ht="15" customHeight="1" x14ac:dyDescent="0.2">
      <c r="A231" s="99"/>
      <c r="B231" s="79"/>
      <c r="C231" s="63">
        <v>6409</v>
      </c>
      <c r="D231" s="80" t="s">
        <v>51</v>
      </c>
      <c r="E231" s="106">
        <v>190338.27</v>
      </c>
    </row>
    <row r="232" spans="1:5" ht="15" customHeight="1" x14ac:dyDescent="0.2">
      <c r="A232" s="93"/>
      <c r="B232" s="107"/>
      <c r="C232" s="57" t="s">
        <v>46</v>
      </c>
      <c r="D232" s="58"/>
      <c r="E232" s="59">
        <f>E231</f>
        <v>190338.27</v>
      </c>
    </row>
    <row r="233" spans="1:5" ht="15" customHeight="1" x14ac:dyDescent="0.25">
      <c r="A233" s="36"/>
    </row>
    <row r="234" spans="1:5" ht="15" customHeight="1" x14ac:dyDescent="0.25">
      <c r="A234" s="36"/>
    </row>
    <row r="235" spans="1:5" ht="15" customHeight="1" x14ac:dyDescent="0.25">
      <c r="A235" s="36" t="s">
        <v>139</v>
      </c>
    </row>
    <row r="236" spans="1:5" ht="15" customHeight="1" x14ac:dyDescent="0.2">
      <c r="A236" s="220" t="s">
        <v>35</v>
      </c>
      <c r="B236" s="220"/>
      <c r="C236" s="220"/>
      <c r="D236" s="220"/>
      <c r="E236" s="220"/>
    </row>
    <row r="237" spans="1:5" ht="15" customHeight="1" x14ac:dyDescent="0.2">
      <c r="A237" s="223" t="s">
        <v>140</v>
      </c>
      <c r="B237" s="223"/>
      <c r="C237" s="223"/>
      <c r="D237" s="223"/>
      <c r="E237" s="223"/>
    </row>
    <row r="238" spans="1:5" ht="15" customHeight="1" x14ac:dyDescent="0.2">
      <c r="A238" s="223"/>
      <c r="B238" s="223"/>
      <c r="C238" s="223"/>
      <c r="D238" s="223"/>
      <c r="E238" s="223"/>
    </row>
    <row r="239" spans="1:5" ht="15" customHeight="1" x14ac:dyDescent="0.2">
      <c r="A239" s="223"/>
      <c r="B239" s="223"/>
      <c r="C239" s="223"/>
      <c r="D239" s="223"/>
      <c r="E239" s="223"/>
    </row>
    <row r="240" spans="1:5" ht="15" customHeight="1" x14ac:dyDescent="0.2">
      <c r="A240" s="223"/>
      <c r="B240" s="223"/>
      <c r="C240" s="223"/>
      <c r="D240" s="223"/>
      <c r="E240" s="223"/>
    </row>
    <row r="241" spans="1:5" ht="15" customHeight="1" x14ac:dyDescent="0.2">
      <c r="A241" s="223"/>
      <c r="B241" s="223"/>
      <c r="C241" s="223"/>
      <c r="D241" s="223"/>
      <c r="E241" s="223"/>
    </row>
    <row r="242" spans="1:5" ht="15" customHeight="1" x14ac:dyDescent="0.2">
      <c r="A242" s="223"/>
      <c r="B242" s="223"/>
      <c r="C242" s="223"/>
      <c r="D242" s="223"/>
      <c r="E242" s="223"/>
    </row>
    <row r="243" spans="1:5" ht="15" customHeight="1" x14ac:dyDescent="0.2">
      <c r="A243" s="223"/>
      <c r="B243" s="223"/>
      <c r="C243" s="223"/>
      <c r="D243" s="223"/>
      <c r="E243" s="223"/>
    </row>
    <row r="244" spans="1:5" ht="15" customHeight="1" x14ac:dyDescent="0.2">
      <c r="A244" s="84"/>
      <c r="B244" s="84"/>
      <c r="C244" s="84"/>
      <c r="D244" s="84"/>
      <c r="E244" s="84"/>
    </row>
    <row r="245" spans="1:5" ht="15" customHeight="1" x14ac:dyDescent="0.25">
      <c r="A245" s="60" t="s">
        <v>1</v>
      </c>
      <c r="B245" s="46"/>
      <c r="C245" s="46"/>
      <c r="D245" s="46"/>
      <c r="E245" s="46"/>
    </row>
    <row r="246" spans="1:5" ht="15" customHeight="1" x14ac:dyDescent="0.2">
      <c r="A246" s="61" t="s">
        <v>141</v>
      </c>
      <c r="B246" s="85"/>
      <c r="C246" s="85"/>
      <c r="D246" s="85"/>
      <c r="E246" s="85" t="s">
        <v>142</v>
      </c>
    </row>
    <row r="247" spans="1:5" ht="15" customHeight="1" x14ac:dyDescent="0.25">
      <c r="B247" s="60"/>
      <c r="C247" s="46"/>
      <c r="D247" s="46"/>
      <c r="E247" s="47"/>
    </row>
    <row r="248" spans="1:5" ht="15" customHeight="1" x14ac:dyDescent="0.2">
      <c r="A248" s="77"/>
      <c r="B248" s="77"/>
      <c r="C248" s="48" t="s">
        <v>41</v>
      </c>
      <c r="D248" s="49" t="s">
        <v>42</v>
      </c>
      <c r="E248" s="64" t="s">
        <v>43</v>
      </c>
    </row>
    <row r="249" spans="1:5" ht="15" customHeight="1" x14ac:dyDescent="0.2">
      <c r="A249" s="99"/>
      <c r="B249" s="100"/>
      <c r="C249" s="66">
        <v>6402</v>
      </c>
      <c r="D249" s="55" t="s">
        <v>143</v>
      </c>
      <c r="E249" s="54">
        <v>6336</v>
      </c>
    </row>
    <row r="250" spans="1:5" ht="15" customHeight="1" x14ac:dyDescent="0.2">
      <c r="A250" s="99"/>
      <c r="B250" s="100"/>
      <c r="C250" s="68" t="s">
        <v>46</v>
      </c>
      <c r="D250" s="101"/>
      <c r="E250" s="97">
        <f>SUM(E249:E249)</f>
        <v>6336</v>
      </c>
    </row>
    <row r="251" spans="1:5" ht="15" customHeight="1" x14ac:dyDescent="0.2">
      <c r="A251" s="102"/>
      <c r="B251" s="102"/>
      <c r="C251" s="102"/>
      <c r="D251" s="102"/>
      <c r="E251" s="102"/>
    </row>
    <row r="252" spans="1:5" ht="15" customHeight="1" x14ac:dyDescent="0.25">
      <c r="A252" s="60" t="s">
        <v>16</v>
      </c>
      <c r="B252" s="46"/>
      <c r="C252" s="46"/>
      <c r="D252" s="46"/>
      <c r="E252" s="44"/>
    </row>
    <row r="253" spans="1:5" ht="15" customHeight="1" x14ac:dyDescent="0.2">
      <c r="A253" s="61" t="s">
        <v>141</v>
      </c>
      <c r="B253" s="85"/>
      <c r="C253" s="85"/>
      <c r="D253" s="85"/>
      <c r="E253" s="85" t="s">
        <v>142</v>
      </c>
    </row>
    <row r="254" spans="1:5" ht="15" customHeight="1" x14ac:dyDescent="0.2">
      <c r="A254" s="44"/>
      <c r="B254" s="156"/>
      <c r="C254" s="46"/>
      <c r="E254" s="157"/>
    </row>
    <row r="255" spans="1:5" ht="15" customHeight="1" x14ac:dyDescent="0.2">
      <c r="B255" s="77"/>
      <c r="C255" s="48" t="s">
        <v>41</v>
      </c>
      <c r="D255" s="158" t="s">
        <v>50</v>
      </c>
      <c r="E255" s="50" t="s">
        <v>43</v>
      </c>
    </row>
    <row r="256" spans="1:5" ht="15" customHeight="1" x14ac:dyDescent="0.2">
      <c r="B256" s="99"/>
      <c r="C256" s="73">
        <v>4349</v>
      </c>
      <c r="D256" s="55" t="s">
        <v>61</v>
      </c>
      <c r="E256" s="54">
        <v>-6336</v>
      </c>
    </row>
    <row r="257" spans="1:5" ht="15" customHeight="1" x14ac:dyDescent="0.2">
      <c r="B257" s="99"/>
      <c r="C257" s="73">
        <v>4349</v>
      </c>
      <c r="D257" s="55" t="s">
        <v>61</v>
      </c>
      <c r="E257" s="54">
        <v>6336</v>
      </c>
    </row>
    <row r="258" spans="1:5" ht="15" customHeight="1" x14ac:dyDescent="0.2">
      <c r="B258" s="112"/>
      <c r="C258" s="68" t="s">
        <v>46</v>
      </c>
      <c r="D258" s="101"/>
      <c r="E258" s="97">
        <f>SUM(E256:E257)</f>
        <v>0</v>
      </c>
    </row>
    <row r="259" spans="1:5" ht="15" customHeight="1" x14ac:dyDescent="0.25">
      <c r="A259" s="36"/>
    </row>
    <row r="260" spans="1:5" ht="15" customHeight="1" x14ac:dyDescent="0.25">
      <c r="A260" s="36"/>
    </row>
    <row r="261" spans="1:5" ht="15" customHeight="1" x14ac:dyDescent="0.25">
      <c r="A261" s="36"/>
    </row>
    <row r="262" spans="1:5" ht="15" customHeight="1" x14ac:dyDescent="0.25">
      <c r="A262" s="60" t="s">
        <v>16</v>
      </c>
      <c r="B262" s="46"/>
      <c r="C262" s="46"/>
      <c r="D262" s="46"/>
      <c r="E262" s="46"/>
    </row>
    <row r="263" spans="1:5" ht="15" customHeight="1" x14ac:dyDescent="0.2">
      <c r="A263" s="61" t="s">
        <v>47</v>
      </c>
      <c r="B263" s="46"/>
      <c r="C263" s="46"/>
      <c r="D263" s="46"/>
      <c r="E263" s="62" t="s">
        <v>48</v>
      </c>
    </row>
    <row r="264" spans="1:5" ht="15" customHeight="1" x14ac:dyDescent="0.25">
      <c r="A264" s="60"/>
      <c r="B264" s="44"/>
      <c r="C264" s="46"/>
      <c r="D264" s="46"/>
      <c r="E264" s="47"/>
    </row>
    <row r="265" spans="1:5" ht="15" customHeight="1" x14ac:dyDescent="0.2">
      <c r="A265" s="77"/>
      <c r="B265" s="77"/>
      <c r="C265" s="48" t="s">
        <v>41</v>
      </c>
      <c r="D265" s="65" t="s">
        <v>50</v>
      </c>
      <c r="E265" s="50" t="s">
        <v>43</v>
      </c>
    </row>
    <row r="266" spans="1:5" ht="15" customHeight="1" x14ac:dyDescent="0.2">
      <c r="A266" s="99"/>
      <c r="B266" s="79"/>
      <c r="C266" s="63">
        <v>6409</v>
      </c>
      <c r="D266" s="80" t="s">
        <v>51</v>
      </c>
      <c r="E266" s="106">
        <v>6336</v>
      </c>
    </row>
    <row r="267" spans="1:5" ht="15" customHeight="1" x14ac:dyDescent="0.2">
      <c r="A267" s="93"/>
      <c r="B267" s="107"/>
      <c r="C267" s="57" t="s">
        <v>46</v>
      </c>
      <c r="D267" s="58"/>
      <c r="E267" s="59">
        <f>E266</f>
        <v>6336</v>
      </c>
    </row>
    <row r="268" spans="1:5" ht="15" customHeight="1" x14ac:dyDescent="0.25">
      <c r="A268" s="36"/>
    </row>
    <row r="269" spans="1:5" ht="15" customHeight="1" x14ac:dyDescent="0.25">
      <c r="A269" s="36"/>
    </row>
    <row r="270" spans="1:5" ht="15" customHeight="1" x14ac:dyDescent="0.25">
      <c r="A270" s="36" t="s">
        <v>144</v>
      </c>
    </row>
    <row r="271" spans="1:5" ht="15" customHeight="1" x14ac:dyDescent="0.2">
      <c r="A271" s="220" t="s">
        <v>35</v>
      </c>
      <c r="B271" s="220"/>
      <c r="C271" s="220"/>
      <c r="D271" s="220"/>
      <c r="E271" s="220"/>
    </row>
    <row r="272" spans="1:5" ht="15" customHeight="1" x14ac:dyDescent="0.2">
      <c r="A272" s="223" t="s">
        <v>145</v>
      </c>
      <c r="B272" s="223"/>
      <c r="C272" s="223"/>
      <c r="D272" s="223"/>
      <c r="E272" s="223"/>
    </row>
    <row r="273" spans="1:5" ht="15" customHeight="1" x14ac:dyDescent="0.2">
      <c r="A273" s="223"/>
      <c r="B273" s="223"/>
      <c r="C273" s="223"/>
      <c r="D273" s="223"/>
      <c r="E273" s="223"/>
    </row>
    <row r="274" spans="1:5" ht="15" customHeight="1" x14ac:dyDescent="0.2">
      <c r="A274" s="223"/>
      <c r="B274" s="223"/>
      <c r="C274" s="223"/>
      <c r="D274" s="223"/>
      <c r="E274" s="223"/>
    </row>
    <row r="275" spans="1:5" ht="15" customHeight="1" x14ac:dyDescent="0.2">
      <c r="A275" s="223"/>
      <c r="B275" s="223"/>
      <c r="C275" s="223"/>
      <c r="D275" s="223"/>
      <c r="E275" s="223"/>
    </row>
    <row r="276" spans="1:5" ht="15" customHeight="1" x14ac:dyDescent="0.2">
      <c r="A276" s="223"/>
      <c r="B276" s="223"/>
      <c r="C276" s="223"/>
      <c r="D276" s="223"/>
      <c r="E276" s="223"/>
    </row>
    <row r="277" spans="1:5" ht="15" customHeight="1" x14ac:dyDescent="0.2">
      <c r="A277" s="223"/>
      <c r="B277" s="223"/>
      <c r="C277" s="223"/>
      <c r="D277" s="223"/>
      <c r="E277" s="223"/>
    </row>
    <row r="278" spans="1:5" ht="15" customHeight="1" x14ac:dyDescent="0.2">
      <c r="A278" s="223"/>
      <c r="B278" s="223"/>
      <c r="C278" s="223"/>
      <c r="D278" s="223"/>
      <c r="E278" s="223"/>
    </row>
    <row r="279" spans="1:5" ht="15" customHeight="1" x14ac:dyDescent="0.2">
      <c r="A279" s="223"/>
      <c r="B279" s="223"/>
      <c r="C279" s="223"/>
      <c r="D279" s="223"/>
      <c r="E279" s="223"/>
    </row>
    <row r="280" spans="1:5" ht="15" customHeight="1" x14ac:dyDescent="0.2">
      <c r="A280" s="223"/>
      <c r="B280" s="223"/>
      <c r="C280" s="223"/>
      <c r="D280" s="223"/>
      <c r="E280" s="223"/>
    </row>
    <row r="281" spans="1:5" ht="15" customHeight="1" x14ac:dyDescent="0.2">
      <c r="A281" s="84"/>
      <c r="B281" s="84"/>
      <c r="C281" s="84"/>
      <c r="D281" s="84"/>
      <c r="E281" s="84"/>
    </row>
    <row r="282" spans="1:5" ht="15" customHeight="1" x14ac:dyDescent="0.25">
      <c r="A282" s="60" t="s">
        <v>1</v>
      </c>
      <c r="B282" s="46"/>
      <c r="C282" s="46"/>
      <c r="D282" s="46"/>
      <c r="E282" s="46"/>
    </row>
    <row r="283" spans="1:5" ht="15" customHeight="1" x14ac:dyDescent="0.2">
      <c r="A283" s="61" t="s">
        <v>47</v>
      </c>
      <c r="B283" s="46"/>
      <c r="C283" s="46"/>
      <c r="D283" s="46"/>
      <c r="E283" s="62" t="s">
        <v>48</v>
      </c>
    </row>
    <row r="284" spans="1:5" ht="15" customHeight="1" x14ac:dyDescent="0.25">
      <c r="B284" s="60"/>
      <c r="C284" s="46"/>
      <c r="D284" s="46"/>
      <c r="E284" s="47"/>
    </row>
    <row r="285" spans="1:5" ht="15" customHeight="1" x14ac:dyDescent="0.2">
      <c r="B285" s="77"/>
      <c r="C285" s="48" t="s">
        <v>41</v>
      </c>
      <c r="D285" s="49" t="s">
        <v>42</v>
      </c>
      <c r="E285" s="50" t="s">
        <v>43</v>
      </c>
    </row>
    <row r="286" spans="1:5" ht="15" customHeight="1" x14ac:dyDescent="0.2">
      <c r="B286" s="92"/>
      <c r="C286" s="73">
        <v>6172</v>
      </c>
      <c r="D286" s="159" t="s">
        <v>146</v>
      </c>
      <c r="E286" s="125">
        <v>46518</v>
      </c>
    </row>
    <row r="287" spans="1:5" ht="15" customHeight="1" x14ac:dyDescent="0.2">
      <c r="B287" s="92"/>
      <c r="C287" s="57" t="s">
        <v>46</v>
      </c>
      <c r="D287" s="58"/>
      <c r="E287" s="59">
        <f>SUM(E286:E286)</f>
        <v>46518</v>
      </c>
    </row>
    <row r="288" spans="1:5" ht="15" customHeight="1" x14ac:dyDescent="0.2">
      <c r="A288" s="44"/>
      <c r="B288" s="44"/>
      <c r="C288" s="44"/>
      <c r="D288" s="44"/>
      <c r="E288" s="44"/>
    </row>
    <row r="289" spans="1:5" ht="15" customHeight="1" x14ac:dyDescent="0.25">
      <c r="A289" s="60" t="s">
        <v>16</v>
      </c>
      <c r="B289" s="46"/>
      <c r="C289" s="46"/>
      <c r="D289" s="46"/>
      <c r="E289" s="44"/>
    </row>
    <row r="290" spans="1:5" ht="15" customHeight="1" x14ac:dyDescent="0.2">
      <c r="A290" s="61" t="s">
        <v>147</v>
      </c>
      <c r="B290" s="44"/>
      <c r="C290" s="44"/>
      <c r="D290" s="44"/>
      <c r="E290" s="44" t="s">
        <v>148</v>
      </c>
    </row>
    <row r="291" spans="1:5" ht="15" customHeight="1" x14ac:dyDescent="0.2">
      <c r="A291" s="44"/>
      <c r="B291" s="156"/>
      <c r="C291" s="46"/>
      <c r="E291" s="157"/>
    </row>
    <row r="292" spans="1:5" ht="15" customHeight="1" x14ac:dyDescent="0.2">
      <c r="B292" s="77"/>
      <c r="C292" s="48" t="s">
        <v>41</v>
      </c>
      <c r="D292" s="122" t="s">
        <v>50</v>
      </c>
      <c r="E292" s="50" t="s">
        <v>43</v>
      </c>
    </row>
    <row r="293" spans="1:5" ht="15" customHeight="1" x14ac:dyDescent="0.2">
      <c r="B293" s="99"/>
      <c r="C293" s="66">
        <v>3513</v>
      </c>
      <c r="D293" s="80" t="s">
        <v>82</v>
      </c>
      <c r="E293" s="125">
        <v>-1000</v>
      </c>
    </row>
    <row r="294" spans="1:5" ht="15" customHeight="1" x14ac:dyDescent="0.2">
      <c r="B294" s="99"/>
      <c r="C294" s="66">
        <v>3522</v>
      </c>
      <c r="D294" s="80" t="s">
        <v>82</v>
      </c>
      <c r="E294" s="125">
        <v>47518</v>
      </c>
    </row>
    <row r="295" spans="1:5" ht="15" customHeight="1" x14ac:dyDescent="0.2">
      <c r="B295" s="92"/>
      <c r="C295" s="57" t="s">
        <v>46</v>
      </c>
      <c r="D295" s="95"/>
      <c r="E295" s="96">
        <f>SUM(E293:E294)</f>
        <v>46518</v>
      </c>
    </row>
    <row r="296" spans="1:5" ht="15" customHeight="1" x14ac:dyDescent="0.2"/>
    <row r="297" spans="1:5" ht="15" customHeight="1" x14ac:dyDescent="0.2"/>
    <row r="298" spans="1:5" ht="15" customHeight="1" x14ac:dyDescent="0.25">
      <c r="A298" s="36" t="s">
        <v>149</v>
      </c>
    </row>
    <row r="299" spans="1:5" ht="15" customHeight="1" x14ac:dyDescent="0.2">
      <c r="A299" s="220" t="s">
        <v>35</v>
      </c>
      <c r="B299" s="220"/>
      <c r="C299" s="220"/>
      <c r="D299" s="220"/>
      <c r="E299" s="220"/>
    </row>
    <row r="300" spans="1:5" ht="15" customHeight="1" x14ac:dyDescent="0.2">
      <c r="A300" s="221" t="s">
        <v>150</v>
      </c>
      <c r="B300" s="221"/>
      <c r="C300" s="221"/>
      <c r="D300" s="221"/>
      <c r="E300" s="221"/>
    </row>
    <row r="301" spans="1:5" ht="15" customHeight="1" x14ac:dyDescent="0.2">
      <c r="A301" s="221"/>
      <c r="B301" s="221"/>
      <c r="C301" s="221"/>
      <c r="D301" s="221"/>
      <c r="E301" s="221"/>
    </row>
    <row r="302" spans="1:5" ht="15" customHeight="1" x14ac:dyDescent="0.2">
      <c r="A302" s="221"/>
      <c r="B302" s="221"/>
      <c r="C302" s="221"/>
      <c r="D302" s="221"/>
      <c r="E302" s="221"/>
    </row>
    <row r="303" spans="1:5" ht="15" customHeight="1" x14ac:dyDescent="0.2">
      <c r="A303" s="221"/>
      <c r="B303" s="221"/>
      <c r="C303" s="221"/>
      <c r="D303" s="221"/>
      <c r="E303" s="221"/>
    </row>
    <row r="304" spans="1:5" ht="15" customHeight="1" x14ac:dyDescent="0.2">
      <c r="A304" s="221"/>
      <c r="B304" s="221"/>
      <c r="C304" s="221"/>
      <c r="D304" s="221"/>
      <c r="E304" s="221"/>
    </row>
    <row r="305" spans="1:5" ht="15" customHeight="1" x14ac:dyDescent="0.2">
      <c r="A305" s="221"/>
      <c r="B305" s="221"/>
      <c r="C305" s="221"/>
      <c r="D305" s="221"/>
      <c r="E305" s="221"/>
    </row>
    <row r="306" spans="1:5" ht="15" customHeight="1" x14ac:dyDescent="0.2">
      <c r="A306" s="221"/>
      <c r="B306" s="221"/>
      <c r="C306" s="221"/>
      <c r="D306" s="221"/>
      <c r="E306" s="221"/>
    </row>
    <row r="307" spans="1:5" ht="15" customHeight="1" x14ac:dyDescent="0.2"/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60" t="s">
        <v>1</v>
      </c>
      <c r="B314" s="46"/>
      <c r="C314" s="46"/>
      <c r="D314" s="46"/>
      <c r="E314" s="46"/>
    </row>
    <row r="315" spans="1:5" ht="15" customHeight="1" x14ac:dyDescent="0.2">
      <c r="A315" s="61" t="s">
        <v>47</v>
      </c>
      <c r="B315" s="46"/>
      <c r="C315" s="46"/>
      <c r="D315" s="46"/>
      <c r="E315" s="62" t="s">
        <v>48</v>
      </c>
    </row>
    <row r="316" spans="1:5" ht="15" customHeight="1" x14ac:dyDescent="0.25">
      <c r="A316" s="44"/>
      <c r="B316" s="60"/>
      <c r="C316" s="46"/>
      <c r="D316" s="46"/>
      <c r="E316" s="47"/>
    </row>
    <row r="317" spans="1:5" ht="15" customHeight="1" x14ac:dyDescent="0.2">
      <c r="B317" s="111"/>
      <c r="C317" s="48" t="s">
        <v>41</v>
      </c>
      <c r="D317" s="49" t="s">
        <v>42</v>
      </c>
      <c r="E317" s="50" t="s">
        <v>43</v>
      </c>
    </row>
    <row r="318" spans="1:5" ht="15" customHeight="1" x14ac:dyDescent="0.2">
      <c r="B318" s="92"/>
      <c r="C318" s="155">
        <v>6172</v>
      </c>
      <c r="D318" s="80" t="s">
        <v>146</v>
      </c>
      <c r="E318" s="74">
        <v>620679</v>
      </c>
    </row>
    <row r="319" spans="1:5" ht="15" customHeight="1" x14ac:dyDescent="0.2">
      <c r="B319" s="92"/>
      <c r="C319" s="57" t="s">
        <v>46</v>
      </c>
      <c r="D319" s="58"/>
      <c r="E319" s="59">
        <f>SUM(E318:E318)</f>
        <v>620679</v>
      </c>
    </row>
    <row r="320" spans="1:5" ht="15" customHeight="1" x14ac:dyDescent="0.2"/>
    <row r="321" spans="1:5" ht="15" customHeight="1" x14ac:dyDescent="0.25">
      <c r="A321" s="60" t="s">
        <v>16</v>
      </c>
      <c r="B321" s="46"/>
      <c r="C321" s="46"/>
      <c r="D321" s="46"/>
      <c r="E321" s="46"/>
    </row>
    <row r="322" spans="1:5" ht="15" customHeight="1" x14ac:dyDescent="0.2">
      <c r="A322" s="61" t="s">
        <v>71</v>
      </c>
      <c r="B322" s="85"/>
      <c r="C322" s="85"/>
      <c r="D322" s="85"/>
      <c r="E322" s="44" t="s">
        <v>72</v>
      </c>
    </row>
    <row r="323" spans="1:5" ht="15" customHeight="1" x14ac:dyDescent="0.25">
      <c r="A323" s="60"/>
      <c r="B323" s="44"/>
      <c r="C323" s="46"/>
      <c r="D323" s="46"/>
      <c r="E323" s="47"/>
    </row>
    <row r="324" spans="1:5" ht="15" customHeight="1" x14ac:dyDescent="0.2">
      <c r="A324" s="77"/>
      <c r="B324" s="64" t="s">
        <v>40</v>
      </c>
      <c r="C324" s="48" t="s">
        <v>41</v>
      </c>
      <c r="D324" s="91" t="s">
        <v>42</v>
      </c>
      <c r="E324" s="50" t="s">
        <v>43</v>
      </c>
    </row>
    <row r="325" spans="1:5" ht="15" customHeight="1" x14ac:dyDescent="0.2">
      <c r="A325" s="92"/>
      <c r="B325" s="118">
        <v>305</v>
      </c>
      <c r="C325" s="66"/>
      <c r="D325" s="133" t="s">
        <v>151</v>
      </c>
      <c r="E325" s="74">
        <v>620679</v>
      </c>
    </row>
    <row r="326" spans="1:5" ht="15" customHeight="1" x14ac:dyDescent="0.2">
      <c r="A326" s="93"/>
      <c r="B326" s="94"/>
      <c r="C326" s="57" t="s">
        <v>46</v>
      </c>
      <c r="D326" s="95"/>
      <c r="E326" s="96">
        <f>SUM(E325:E325)</f>
        <v>620679</v>
      </c>
    </row>
    <row r="327" spans="1:5" ht="15" customHeight="1" x14ac:dyDescent="0.2"/>
    <row r="328" spans="1:5" ht="15" customHeight="1" x14ac:dyDescent="0.2"/>
    <row r="329" spans="1:5" ht="15" customHeight="1" x14ac:dyDescent="0.25">
      <c r="A329" s="36" t="s">
        <v>152</v>
      </c>
    </row>
    <row r="330" spans="1:5" ht="15" customHeight="1" x14ac:dyDescent="0.2">
      <c r="A330" s="220" t="s">
        <v>35</v>
      </c>
      <c r="B330" s="220"/>
      <c r="C330" s="220"/>
      <c r="D330" s="220"/>
      <c r="E330" s="220"/>
    </row>
    <row r="331" spans="1:5" ht="15" customHeight="1" x14ac:dyDescent="0.2">
      <c r="A331" s="223" t="s">
        <v>153</v>
      </c>
      <c r="B331" s="223"/>
      <c r="C331" s="223"/>
      <c r="D331" s="223"/>
      <c r="E331" s="223"/>
    </row>
    <row r="332" spans="1:5" ht="15" customHeight="1" x14ac:dyDescent="0.2">
      <c r="A332" s="223"/>
      <c r="B332" s="223"/>
      <c r="C332" s="223"/>
      <c r="D332" s="223"/>
      <c r="E332" s="223"/>
    </row>
    <row r="333" spans="1:5" ht="15" customHeight="1" x14ac:dyDescent="0.2">
      <c r="A333" s="223"/>
      <c r="B333" s="223"/>
      <c r="C333" s="223"/>
      <c r="D333" s="223"/>
      <c r="E333" s="223"/>
    </row>
    <row r="334" spans="1:5" ht="15" customHeight="1" x14ac:dyDescent="0.2">
      <c r="A334" s="223"/>
      <c r="B334" s="223"/>
      <c r="C334" s="223"/>
      <c r="D334" s="223"/>
      <c r="E334" s="223"/>
    </row>
    <row r="335" spans="1:5" ht="15" customHeight="1" x14ac:dyDescent="0.2">
      <c r="A335" s="223"/>
      <c r="B335" s="223"/>
      <c r="C335" s="223"/>
      <c r="D335" s="223"/>
      <c r="E335" s="223"/>
    </row>
    <row r="336" spans="1:5" ht="15" customHeight="1" x14ac:dyDescent="0.2">
      <c r="A336" s="223"/>
      <c r="B336" s="223"/>
      <c r="C336" s="223"/>
      <c r="D336" s="223"/>
      <c r="E336" s="223"/>
    </row>
    <row r="337" spans="1:5" ht="15" customHeight="1" x14ac:dyDescent="0.2">
      <c r="A337" s="223"/>
      <c r="B337" s="223"/>
      <c r="C337" s="223"/>
      <c r="D337" s="223"/>
      <c r="E337" s="223"/>
    </row>
    <row r="338" spans="1:5" ht="15" customHeight="1" x14ac:dyDescent="0.2">
      <c r="A338" s="223"/>
      <c r="B338" s="223"/>
      <c r="C338" s="223"/>
      <c r="D338" s="223"/>
      <c r="E338" s="223"/>
    </row>
    <row r="339" spans="1:5" ht="15" customHeight="1" x14ac:dyDescent="0.2">
      <c r="A339" s="84"/>
      <c r="B339" s="84"/>
      <c r="C339" s="84"/>
      <c r="D339" s="84"/>
      <c r="E339" s="141"/>
    </row>
    <row r="340" spans="1:5" ht="15" customHeight="1" x14ac:dyDescent="0.25">
      <c r="A340" s="39" t="s">
        <v>1</v>
      </c>
      <c r="B340" s="41"/>
      <c r="C340" s="41"/>
      <c r="D340" s="41"/>
      <c r="E340" s="41"/>
    </row>
    <row r="341" spans="1:5" ht="15" customHeight="1" x14ac:dyDescent="0.2">
      <c r="A341" s="42" t="s">
        <v>47</v>
      </c>
      <c r="B341" s="41"/>
      <c r="C341" s="41"/>
      <c r="D341" s="41"/>
      <c r="E341" s="43" t="s">
        <v>48</v>
      </c>
    </row>
    <row r="342" spans="1:5" ht="15" customHeight="1" x14ac:dyDescent="0.25">
      <c r="A342" s="39"/>
      <c r="B342" s="103"/>
      <c r="C342" s="102"/>
      <c r="D342" s="102"/>
      <c r="E342" s="135"/>
    </row>
    <row r="343" spans="1:5" ht="15" customHeight="1" x14ac:dyDescent="0.2">
      <c r="A343" s="111"/>
      <c r="B343" s="111"/>
      <c r="C343" s="64" t="s">
        <v>41</v>
      </c>
      <c r="D343" s="136" t="s">
        <v>42</v>
      </c>
      <c r="E343" s="64" t="s">
        <v>43</v>
      </c>
    </row>
    <row r="344" spans="1:5" ht="15" customHeight="1" x14ac:dyDescent="0.2">
      <c r="A344" s="99"/>
      <c r="B344" s="79"/>
      <c r="C344" s="66"/>
      <c r="D344" s="160" t="s">
        <v>154</v>
      </c>
      <c r="E344" s="161">
        <f>161539317.99-7000000</f>
        <v>154539317.99000001</v>
      </c>
    </row>
    <row r="345" spans="1:5" ht="15" customHeight="1" x14ac:dyDescent="0.2">
      <c r="A345" s="112"/>
      <c r="B345" s="162"/>
      <c r="C345" s="68" t="s">
        <v>46</v>
      </c>
      <c r="D345" s="101"/>
      <c r="E345" s="97">
        <f>SUM(E344:E344)</f>
        <v>154539317.99000001</v>
      </c>
    </row>
    <row r="346" spans="1:5" ht="15" customHeight="1" x14ac:dyDescent="0.2">
      <c r="A346" s="84"/>
      <c r="B346" s="84"/>
      <c r="C346" s="84"/>
      <c r="D346" s="84"/>
      <c r="E346" s="141"/>
    </row>
    <row r="347" spans="1:5" ht="15" customHeight="1" x14ac:dyDescent="0.25">
      <c r="A347" s="39" t="s">
        <v>16</v>
      </c>
      <c r="B347" s="41"/>
      <c r="C347" s="41"/>
      <c r="D347" s="41"/>
      <c r="E347" s="41"/>
    </row>
    <row r="348" spans="1:5" ht="15" customHeight="1" x14ac:dyDescent="0.2">
      <c r="A348" s="42" t="s">
        <v>47</v>
      </c>
      <c r="B348" s="41"/>
      <c r="C348" s="41"/>
      <c r="D348" s="41"/>
      <c r="E348" s="43" t="s">
        <v>48</v>
      </c>
    </row>
    <row r="349" spans="1:5" ht="15" customHeight="1" x14ac:dyDescent="0.25">
      <c r="A349" s="102"/>
      <c r="B349" s="39"/>
      <c r="C349" s="41"/>
      <c r="D349" s="41"/>
      <c r="E349" s="135"/>
    </row>
    <row r="350" spans="1:5" ht="15" customHeight="1" x14ac:dyDescent="0.2">
      <c r="A350" s="111"/>
      <c r="B350" s="77"/>
      <c r="C350" s="64" t="s">
        <v>41</v>
      </c>
      <c r="D350" s="65" t="s">
        <v>50</v>
      </c>
      <c r="E350" s="64" t="s">
        <v>43</v>
      </c>
    </row>
    <row r="351" spans="1:5" ht="15" customHeight="1" x14ac:dyDescent="0.2">
      <c r="A351" s="99"/>
      <c r="B351" s="100"/>
      <c r="C351" s="63">
        <v>6409</v>
      </c>
      <c r="D351" s="80" t="s">
        <v>51</v>
      </c>
      <c r="E351" s="54">
        <v>73650000</v>
      </c>
    </row>
    <row r="352" spans="1:5" ht="15" customHeight="1" x14ac:dyDescent="0.2">
      <c r="A352" s="112"/>
      <c r="B352" s="117"/>
      <c r="C352" s="68" t="s">
        <v>46</v>
      </c>
      <c r="D352" s="69"/>
      <c r="E352" s="70">
        <f>SUM(E351:E351)</f>
        <v>73650000</v>
      </c>
    </row>
    <row r="353" spans="1:5" ht="15" customHeight="1" x14ac:dyDescent="0.2">
      <c r="A353" s="35"/>
      <c r="B353" s="35"/>
      <c r="C353" s="35"/>
      <c r="D353" s="35"/>
      <c r="E353" s="163"/>
    </row>
    <row r="354" spans="1:5" ht="15" customHeight="1" x14ac:dyDescent="0.25">
      <c r="A354" s="60" t="s">
        <v>16</v>
      </c>
      <c r="B354" s="46"/>
      <c r="C354" s="46"/>
      <c r="D354" s="46"/>
      <c r="E354" s="41"/>
    </row>
    <row r="355" spans="1:5" ht="15" customHeight="1" x14ac:dyDescent="0.2">
      <c r="A355" s="61" t="s">
        <v>107</v>
      </c>
      <c r="B355" s="164"/>
      <c r="C355" s="164"/>
      <c r="D355" s="164"/>
      <c r="E355" s="164" t="s">
        <v>108</v>
      </c>
    </row>
    <row r="356" spans="1:5" ht="15" customHeight="1" x14ac:dyDescent="0.25">
      <c r="A356" s="60"/>
      <c r="B356" s="44"/>
      <c r="C356" s="46"/>
      <c r="D356" s="46"/>
      <c r="E356" s="135"/>
    </row>
    <row r="357" spans="1:5" ht="15" customHeight="1" x14ac:dyDescent="0.2">
      <c r="A357" s="111"/>
      <c r="B357" s="111"/>
      <c r="C357" s="48" t="s">
        <v>41</v>
      </c>
      <c r="D357" s="65" t="s">
        <v>50</v>
      </c>
      <c r="E357" s="127" t="s">
        <v>43</v>
      </c>
    </row>
    <row r="358" spans="1:5" ht="15" customHeight="1" x14ac:dyDescent="0.2">
      <c r="A358" s="165"/>
      <c r="B358" s="100"/>
      <c r="C358" s="73">
        <v>6172</v>
      </c>
      <c r="D358" s="80" t="s">
        <v>82</v>
      </c>
      <c r="E358" s="54">
        <f>150000+37000+150000+260000+302500+616000+21000+15000+119000+10000+84000+273000</f>
        <v>2037500</v>
      </c>
    </row>
    <row r="359" spans="1:5" ht="15" customHeight="1" x14ac:dyDescent="0.2">
      <c r="A359" s="165"/>
      <c r="B359" s="100"/>
      <c r="C359" s="66">
        <v>6172</v>
      </c>
      <c r="D359" s="80" t="s">
        <v>63</v>
      </c>
      <c r="E359" s="54">
        <v>400000</v>
      </c>
    </row>
    <row r="360" spans="1:5" ht="15" customHeight="1" x14ac:dyDescent="0.2">
      <c r="A360" s="99"/>
      <c r="B360" s="100"/>
      <c r="C360" s="57" t="s">
        <v>46</v>
      </c>
      <c r="D360" s="58"/>
      <c r="E360" s="97">
        <f>SUM(E358:E359)</f>
        <v>2437500</v>
      </c>
    </row>
    <row r="361" spans="1:5" ht="15" customHeight="1" x14ac:dyDescent="0.2">
      <c r="A361" s="35"/>
      <c r="B361" s="35"/>
      <c r="C361" s="35"/>
      <c r="D361" s="35"/>
      <c r="E361" s="163"/>
    </row>
    <row r="362" spans="1:5" ht="15" customHeight="1" x14ac:dyDescent="0.2">
      <c r="A362" s="35"/>
      <c r="B362" s="35"/>
      <c r="C362" s="35"/>
      <c r="D362" s="35"/>
      <c r="E362" s="163"/>
    </row>
    <row r="363" spans="1:5" ht="15" customHeight="1" x14ac:dyDescent="0.2">
      <c r="A363" s="35"/>
      <c r="B363" s="35"/>
      <c r="C363" s="35"/>
      <c r="D363" s="35"/>
      <c r="E363" s="163"/>
    </row>
    <row r="364" spans="1:5" ht="15" customHeight="1" x14ac:dyDescent="0.2">
      <c r="A364" s="35"/>
      <c r="B364" s="35"/>
      <c r="C364" s="35"/>
      <c r="D364" s="35"/>
      <c r="E364" s="163"/>
    </row>
    <row r="365" spans="1:5" ht="15" customHeight="1" x14ac:dyDescent="0.2">
      <c r="A365" s="35"/>
      <c r="B365" s="35"/>
      <c r="C365" s="35"/>
      <c r="D365" s="35"/>
      <c r="E365" s="163"/>
    </row>
    <row r="366" spans="1:5" ht="15" customHeight="1" x14ac:dyDescent="0.25">
      <c r="A366" s="39" t="s">
        <v>16</v>
      </c>
      <c r="B366" s="41"/>
      <c r="C366" s="41"/>
      <c r="D366" s="44"/>
      <c r="E366" s="44"/>
    </row>
    <row r="367" spans="1:5" ht="15" customHeight="1" x14ac:dyDescent="0.2">
      <c r="A367" s="42" t="s">
        <v>155</v>
      </c>
      <c r="B367" s="41"/>
      <c r="C367" s="41"/>
      <c r="D367" s="41"/>
      <c r="E367" s="43" t="s">
        <v>156</v>
      </c>
    </row>
    <row r="368" spans="1:5" ht="15" customHeight="1" x14ac:dyDescent="0.2">
      <c r="A368" s="102"/>
      <c r="B368" s="103"/>
      <c r="C368" s="41"/>
      <c r="D368" s="102"/>
      <c r="E368" s="104"/>
    </row>
    <row r="369" spans="1:5" ht="15" customHeight="1" x14ac:dyDescent="0.2">
      <c r="C369" s="64" t="s">
        <v>41</v>
      </c>
      <c r="D369" s="65" t="s">
        <v>50</v>
      </c>
      <c r="E369" s="64" t="s">
        <v>43</v>
      </c>
    </row>
    <row r="370" spans="1:5" ht="15" customHeight="1" x14ac:dyDescent="0.2">
      <c r="C370" s="66">
        <v>6172</v>
      </c>
      <c r="D370" s="80" t="s">
        <v>82</v>
      </c>
      <c r="E370" s="54">
        <v>5202</v>
      </c>
    </row>
    <row r="371" spans="1:5" ht="15" customHeight="1" x14ac:dyDescent="0.2">
      <c r="C371" s="66">
        <v>6172</v>
      </c>
      <c r="D371" s="166" t="s">
        <v>63</v>
      </c>
      <c r="E371" s="54">
        <v>105287</v>
      </c>
    </row>
    <row r="372" spans="1:5" ht="15" customHeight="1" x14ac:dyDescent="0.2">
      <c r="C372" s="68" t="s">
        <v>46</v>
      </c>
      <c r="D372" s="69"/>
      <c r="E372" s="70">
        <f>SUM(E370:E371)</f>
        <v>110489</v>
      </c>
    </row>
    <row r="373" spans="1:5" ht="15" customHeight="1" x14ac:dyDescent="0.2">
      <c r="A373" s="35"/>
      <c r="B373" s="35"/>
      <c r="C373" s="35"/>
      <c r="D373" s="35"/>
      <c r="E373" s="163"/>
    </row>
    <row r="374" spans="1:5" ht="15" customHeight="1" x14ac:dyDescent="0.25">
      <c r="A374" s="60" t="s">
        <v>16</v>
      </c>
      <c r="B374" s="167"/>
      <c r="C374" s="46"/>
      <c r="D374" s="46"/>
      <c r="E374" s="44"/>
    </row>
    <row r="375" spans="1:5" ht="15" customHeight="1" x14ac:dyDescent="0.2">
      <c r="A375" s="42" t="s">
        <v>157</v>
      </c>
      <c r="B375" s="167"/>
      <c r="C375" s="46"/>
      <c r="D375" s="46"/>
      <c r="E375" s="62" t="s">
        <v>158</v>
      </c>
    </row>
    <row r="376" spans="1:5" ht="15" customHeight="1" x14ac:dyDescent="0.2">
      <c r="A376" s="61"/>
      <c r="B376" s="167"/>
      <c r="C376" s="46"/>
      <c r="D376" s="46"/>
      <c r="E376" s="62"/>
    </row>
    <row r="377" spans="1:5" ht="15" customHeight="1" x14ac:dyDescent="0.2">
      <c r="B377" s="111"/>
      <c r="C377" s="64" t="s">
        <v>41</v>
      </c>
      <c r="D377" s="122" t="s">
        <v>50</v>
      </c>
      <c r="E377" s="64" t="s">
        <v>43</v>
      </c>
    </row>
    <row r="378" spans="1:5" ht="15" customHeight="1" x14ac:dyDescent="0.2">
      <c r="B378" s="99"/>
      <c r="C378" s="64">
        <v>6172</v>
      </c>
      <c r="D378" s="80" t="s">
        <v>63</v>
      </c>
      <c r="E378" s="54">
        <v>1727000</v>
      </c>
    </row>
    <row r="379" spans="1:5" ht="15" customHeight="1" x14ac:dyDescent="0.2">
      <c r="B379" s="112"/>
      <c r="C379" s="68" t="s">
        <v>46</v>
      </c>
      <c r="D379" s="101"/>
      <c r="E379" s="97">
        <f>SUM(E378:E378)</f>
        <v>1727000</v>
      </c>
    </row>
    <row r="380" spans="1:5" ht="15" customHeight="1" x14ac:dyDescent="0.2">
      <c r="A380" s="35"/>
      <c r="B380" s="35"/>
      <c r="C380" s="35"/>
      <c r="D380" s="35"/>
      <c r="E380" s="163"/>
    </row>
    <row r="381" spans="1:5" ht="15" customHeight="1" x14ac:dyDescent="0.25">
      <c r="A381" s="60" t="s">
        <v>16</v>
      </c>
      <c r="B381" s="46"/>
      <c r="C381" s="46"/>
      <c r="D381" s="46"/>
      <c r="E381" s="41"/>
    </row>
    <row r="382" spans="1:5" ht="15" customHeight="1" x14ac:dyDescent="0.2">
      <c r="A382" s="71" t="s">
        <v>38</v>
      </c>
      <c r="B382" s="46"/>
      <c r="C382" s="46"/>
      <c r="D382" s="46"/>
      <c r="E382" s="43" t="s">
        <v>92</v>
      </c>
    </row>
    <row r="383" spans="1:5" ht="15" customHeight="1" x14ac:dyDescent="0.2">
      <c r="A383" s="109"/>
      <c r="B383" s="110"/>
      <c r="C383" s="46"/>
      <c r="D383" s="46"/>
      <c r="E383" s="135"/>
    </row>
    <row r="384" spans="1:5" ht="15" customHeight="1" x14ac:dyDescent="0.2">
      <c r="A384" s="77"/>
      <c r="B384" s="77"/>
      <c r="C384" s="48" t="s">
        <v>41</v>
      </c>
      <c r="D384" s="49" t="s">
        <v>50</v>
      </c>
      <c r="E384" s="64" t="s">
        <v>43</v>
      </c>
    </row>
    <row r="385" spans="1:5" ht="15" customHeight="1" x14ac:dyDescent="0.2">
      <c r="A385" s="99"/>
      <c r="B385" s="107"/>
      <c r="C385" s="66">
        <v>3636</v>
      </c>
      <c r="D385" s="80" t="s">
        <v>82</v>
      </c>
      <c r="E385" s="54">
        <v>2178000</v>
      </c>
    </row>
    <row r="386" spans="1:5" ht="15" customHeight="1" x14ac:dyDescent="0.2">
      <c r="C386" s="57" t="s">
        <v>46</v>
      </c>
      <c r="D386" s="58"/>
      <c r="E386" s="97">
        <f>SUM(E385:E385)</f>
        <v>2178000</v>
      </c>
    </row>
    <row r="387" spans="1:5" ht="15" customHeight="1" x14ac:dyDescent="0.2">
      <c r="A387" s="35"/>
      <c r="B387" s="35"/>
      <c r="C387" s="35"/>
      <c r="D387" s="35"/>
      <c r="E387" s="163"/>
    </row>
    <row r="388" spans="1:5" ht="15" customHeight="1" x14ac:dyDescent="0.25">
      <c r="A388" s="60" t="s">
        <v>16</v>
      </c>
      <c r="B388" s="46"/>
      <c r="C388" s="46"/>
      <c r="D388" s="46"/>
      <c r="E388" s="102"/>
    </row>
    <row r="389" spans="1:5" ht="15" customHeight="1" x14ac:dyDescent="0.2">
      <c r="A389" s="42" t="s">
        <v>87</v>
      </c>
      <c r="B389" s="46"/>
      <c r="C389" s="46"/>
      <c r="D389" s="46"/>
      <c r="E389" s="43" t="s">
        <v>88</v>
      </c>
    </row>
    <row r="390" spans="1:5" ht="15" customHeight="1" x14ac:dyDescent="0.2">
      <c r="A390" s="61"/>
      <c r="B390" s="44"/>
      <c r="C390" s="46"/>
      <c r="D390" s="46"/>
      <c r="E390" s="135"/>
    </row>
    <row r="391" spans="1:5" ht="15" customHeight="1" x14ac:dyDescent="0.2">
      <c r="A391" s="77"/>
      <c r="B391" s="77"/>
      <c r="C391" s="48" t="s">
        <v>41</v>
      </c>
      <c r="D391" s="65" t="s">
        <v>50</v>
      </c>
      <c r="E391" s="127" t="s">
        <v>43</v>
      </c>
    </row>
    <row r="392" spans="1:5" ht="15" customHeight="1" x14ac:dyDescent="0.2">
      <c r="A392" s="77"/>
      <c r="B392" s="77"/>
      <c r="C392" s="66">
        <v>3299</v>
      </c>
      <c r="D392" s="55" t="s">
        <v>159</v>
      </c>
      <c r="E392" s="108">
        <v>6132940.5599999996</v>
      </c>
    </row>
    <row r="393" spans="1:5" ht="15" customHeight="1" x14ac:dyDescent="0.2">
      <c r="A393" s="77"/>
      <c r="B393" s="77"/>
      <c r="C393" s="66">
        <v>3299</v>
      </c>
      <c r="D393" s="80" t="s">
        <v>160</v>
      </c>
      <c r="E393" s="108">
        <v>3867059.44</v>
      </c>
    </row>
    <row r="394" spans="1:5" ht="15" customHeight="1" x14ac:dyDescent="0.2">
      <c r="A394" s="81"/>
      <c r="B394" s="81"/>
      <c r="C394" s="57" t="s">
        <v>46</v>
      </c>
      <c r="D394" s="58"/>
      <c r="E394" s="97">
        <f>SUM(E392:E393)</f>
        <v>10000000</v>
      </c>
    </row>
    <row r="395" spans="1:5" ht="15" customHeight="1" x14ac:dyDescent="0.2">
      <c r="A395" s="35"/>
      <c r="B395" s="35"/>
      <c r="C395" s="35"/>
      <c r="D395" s="35"/>
      <c r="E395" s="163"/>
    </row>
    <row r="396" spans="1:5" ht="15" customHeight="1" x14ac:dyDescent="0.25">
      <c r="A396" s="39" t="s">
        <v>16</v>
      </c>
      <c r="B396" s="41"/>
      <c r="C396" s="41"/>
      <c r="D396" s="44"/>
      <c r="E396" s="44"/>
    </row>
    <row r="397" spans="1:5" ht="15" customHeight="1" x14ac:dyDescent="0.2">
      <c r="A397" s="168" t="s">
        <v>135</v>
      </c>
      <c r="B397" s="41"/>
      <c r="C397" s="41"/>
      <c r="D397" s="41"/>
      <c r="E397" s="43" t="s">
        <v>136</v>
      </c>
    </row>
    <row r="398" spans="1:5" ht="15" customHeight="1" x14ac:dyDescent="0.2">
      <c r="A398" s="102"/>
      <c r="B398" s="103"/>
      <c r="C398" s="41"/>
      <c r="D398" s="102"/>
      <c r="E398" s="104"/>
    </row>
    <row r="399" spans="1:5" ht="15" customHeight="1" x14ac:dyDescent="0.2">
      <c r="B399" s="48" t="s">
        <v>40</v>
      </c>
      <c r="C399" s="48" t="s">
        <v>41</v>
      </c>
      <c r="D399" s="49" t="s">
        <v>42</v>
      </c>
      <c r="E399" s="50" t="s">
        <v>43</v>
      </c>
    </row>
    <row r="400" spans="1:5" ht="15" customHeight="1" x14ac:dyDescent="0.2">
      <c r="B400" s="151">
        <v>12</v>
      </c>
      <c r="C400" s="73"/>
      <c r="D400" s="80" t="s">
        <v>161</v>
      </c>
      <c r="E400" s="74">
        <v>4000000</v>
      </c>
    </row>
    <row r="401" spans="1:5" ht="15" customHeight="1" x14ac:dyDescent="0.2">
      <c r="B401" s="151"/>
      <c r="C401" s="57" t="s">
        <v>46</v>
      </c>
      <c r="D401" s="58"/>
      <c r="E401" s="59">
        <f>SUM(E400:E400)</f>
        <v>4000000</v>
      </c>
    </row>
    <row r="402" spans="1:5" ht="15" customHeight="1" x14ac:dyDescent="0.2">
      <c r="B402" s="117"/>
      <c r="C402" s="113"/>
      <c r="D402" s="169"/>
      <c r="E402" s="170"/>
    </row>
    <row r="403" spans="1:5" ht="15" customHeight="1" x14ac:dyDescent="0.25">
      <c r="A403" s="60" t="s">
        <v>16</v>
      </c>
      <c r="B403" s="46"/>
      <c r="C403" s="46"/>
      <c r="D403" s="46"/>
      <c r="E403" s="46"/>
    </row>
    <row r="404" spans="1:5" ht="15" customHeight="1" x14ac:dyDescent="0.2">
      <c r="A404" s="61" t="s">
        <v>147</v>
      </c>
      <c r="B404" s="85"/>
      <c r="C404" s="85"/>
      <c r="D404" s="85"/>
      <c r="E404" s="85" t="s">
        <v>148</v>
      </c>
    </row>
    <row r="405" spans="1:5" ht="15" customHeight="1" x14ac:dyDescent="0.2"/>
    <row r="406" spans="1:5" ht="15" customHeight="1" x14ac:dyDescent="0.2">
      <c r="C406" s="48" t="s">
        <v>41</v>
      </c>
      <c r="D406" s="49" t="s">
        <v>42</v>
      </c>
      <c r="E406" s="50" t="s">
        <v>162</v>
      </c>
    </row>
    <row r="407" spans="1:5" ht="15" customHeight="1" x14ac:dyDescent="0.2">
      <c r="C407" s="171">
        <v>3513</v>
      </c>
      <c r="D407" s="80" t="s">
        <v>82</v>
      </c>
      <c r="E407" s="125">
        <v>1600000</v>
      </c>
    </row>
    <row r="408" spans="1:5" ht="15" customHeight="1" x14ac:dyDescent="0.2">
      <c r="C408" s="57" t="s">
        <v>46</v>
      </c>
      <c r="D408" s="58"/>
      <c r="E408" s="59">
        <f>SUM(E407:E407)</f>
        <v>1600000</v>
      </c>
    </row>
    <row r="409" spans="1:5" ht="15" customHeight="1" x14ac:dyDescent="0.2">
      <c r="A409" s="35"/>
      <c r="B409" s="35"/>
      <c r="C409" s="35"/>
      <c r="D409" s="35"/>
      <c r="E409" s="163"/>
    </row>
    <row r="410" spans="1:5" ht="15" customHeight="1" x14ac:dyDescent="0.2">
      <c r="A410" s="35"/>
      <c r="B410" s="35"/>
      <c r="C410" s="35"/>
      <c r="D410" s="35"/>
      <c r="E410" s="163"/>
    </row>
    <row r="411" spans="1:5" ht="15" customHeight="1" x14ac:dyDescent="0.2">
      <c r="A411" s="35"/>
      <c r="B411" s="35"/>
      <c r="C411" s="35"/>
      <c r="D411" s="35"/>
      <c r="E411" s="163"/>
    </row>
    <row r="412" spans="1:5" ht="15" customHeight="1" x14ac:dyDescent="0.2">
      <c r="A412" s="35"/>
      <c r="B412" s="35"/>
      <c r="C412" s="35"/>
      <c r="D412" s="35"/>
      <c r="E412" s="163"/>
    </row>
    <row r="413" spans="1:5" ht="15" customHeight="1" x14ac:dyDescent="0.2">
      <c r="A413" s="35"/>
      <c r="B413" s="35"/>
      <c r="C413" s="35"/>
      <c r="D413" s="35"/>
      <c r="E413" s="163"/>
    </row>
    <row r="414" spans="1:5" ht="15" customHeight="1" x14ac:dyDescent="0.2">
      <c r="A414" s="35"/>
      <c r="B414" s="35"/>
      <c r="C414" s="35"/>
      <c r="D414" s="35"/>
      <c r="E414" s="163"/>
    </row>
    <row r="415" spans="1:5" ht="15" customHeight="1" x14ac:dyDescent="0.2">
      <c r="A415" s="35"/>
      <c r="B415" s="35"/>
      <c r="C415" s="35"/>
      <c r="D415" s="35"/>
      <c r="E415" s="163"/>
    </row>
    <row r="416" spans="1:5" ht="15" customHeight="1" x14ac:dyDescent="0.2">
      <c r="A416" s="35"/>
      <c r="B416" s="35"/>
      <c r="C416" s="35"/>
      <c r="D416" s="35"/>
      <c r="E416" s="163"/>
    </row>
    <row r="417" spans="1:5" ht="15" customHeight="1" x14ac:dyDescent="0.25">
      <c r="A417" s="60" t="s">
        <v>16</v>
      </c>
      <c r="B417" s="46"/>
      <c r="C417" s="46"/>
      <c r="D417" s="46"/>
      <c r="E417" s="46"/>
    </row>
    <row r="418" spans="1:5" ht="15" customHeight="1" x14ac:dyDescent="0.2">
      <c r="A418" s="42" t="s">
        <v>77</v>
      </c>
      <c r="B418" s="46"/>
      <c r="C418" s="46"/>
      <c r="D418" s="46"/>
      <c r="E418" s="62" t="s">
        <v>163</v>
      </c>
    </row>
    <row r="419" spans="1:5" ht="15" customHeight="1" x14ac:dyDescent="0.2">
      <c r="A419" s="109"/>
      <c r="B419" s="110"/>
      <c r="C419" s="46"/>
      <c r="D419" s="46"/>
      <c r="E419" s="47"/>
    </row>
    <row r="420" spans="1:5" ht="15" customHeight="1" x14ac:dyDescent="0.25">
      <c r="A420" s="36"/>
      <c r="B420" s="48" t="s">
        <v>164</v>
      </c>
      <c r="C420" s="48" t="s">
        <v>41</v>
      </c>
      <c r="D420" s="49" t="s">
        <v>50</v>
      </c>
      <c r="E420" s="64" t="s">
        <v>43</v>
      </c>
    </row>
    <row r="421" spans="1:5" ht="15" customHeight="1" x14ac:dyDescent="0.25">
      <c r="A421" s="36"/>
      <c r="B421" s="137">
        <v>10</v>
      </c>
      <c r="C421" s="66"/>
      <c r="D421" s="80" t="s">
        <v>63</v>
      </c>
      <c r="E421" s="74">
        <f>733804.41+1329000+1709545.95+682000+1615046.78+3500000+2000000+3000000+4000000+2421302.06</f>
        <v>20990699.199999999</v>
      </c>
    </row>
    <row r="422" spans="1:5" ht="15" customHeight="1" x14ac:dyDescent="0.25">
      <c r="A422" s="36"/>
      <c r="B422" s="137">
        <v>10</v>
      </c>
      <c r="C422" s="66"/>
      <c r="D422" s="80" t="s">
        <v>82</v>
      </c>
      <c r="E422" s="74">
        <f>6200000+1000000</f>
        <v>7200000</v>
      </c>
    </row>
    <row r="423" spans="1:5" ht="15" customHeight="1" x14ac:dyDescent="0.25">
      <c r="A423" s="36"/>
      <c r="B423" s="137">
        <v>11</v>
      </c>
      <c r="C423" s="66"/>
      <c r="D423" s="80" t="s">
        <v>63</v>
      </c>
      <c r="E423" s="74">
        <f>267964.49+1168518.65</f>
        <v>1436483.14</v>
      </c>
    </row>
    <row r="424" spans="1:5" ht="15" customHeight="1" x14ac:dyDescent="0.25">
      <c r="A424" s="36"/>
      <c r="B424" s="137">
        <v>12</v>
      </c>
      <c r="C424" s="66"/>
      <c r="D424" s="80" t="s">
        <v>63</v>
      </c>
      <c r="E424" s="74">
        <v>795700.56</v>
      </c>
    </row>
    <row r="425" spans="1:5" ht="15" customHeight="1" x14ac:dyDescent="0.25">
      <c r="A425" s="36"/>
      <c r="B425" s="137">
        <v>14</v>
      </c>
      <c r="C425" s="66"/>
      <c r="D425" s="80" t="s">
        <v>63</v>
      </c>
      <c r="E425" s="74">
        <v>2204000</v>
      </c>
    </row>
    <row r="426" spans="1:5" ht="15" customHeight="1" x14ac:dyDescent="0.25">
      <c r="A426" s="36"/>
      <c r="B426" s="151"/>
      <c r="C426" s="57" t="s">
        <v>46</v>
      </c>
      <c r="D426" s="58"/>
      <c r="E426" s="59">
        <f>SUM(E421:E425)</f>
        <v>32626882.899999999</v>
      </c>
    </row>
    <row r="427" spans="1:5" ht="15" customHeight="1" x14ac:dyDescent="0.2"/>
    <row r="428" spans="1:5" ht="15" customHeight="1" x14ac:dyDescent="0.25">
      <c r="A428" s="39" t="s">
        <v>16</v>
      </c>
      <c r="B428" s="41"/>
      <c r="C428" s="41"/>
      <c r="D428" s="44"/>
      <c r="E428" s="44"/>
    </row>
    <row r="429" spans="1:5" ht="15" customHeight="1" x14ac:dyDescent="0.2">
      <c r="A429" s="42" t="s">
        <v>77</v>
      </c>
      <c r="B429" s="41"/>
      <c r="C429" s="41"/>
      <c r="D429" s="41"/>
      <c r="E429" s="43" t="s">
        <v>78</v>
      </c>
    </row>
    <row r="430" spans="1:5" ht="15" customHeight="1" x14ac:dyDescent="0.25">
      <c r="A430" s="115"/>
      <c r="B430" s="116"/>
      <c r="C430" s="41"/>
      <c r="D430" s="102"/>
      <c r="E430" s="104"/>
    </row>
    <row r="431" spans="1:5" ht="15" customHeight="1" x14ac:dyDescent="0.2">
      <c r="A431" s="111"/>
      <c r="B431" s="77"/>
      <c r="C431" s="64" t="s">
        <v>41</v>
      </c>
      <c r="D431" s="65" t="s">
        <v>50</v>
      </c>
      <c r="E431" s="50" t="s">
        <v>43</v>
      </c>
    </row>
    <row r="432" spans="1:5" ht="15" customHeight="1" x14ac:dyDescent="0.2">
      <c r="A432" s="99"/>
      <c r="B432" s="99"/>
      <c r="C432" s="66">
        <v>3122</v>
      </c>
      <c r="D432" s="80" t="s">
        <v>63</v>
      </c>
      <c r="E432" s="54">
        <f>3130000+200000+6317320</f>
        <v>9647320</v>
      </c>
    </row>
    <row r="433" spans="1:5" ht="15" customHeight="1" x14ac:dyDescent="0.2">
      <c r="A433" s="99"/>
      <c r="B433" s="99"/>
      <c r="C433" s="66">
        <v>3315</v>
      </c>
      <c r="D433" s="80" t="s">
        <v>63</v>
      </c>
      <c r="E433" s="54">
        <f>431564.37+926466.72</f>
        <v>1358031.0899999999</v>
      </c>
    </row>
    <row r="434" spans="1:5" ht="15" customHeight="1" x14ac:dyDescent="0.2">
      <c r="A434" s="112"/>
      <c r="B434" s="117"/>
      <c r="C434" s="68" t="s">
        <v>46</v>
      </c>
      <c r="D434" s="69"/>
      <c r="E434" s="70">
        <f>SUM(E432:E433)</f>
        <v>11005351.09</v>
      </c>
    </row>
    <row r="435" spans="1:5" ht="15" customHeight="1" x14ac:dyDescent="0.2">
      <c r="A435" s="35"/>
      <c r="B435" s="35"/>
      <c r="C435" s="35"/>
      <c r="D435" s="35"/>
      <c r="E435" s="163"/>
    </row>
    <row r="436" spans="1:5" ht="15" customHeight="1" x14ac:dyDescent="0.25">
      <c r="A436" s="60" t="s">
        <v>16</v>
      </c>
      <c r="B436" s="46"/>
      <c r="C436" s="46"/>
      <c r="D436" s="46"/>
      <c r="E436" s="102"/>
    </row>
    <row r="437" spans="1:5" ht="15" customHeight="1" x14ac:dyDescent="0.2">
      <c r="A437" s="71" t="s">
        <v>165</v>
      </c>
      <c r="B437" s="41"/>
      <c r="C437" s="41"/>
      <c r="D437" s="41"/>
      <c r="E437" s="43" t="s">
        <v>166</v>
      </c>
    </row>
    <row r="438" spans="1:5" ht="15" customHeight="1" x14ac:dyDescent="0.2">
      <c r="A438" s="61"/>
      <c r="B438" s="44"/>
      <c r="C438" s="46"/>
      <c r="D438" s="46"/>
      <c r="E438" s="135"/>
    </row>
    <row r="439" spans="1:5" ht="15" customHeight="1" x14ac:dyDescent="0.2">
      <c r="A439" s="77"/>
      <c r="B439" s="77"/>
      <c r="C439" s="48" t="s">
        <v>41</v>
      </c>
      <c r="D439" s="65" t="s">
        <v>50</v>
      </c>
      <c r="E439" s="64" t="s">
        <v>43</v>
      </c>
    </row>
    <row r="440" spans="1:5" ht="15" customHeight="1" x14ac:dyDescent="0.2">
      <c r="A440" s="92"/>
      <c r="B440" s="79"/>
      <c r="C440" s="73">
        <v>5213</v>
      </c>
      <c r="D440" s="80" t="s">
        <v>51</v>
      </c>
      <c r="E440" s="108">
        <v>2300000</v>
      </c>
    </row>
    <row r="441" spans="1:5" ht="15" customHeight="1" x14ac:dyDescent="0.2">
      <c r="A441" s="81"/>
      <c r="B441" s="81"/>
      <c r="C441" s="57" t="s">
        <v>46</v>
      </c>
      <c r="D441" s="148"/>
      <c r="E441" s="97">
        <f>SUM(E440:E440)</f>
        <v>2300000</v>
      </c>
    </row>
    <row r="442" spans="1:5" ht="15" customHeight="1" x14ac:dyDescent="0.2">
      <c r="E442" s="121"/>
    </row>
    <row r="443" spans="1:5" ht="15" customHeight="1" x14ac:dyDescent="0.25">
      <c r="A443" s="60" t="s">
        <v>16</v>
      </c>
      <c r="B443" s="46"/>
      <c r="C443" s="46"/>
      <c r="D443" s="46"/>
      <c r="E443" s="102"/>
    </row>
    <row r="444" spans="1:5" ht="15" customHeight="1" x14ac:dyDescent="0.2">
      <c r="A444" s="61" t="s">
        <v>71</v>
      </c>
      <c r="B444" s="85"/>
      <c r="C444" s="85"/>
      <c r="D444" s="85"/>
      <c r="E444" s="102" t="s">
        <v>72</v>
      </c>
    </row>
    <row r="445" spans="1:5" ht="15" customHeight="1" x14ac:dyDescent="0.2">
      <c r="E445" s="121"/>
    </row>
    <row r="446" spans="1:5" ht="15" customHeight="1" x14ac:dyDescent="0.2">
      <c r="B446" s="64" t="s">
        <v>40</v>
      </c>
      <c r="C446" s="48" t="s">
        <v>41</v>
      </c>
      <c r="D446" s="91" t="s">
        <v>42</v>
      </c>
      <c r="E446" s="127" t="s">
        <v>43</v>
      </c>
    </row>
    <row r="447" spans="1:5" ht="15" customHeight="1" x14ac:dyDescent="0.2">
      <c r="B447" s="137">
        <v>301</v>
      </c>
      <c r="C447" s="66"/>
      <c r="D447" s="133" t="s">
        <v>151</v>
      </c>
      <c r="E447" s="54">
        <v>12904095</v>
      </c>
    </row>
    <row r="448" spans="1:5" ht="15" customHeight="1" x14ac:dyDescent="0.2">
      <c r="B448" s="94"/>
      <c r="C448" s="57" t="s">
        <v>46</v>
      </c>
      <c r="D448" s="95"/>
      <c r="E448" s="70">
        <f>SUM(E447:E447)</f>
        <v>12904095</v>
      </c>
    </row>
    <row r="449" spans="1:5" ht="15" customHeight="1" x14ac:dyDescent="0.2">
      <c r="A449" s="35"/>
      <c r="B449" s="35"/>
      <c r="C449" s="35"/>
      <c r="D449" s="35"/>
      <c r="E449" s="163"/>
    </row>
    <row r="450" spans="1:5" ht="15" customHeight="1" x14ac:dyDescent="0.2">
      <c r="A450" s="35"/>
      <c r="B450" s="35"/>
      <c r="C450" s="35"/>
      <c r="D450" s="35"/>
      <c r="E450" s="163"/>
    </row>
    <row r="451" spans="1:5" ht="15" customHeight="1" x14ac:dyDescent="0.25">
      <c r="A451" s="36" t="s">
        <v>167</v>
      </c>
    </row>
    <row r="452" spans="1:5" ht="15" customHeight="1" x14ac:dyDescent="0.2">
      <c r="A452" s="220" t="s">
        <v>35</v>
      </c>
      <c r="B452" s="220"/>
      <c r="C452" s="220"/>
      <c r="D452" s="220"/>
      <c r="E452" s="220"/>
    </row>
    <row r="453" spans="1:5" ht="15" customHeight="1" x14ac:dyDescent="0.2">
      <c r="A453" s="221" t="s">
        <v>387</v>
      </c>
      <c r="B453" s="221"/>
      <c r="C453" s="221"/>
      <c r="D453" s="221"/>
      <c r="E453" s="221"/>
    </row>
    <row r="454" spans="1:5" ht="15" customHeight="1" x14ac:dyDescent="0.2">
      <c r="A454" s="221"/>
      <c r="B454" s="221"/>
      <c r="C454" s="221"/>
      <c r="D454" s="221"/>
      <c r="E454" s="221"/>
    </row>
    <row r="455" spans="1:5" ht="15" customHeight="1" x14ac:dyDescent="0.2">
      <c r="A455" s="221"/>
      <c r="B455" s="221"/>
      <c r="C455" s="221"/>
      <c r="D455" s="221"/>
      <c r="E455" s="221"/>
    </row>
    <row r="456" spans="1:5" ht="15" customHeight="1" x14ac:dyDescent="0.2">
      <c r="A456" s="221"/>
      <c r="B456" s="221"/>
      <c r="C456" s="221"/>
      <c r="D456" s="221"/>
      <c r="E456" s="221"/>
    </row>
    <row r="457" spans="1:5" ht="15" customHeight="1" x14ac:dyDescent="0.2">
      <c r="A457" s="221"/>
      <c r="B457" s="221"/>
      <c r="C457" s="221"/>
      <c r="D457" s="221"/>
      <c r="E457" s="221"/>
    </row>
    <row r="458" spans="1:5" ht="15" customHeight="1" x14ac:dyDescent="0.2">
      <c r="A458" s="221"/>
      <c r="B458" s="221"/>
      <c r="C458" s="221"/>
      <c r="D458" s="221"/>
      <c r="E458" s="221"/>
    </row>
    <row r="459" spans="1:5" ht="15" customHeight="1" x14ac:dyDescent="0.2">
      <c r="A459" s="221"/>
      <c r="B459" s="221"/>
      <c r="C459" s="221"/>
      <c r="D459" s="221"/>
      <c r="E459" s="221"/>
    </row>
    <row r="460" spans="1:5" ht="15" customHeight="1" x14ac:dyDescent="0.2">
      <c r="A460" s="221"/>
      <c r="B460" s="221"/>
      <c r="C460" s="221"/>
      <c r="D460" s="221"/>
      <c r="E460" s="221"/>
    </row>
    <row r="461" spans="1:5" ht="15" customHeight="1" x14ac:dyDescent="0.2">
      <c r="A461" s="98"/>
      <c r="B461" s="98"/>
      <c r="C461" s="98"/>
      <c r="D461" s="98"/>
      <c r="E461" s="98"/>
    </row>
    <row r="462" spans="1:5" ht="15" customHeight="1" x14ac:dyDescent="0.25">
      <c r="A462" s="60" t="s">
        <v>1</v>
      </c>
      <c r="B462" s="46"/>
      <c r="C462" s="46"/>
      <c r="D462" s="46"/>
      <c r="E462" s="46"/>
    </row>
    <row r="463" spans="1:5" ht="15" customHeight="1" x14ac:dyDescent="0.2">
      <c r="A463" s="61" t="s">
        <v>47</v>
      </c>
      <c r="E463" t="s">
        <v>48</v>
      </c>
    </row>
    <row r="464" spans="1:5" ht="15" customHeight="1" x14ac:dyDescent="0.25">
      <c r="B464" s="60"/>
      <c r="C464" s="46"/>
      <c r="D464" s="46"/>
      <c r="E464" s="47"/>
    </row>
    <row r="465" spans="1:5" ht="15" customHeight="1" x14ac:dyDescent="0.2">
      <c r="A465" s="77"/>
      <c r="B465" s="77"/>
      <c r="C465" s="48" t="s">
        <v>41</v>
      </c>
      <c r="D465" s="49" t="s">
        <v>42</v>
      </c>
      <c r="E465" s="64" t="s">
        <v>43</v>
      </c>
    </row>
    <row r="466" spans="1:5" ht="15" customHeight="1" x14ac:dyDescent="0.2">
      <c r="A466" s="99"/>
      <c r="B466" s="100"/>
      <c r="C466" s="66"/>
      <c r="D466" s="55" t="s">
        <v>76</v>
      </c>
      <c r="E466" s="54">
        <v>1470150</v>
      </c>
    </row>
    <row r="467" spans="1:5" ht="15" customHeight="1" x14ac:dyDescent="0.2">
      <c r="A467" s="99"/>
      <c r="B467" s="100"/>
      <c r="C467" s="68" t="s">
        <v>46</v>
      </c>
      <c r="D467" s="101"/>
      <c r="E467" s="97">
        <f>SUM(E466:E466)</f>
        <v>1470150</v>
      </c>
    </row>
    <row r="468" spans="1:5" ht="15" customHeight="1" x14ac:dyDescent="0.2"/>
    <row r="469" spans="1:5" ht="15" customHeight="1" x14ac:dyDescent="0.25">
      <c r="A469" s="39" t="s">
        <v>16</v>
      </c>
      <c r="B469" s="41"/>
      <c r="C469" s="41"/>
      <c r="D469" s="44"/>
      <c r="E469" s="44"/>
    </row>
    <row r="470" spans="1:5" ht="15" customHeight="1" x14ac:dyDescent="0.2">
      <c r="A470" s="42" t="s">
        <v>77</v>
      </c>
      <c r="B470" s="46"/>
      <c r="C470" s="46"/>
      <c r="D470" s="46"/>
      <c r="E470" s="62" t="s">
        <v>78</v>
      </c>
    </row>
    <row r="471" spans="1:5" ht="15" customHeight="1" x14ac:dyDescent="0.2">
      <c r="A471" s="102"/>
      <c r="B471" s="103"/>
      <c r="C471" s="41"/>
      <c r="D471" s="102"/>
      <c r="E471" s="104"/>
    </row>
    <row r="472" spans="1:5" ht="15" customHeight="1" x14ac:dyDescent="0.2">
      <c r="B472" s="77"/>
      <c r="C472" s="64" t="s">
        <v>41</v>
      </c>
      <c r="D472" s="65" t="s">
        <v>50</v>
      </c>
      <c r="E472" s="64" t="s">
        <v>43</v>
      </c>
    </row>
    <row r="473" spans="1:5" ht="15" customHeight="1" x14ac:dyDescent="0.2">
      <c r="B473" s="77"/>
      <c r="C473" s="66">
        <v>3314</v>
      </c>
      <c r="D473" s="80" t="s">
        <v>82</v>
      </c>
      <c r="E473" s="54">
        <v>1470150</v>
      </c>
    </row>
    <row r="474" spans="1:5" ht="15" customHeight="1" x14ac:dyDescent="0.2">
      <c r="B474" s="82"/>
      <c r="C474" s="68" t="s">
        <v>46</v>
      </c>
      <c r="D474" s="69"/>
      <c r="E474" s="70">
        <f>SUM(E473:E473)</f>
        <v>1470150</v>
      </c>
    </row>
    <row r="475" spans="1:5" ht="15" customHeight="1" x14ac:dyDescent="0.2"/>
    <row r="476" spans="1:5" ht="15" customHeight="1" x14ac:dyDescent="0.2"/>
    <row r="477" spans="1:5" ht="15" customHeight="1" x14ac:dyDescent="0.25">
      <c r="A477" s="36" t="s">
        <v>168</v>
      </c>
    </row>
    <row r="478" spans="1:5" ht="15" customHeight="1" x14ac:dyDescent="0.2">
      <c r="A478" s="220" t="s">
        <v>35</v>
      </c>
      <c r="B478" s="220"/>
      <c r="C478" s="220"/>
      <c r="D478" s="220"/>
      <c r="E478" s="220"/>
    </row>
    <row r="479" spans="1:5" ht="15" customHeight="1" x14ac:dyDescent="0.2">
      <c r="A479" s="221" t="s">
        <v>388</v>
      </c>
      <c r="B479" s="221"/>
      <c r="C479" s="221"/>
      <c r="D479" s="221"/>
      <c r="E479" s="221"/>
    </row>
    <row r="480" spans="1:5" ht="15" customHeight="1" x14ac:dyDescent="0.2">
      <c r="A480" s="221"/>
      <c r="B480" s="221"/>
      <c r="C480" s="221"/>
      <c r="D480" s="221"/>
      <c r="E480" s="221"/>
    </row>
    <row r="481" spans="1:5" ht="15" customHeight="1" x14ac:dyDescent="0.2">
      <c r="A481" s="221"/>
      <c r="B481" s="221"/>
      <c r="C481" s="221"/>
      <c r="D481" s="221"/>
      <c r="E481" s="221"/>
    </row>
    <row r="482" spans="1:5" ht="15" customHeight="1" x14ac:dyDescent="0.2">
      <c r="A482" s="221"/>
      <c r="B482" s="221"/>
      <c r="C482" s="221"/>
      <c r="D482" s="221"/>
      <c r="E482" s="221"/>
    </row>
    <row r="483" spans="1:5" ht="15" customHeight="1" x14ac:dyDescent="0.2">
      <c r="A483" s="221"/>
      <c r="B483" s="221"/>
      <c r="C483" s="221"/>
      <c r="D483" s="221"/>
      <c r="E483" s="221"/>
    </row>
    <row r="484" spans="1:5" ht="15" customHeight="1" x14ac:dyDescent="0.2">
      <c r="A484" s="221"/>
      <c r="B484" s="221"/>
      <c r="C484" s="221"/>
      <c r="D484" s="221"/>
      <c r="E484" s="221"/>
    </row>
    <row r="485" spans="1:5" ht="15" customHeight="1" x14ac:dyDescent="0.2">
      <c r="A485" s="221"/>
      <c r="B485" s="221"/>
      <c r="C485" s="221"/>
      <c r="D485" s="221"/>
      <c r="E485" s="221"/>
    </row>
    <row r="486" spans="1:5" ht="15" customHeight="1" x14ac:dyDescent="0.2">
      <c r="A486" s="221"/>
      <c r="B486" s="221"/>
      <c r="C486" s="221"/>
      <c r="D486" s="221"/>
      <c r="E486" s="221"/>
    </row>
    <row r="487" spans="1:5" ht="15" customHeight="1" x14ac:dyDescent="0.2">
      <c r="A487" s="98"/>
      <c r="B487" s="98"/>
      <c r="C487" s="98"/>
      <c r="D487" s="98"/>
      <c r="E487" s="98"/>
    </row>
    <row r="488" spans="1:5" ht="15" customHeight="1" x14ac:dyDescent="0.25">
      <c r="A488" s="60" t="s">
        <v>1</v>
      </c>
      <c r="B488" s="46"/>
      <c r="C488" s="46"/>
      <c r="D488" s="46"/>
      <c r="E488" s="46"/>
    </row>
    <row r="489" spans="1:5" ht="15" customHeight="1" x14ac:dyDescent="0.2">
      <c r="A489" s="61" t="s">
        <v>47</v>
      </c>
      <c r="E489" t="s">
        <v>48</v>
      </c>
    </row>
    <row r="490" spans="1:5" ht="15" customHeight="1" x14ac:dyDescent="0.25">
      <c r="B490" s="60"/>
      <c r="C490" s="46"/>
      <c r="D490" s="46"/>
      <c r="E490" s="47"/>
    </row>
    <row r="491" spans="1:5" ht="15" customHeight="1" x14ac:dyDescent="0.2">
      <c r="A491" s="77"/>
      <c r="B491" s="77"/>
      <c r="C491" s="48" t="s">
        <v>41</v>
      </c>
      <c r="D491" s="49" t="s">
        <v>42</v>
      </c>
      <c r="E491" s="64" t="s">
        <v>43</v>
      </c>
    </row>
    <row r="492" spans="1:5" ht="15" customHeight="1" x14ac:dyDescent="0.2">
      <c r="A492" s="99"/>
      <c r="B492" s="100"/>
      <c r="C492" s="66"/>
      <c r="D492" s="55" t="s">
        <v>76</v>
      </c>
      <c r="E492" s="54">
        <f>13068+4067489.05</f>
        <v>4080557.05</v>
      </c>
    </row>
    <row r="493" spans="1:5" ht="15" customHeight="1" x14ac:dyDescent="0.2">
      <c r="A493" s="99"/>
      <c r="B493" s="100"/>
      <c r="C493" s="68" t="s">
        <v>46</v>
      </c>
      <c r="D493" s="101"/>
      <c r="E493" s="97">
        <f>SUM(E492:E492)</f>
        <v>4080557.05</v>
      </c>
    </row>
    <row r="494" spans="1:5" ht="15" customHeight="1" x14ac:dyDescent="0.2"/>
    <row r="495" spans="1:5" ht="15" customHeight="1" x14ac:dyDescent="0.25">
      <c r="A495" s="39" t="s">
        <v>16</v>
      </c>
      <c r="B495" s="41"/>
      <c r="C495" s="41"/>
      <c r="D495" s="44"/>
      <c r="E495" s="44"/>
    </row>
    <row r="496" spans="1:5" ht="15" customHeight="1" x14ac:dyDescent="0.2">
      <c r="A496" s="42" t="s">
        <v>77</v>
      </c>
      <c r="B496" s="46"/>
      <c r="C496" s="46"/>
      <c r="D496" s="46"/>
      <c r="E496" s="62" t="s">
        <v>78</v>
      </c>
    </row>
    <row r="497" spans="1:5" ht="15" customHeight="1" x14ac:dyDescent="0.2">
      <c r="A497" s="102"/>
      <c r="B497" s="103"/>
      <c r="C497" s="41"/>
      <c r="D497" s="102"/>
      <c r="E497" s="104"/>
    </row>
    <row r="498" spans="1:5" ht="15" customHeight="1" x14ac:dyDescent="0.2">
      <c r="B498" s="77"/>
      <c r="C498" s="64" t="s">
        <v>41</v>
      </c>
      <c r="D498" s="65" t="s">
        <v>50</v>
      </c>
      <c r="E498" s="64" t="s">
        <v>43</v>
      </c>
    </row>
    <row r="499" spans="1:5" ht="15" customHeight="1" x14ac:dyDescent="0.2">
      <c r="B499" s="105"/>
      <c r="C499" s="66">
        <v>3122</v>
      </c>
      <c r="D499" s="80" t="s">
        <v>63</v>
      </c>
      <c r="E499" s="54">
        <v>4080557.05</v>
      </c>
    </row>
    <row r="500" spans="1:5" ht="15" customHeight="1" x14ac:dyDescent="0.2">
      <c r="B500" s="82"/>
      <c r="C500" s="68" t="s">
        <v>46</v>
      </c>
      <c r="D500" s="69"/>
      <c r="E500" s="70">
        <f>SUM(E499:E499)</f>
        <v>4080557.05</v>
      </c>
    </row>
    <row r="501" spans="1:5" ht="15" customHeight="1" x14ac:dyDescent="0.2"/>
    <row r="502" spans="1:5" ht="15" customHeight="1" x14ac:dyDescent="0.2"/>
    <row r="503" spans="1:5" ht="15" customHeight="1" x14ac:dyDescent="0.25">
      <c r="A503" s="36" t="s">
        <v>169</v>
      </c>
    </row>
    <row r="504" spans="1:5" ht="15" customHeight="1" x14ac:dyDescent="0.2">
      <c r="A504" s="220" t="s">
        <v>35</v>
      </c>
      <c r="B504" s="220"/>
      <c r="C504" s="220"/>
      <c r="D504" s="220"/>
      <c r="E504" s="220"/>
    </row>
    <row r="505" spans="1:5" ht="15" customHeight="1" x14ac:dyDescent="0.2">
      <c r="A505" s="221" t="s">
        <v>389</v>
      </c>
      <c r="B505" s="221"/>
      <c r="C505" s="221"/>
      <c r="D505" s="221"/>
      <c r="E505" s="221"/>
    </row>
    <row r="506" spans="1:5" ht="15" customHeight="1" x14ac:dyDescent="0.2">
      <c r="A506" s="221"/>
      <c r="B506" s="221"/>
      <c r="C506" s="221"/>
      <c r="D506" s="221"/>
      <c r="E506" s="221"/>
    </row>
    <row r="507" spans="1:5" ht="15" customHeight="1" x14ac:dyDescent="0.2">
      <c r="A507" s="221"/>
      <c r="B507" s="221"/>
      <c r="C507" s="221"/>
      <c r="D507" s="221"/>
      <c r="E507" s="221"/>
    </row>
    <row r="508" spans="1:5" ht="15" customHeight="1" x14ac:dyDescent="0.2">
      <c r="A508" s="221"/>
      <c r="B508" s="221"/>
      <c r="C508" s="221"/>
      <c r="D508" s="221"/>
      <c r="E508" s="221"/>
    </row>
    <row r="509" spans="1:5" ht="15" customHeight="1" x14ac:dyDescent="0.2">
      <c r="A509" s="221"/>
      <c r="B509" s="221"/>
      <c r="C509" s="221"/>
      <c r="D509" s="221"/>
      <c r="E509" s="221"/>
    </row>
    <row r="510" spans="1:5" ht="15" customHeight="1" x14ac:dyDescent="0.2">
      <c r="A510" s="221"/>
      <c r="B510" s="221"/>
      <c r="C510" s="221"/>
      <c r="D510" s="221"/>
      <c r="E510" s="221"/>
    </row>
    <row r="511" spans="1:5" ht="15" customHeight="1" x14ac:dyDescent="0.2">
      <c r="A511" s="221"/>
      <c r="B511" s="221"/>
      <c r="C511" s="221"/>
      <c r="D511" s="221"/>
      <c r="E511" s="221"/>
    </row>
    <row r="512" spans="1:5" ht="15" customHeight="1" x14ac:dyDescent="0.2">
      <c r="A512" s="221"/>
      <c r="B512" s="221"/>
      <c r="C512" s="221"/>
      <c r="D512" s="221"/>
      <c r="E512" s="221"/>
    </row>
    <row r="513" spans="1:5" ht="15" customHeight="1" x14ac:dyDescent="0.2">
      <c r="A513" s="98"/>
      <c r="B513" s="98"/>
      <c r="C513" s="98"/>
      <c r="D513" s="98"/>
      <c r="E513" s="98"/>
    </row>
    <row r="514" spans="1:5" ht="15" customHeight="1" x14ac:dyDescent="0.25">
      <c r="A514" s="60" t="s">
        <v>1</v>
      </c>
      <c r="B514" s="46"/>
      <c r="C514" s="46"/>
      <c r="D514" s="46"/>
      <c r="E514" s="46"/>
    </row>
    <row r="515" spans="1:5" ht="15" customHeight="1" x14ac:dyDescent="0.2">
      <c r="A515" s="61" t="s">
        <v>47</v>
      </c>
      <c r="E515" t="s">
        <v>48</v>
      </c>
    </row>
    <row r="516" spans="1:5" ht="15" customHeight="1" x14ac:dyDescent="0.25">
      <c r="B516" s="60"/>
      <c r="C516" s="46"/>
      <c r="D516" s="46"/>
      <c r="E516" s="47"/>
    </row>
    <row r="517" spans="1:5" ht="15" customHeight="1" x14ac:dyDescent="0.2">
      <c r="A517" s="77"/>
      <c r="B517" s="77"/>
      <c r="C517" s="48" t="s">
        <v>41</v>
      </c>
      <c r="D517" s="49" t="s">
        <v>42</v>
      </c>
      <c r="E517" s="64" t="s">
        <v>43</v>
      </c>
    </row>
    <row r="518" spans="1:5" ht="15" customHeight="1" x14ac:dyDescent="0.2">
      <c r="A518" s="99"/>
      <c r="B518" s="100"/>
      <c r="C518" s="66"/>
      <c r="D518" s="55" t="s">
        <v>76</v>
      </c>
      <c r="E518" s="54">
        <v>18876</v>
      </c>
    </row>
    <row r="519" spans="1:5" ht="15" customHeight="1" x14ac:dyDescent="0.2">
      <c r="A519" s="99"/>
      <c r="B519" s="100"/>
      <c r="C519" s="68" t="s">
        <v>46</v>
      </c>
      <c r="D519" s="101"/>
      <c r="E519" s="97">
        <f>SUM(E518:E518)</f>
        <v>18876</v>
      </c>
    </row>
    <row r="520" spans="1:5" ht="15" customHeight="1" x14ac:dyDescent="0.2"/>
    <row r="521" spans="1:5" ht="15" customHeight="1" x14ac:dyDescent="0.2"/>
    <row r="522" spans="1:5" ht="15" customHeight="1" x14ac:dyDescent="0.25">
      <c r="A522" s="39" t="s">
        <v>16</v>
      </c>
      <c r="B522" s="41"/>
      <c r="C522" s="41"/>
      <c r="D522" s="44"/>
      <c r="E522" s="44"/>
    </row>
    <row r="523" spans="1:5" ht="15" customHeight="1" x14ac:dyDescent="0.2">
      <c r="A523" s="42" t="s">
        <v>77</v>
      </c>
      <c r="B523" s="46"/>
      <c r="C523" s="46"/>
      <c r="D523" s="46"/>
      <c r="E523" s="62" t="s">
        <v>78</v>
      </c>
    </row>
    <row r="524" spans="1:5" ht="15" customHeight="1" x14ac:dyDescent="0.2">
      <c r="A524" s="102"/>
      <c r="B524" s="103"/>
      <c r="C524" s="41"/>
      <c r="D524" s="102"/>
      <c r="E524" s="104"/>
    </row>
    <row r="525" spans="1:5" ht="15" customHeight="1" x14ac:dyDescent="0.2">
      <c r="B525" s="77"/>
      <c r="C525" s="64" t="s">
        <v>41</v>
      </c>
      <c r="D525" s="65" t="s">
        <v>50</v>
      </c>
      <c r="E525" s="64" t="s">
        <v>43</v>
      </c>
    </row>
    <row r="526" spans="1:5" ht="15" customHeight="1" x14ac:dyDescent="0.2">
      <c r="B526" s="105"/>
      <c r="C526" s="66">
        <v>3122</v>
      </c>
      <c r="D526" s="80" t="s">
        <v>63</v>
      </c>
      <c r="E526" s="54">
        <v>18876</v>
      </c>
    </row>
    <row r="527" spans="1:5" ht="15" customHeight="1" x14ac:dyDescent="0.2">
      <c r="B527" s="82"/>
      <c r="C527" s="68" t="s">
        <v>46</v>
      </c>
      <c r="D527" s="69"/>
      <c r="E527" s="70">
        <f>SUM(E526:E526)</f>
        <v>18876</v>
      </c>
    </row>
    <row r="528" spans="1:5" ht="15" customHeight="1" x14ac:dyDescent="0.2"/>
    <row r="529" spans="1:5" ht="15" customHeight="1" x14ac:dyDescent="0.2"/>
    <row r="530" spans="1:5" ht="15" customHeight="1" x14ac:dyDescent="0.25">
      <c r="A530" s="36" t="s">
        <v>170</v>
      </c>
    </row>
    <row r="531" spans="1:5" ht="15" customHeight="1" x14ac:dyDescent="0.2">
      <c r="A531" s="220" t="s">
        <v>35</v>
      </c>
      <c r="B531" s="220"/>
      <c r="C531" s="220"/>
      <c r="D531" s="220"/>
      <c r="E531" s="220"/>
    </row>
    <row r="532" spans="1:5" ht="15" customHeight="1" x14ac:dyDescent="0.2">
      <c r="A532" s="221" t="s">
        <v>390</v>
      </c>
      <c r="B532" s="221"/>
      <c r="C532" s="221"/>
      <c r="D532" s="221"/>
      <c r="E532" s="221"/>
    </row>
    <row r="533" spans="1:5" ht="15" customHeight="1" x14ac:dyDescent="0.2">
      <c r="A533" s="221"/>
      <c r="B533" s="221"/>
      <c r="C533" s="221"/>
      <c r="D533" s="221"/>
      <c r="E533" s="221"/>
    </row>
    <row r="534" spans="1:5" ht="15" customHeight="1" x14ac:dyDescent="0.2">
      <c r="A534" s="221"/>
      <c r="B534" s="221"/>
      <c r="C534" s="221"/>
      <c r="D534" s="221"/>
      <c r="E534" s="221"/>
    </row>
    <row r="535" spans="1:5" ht="15" customHeight="1" x14ac:dyDescent="0.2">
      <c r="A535" s="221"/>
      <c r="B535" s="221"/>
      <c r="C535" s="221"/>
      <c r="D535" s="221"/>
      <c r="E535" s="221"/>
    </row>
    <row r="536" spans="1:5" ht="15" customHeight="1" x14ac:dyDescent="0.2">
      <c r="A536" s="221"/>
      <c r="B536" s="221"/>
      <c r="C536" s="221"/>
      <c r="D536" s="221"/>
      <c r="E536" s="221"/>
    </row>
    <row r="537" spans="1:5" ht="15" customHeight="1" x14ac:dyDescent="0.2">
      <c r="A537" s="221"/>
      <c r="B537" s="221"/>
      <c r="C537" s="221"/>
      <c r="D537" s="221"/>
      <c r="E537" s="221"/>
    </row>
    <row r="538" spans="1:5" ht="15" customHeight="1" x14ac:dyDescent="0.2">
      <c r="A538" s="221"/>
      <c r="B538" s="221"/>
      <c r="C538" s="221"/>
      <c r="D538" s="221"/>
      <c r="E538" s="221"/>
    </row>
    <row r="539" spans="1:5" ht="15" customHeight="1" x14ac:dyDescent="0.2">
      <c r="A539" s="98"/>
      <c r="B539" s="98"/>
      <c r="C539" s="98"/>
      <c r="D539" s="98"/>
      <c r="E539" s="98"/>
    </row>
    <row r="540" spans="1:5" ht="15" customHeight="1" x14ac:dyDescent="0.25">
      <c r="A540" s="60" t="s">
        <v>1</v>
      </c>
      <c r="B540" s="46"/>
      <c r="C540" s="46"/>
      <c r="D540" s="46"/>
      <c r="E540" s="46"/>
    </row>
    <row r="541" spans="1:5" ht="15" customHeight="1" x14ac:dyDescent="0.2">
      <c r="A541" s="61" t="s">
        <v>47</v>
      </c>
      <c r="E541" t="s">
        <v>48</v>
      </c>
    </row>
    <row r="542" spans="1:5" ht="15" customHeight="1" x14ac:dyDescent="0.25">
      <c r="B542" s="60"/>
      <c r="C542" s="46"/>
      <c r="D542" s="46"/>
      <c r="E542" s="47"/>
    </row>
    <row r="543" spans="1:5" ht="15" customHeight="1" x14ac:dyDescent="0.2">
      <c r="A543" s="77"/>
      <c r="B543" s="77"/>
      <c r="C543" s="48" t="s">
        <v>41</v>
      </c>
      <c r="D543" s="49" t="s">
        <v>42</v>
      </c>
      <c r="E543" s="64" t="s">
        <v>43</v>
      </c>
    </row>
    <row r="544" spans="1:5" ht="15" customHeight="1" x14ac:dyDescent="0.2">
      <c r="A544" s="99"/>
      <c r="B544" s="100"/>
      <c r="C544" s="66"/>
      <c r="D544" s="55" t="s">
        <v>76</v>
      </c>
      <c r="E544" s="54">
        <v>655374.74</v>
      </c>
    </row>
    <row r="545" spans="1:5" ht="15" customHeight="1" x14ac:dyDescent="0.2">
      <c r="A545" s="99"/>
      <c r="B545" s="100"/>
      <c r="C545" s="68" t="s">
        <v>46</v>
      </c>
      <c r="D545" s="101"/>
      <c r="E545" s="97">
        <f>SUM(E544:E544)</f>
        <v>655374.74</v>
      </c>
    </row>
    <row r="546" spans="1:5" ht="15" customHeight="1" x14ac:dyDescent="0.2"/>
    <row r="547" spans="1:5" ht="15" customHeight="1" x14ac:dyDescent="0.25">
      <c r="A547" s="39" t="s">
        <v>16</v>
      </c>
      <c r="B547" s="41"/>
      <c r="C547" s="41"/>
      <c r="D547" s="44"/>
      <c r="E547" s="44"/>
    </row>
    <row r="548" spans="1:5" ht="15" customHeight="1" x14ac:dyDescent="0.2">
      <c r="A548" s="42" t="s">
        <v>77</v>
      </c>
      <c r="B548" s="46"/>
      <c r="C548" s="46"/>
      <c r="D548" s="46"/>
      <c r="E548" s="62" t="s">
        <v>78</v>
      </c>
    </row>
    <row r="549" spans="1:5" ht="15" customHeight="1" x14ac:dyDescent="0.2">
      <c r="A549" s="102"/>
      <c r="B549" s="103"/>
      <c r="C549" s="41"/>
      <c r="D549" s="102"/>
      <c r="E549" s="104"/>
    </row>
    <row r="550" spans="1:5" ht="15" customHeight="1" x14ac:dyDescent="0.2">
      <c r="B550" s="77"/>
      <c r="C550" s="64" t="s">
        <v>41</v>
      </c>
      <c r="D550" s="65" t="s">
        <v>50</v>
      </c>
      <c r="E550" s="64" t="s">
        <v>43</v>
      </c>
    </row>
    <row r="551" spans="1:5" ht="15" customHeight="1" x14ac:dyDescent="0.2">
      <c r="B551" s="105"/>
      <c r="C551" s="66">
        <v>4357</v>
      </c>
      <c r="D551" s="80" t="s">
        <v>63</v>
      </c>
      <c r="E551" s="54">
        <v>655374.74</v>
      </c>
    </row>
    <row r="552" spans="1:5" ht="15" customHeight="1" x14ac:dyDescent="0.2">
      <c r="B552" s="82"/>
      <c r="C552" s="68" t="s">
        <v>46</v>
      </c>
      <c r="D552" s="69"/>
      <c r="E552" s="70">
        <f>SUM(E551:E551)</f>
        <v>655374.74</v>
      </c>
    </row>
    <row r="553" spans="1:5" ht="15" customHeight="1" x14ac:dyDescent="0.2"/>
    <row r="554" spans="1:5" ht="15" customHeight="1" x14ac:dyDescent="0.2"/>
    <row r="555" spans="1:5" ht="15" customHeight="1" x14ac:dyDescent="0.25">
      <c r="A555" s="36" t="s">
        <v>171</v>
      </c>
    </row>
    <row r="556" spans="1:5" ht="15" customHeight="1" x14ac:dyDescent="0.2">
      <c r="A556" s="220" t="s">
        <v>35</v>
      </c>
      <c r="B556" s="220"/>
      <c r="C556" s="220"/>
      <c r="D556" s="220"/>
      <c r="E556" s="220"/>
    </row>
    <row r="557" spans="1:5" ht="15" customHeight="1" x14ac:dyDescent="0.2">
      <c r="A557" s="221" t="s">
        <v>391</v>
      </c>
      <c r="B557" s="221"/>
      <c r="C557" s="221"/>
      <c r="D557" s="221"/>
      <c r="E557" s="221"/>
    </row>
    <row r="558" spans="1:5" ht="15" customHeight="1" x14ac:dyDescent="0.2">
      <c r="A558" s="221"/>
      <c r="B558" s="221"/>
      <c r="C558" s="221"/>
      <c r="D558" s="221"/>
      <c r="E558" s="221"/>
    </row>
    <row r="559" spans="1:5" ht="15" customHeight="1" x14ac:dyDescent="0.2">
      <c r="A559" s="221"/>
      <c r="B559" s="221"/>
      <c r="C559" s="221"/>
      <c r="D559" s="221"/>
      <c r="E559" s="221"/>
    </row>
    <row r="560" spans="1:5" ht="15" customHeight="1" x14ac:dyDescent="0.2">
      <c r="A560" s="221"/>
      <c r="B560" s="221"/>
      <c r="C560" s="221"/>
      <c r="D560" s="221"/>
      <c r="E560" s="221"/>
    </row>
    <row r="561" spans="1:5" ht="15" customHeight="1" x14ac:dyDescent="0.2">
      <c r="A561" s="221"/>
      <c r="B561" s="221"/>
      <c r="C561" s="221"/>
      <c r="D561" s="221"/>
      <c r="E561" s="221"/>
    </row>
    <row r="562" spans="1:5" ht="15" customHeight="1" x14ac:dyDescent="0.2">
      <c r="A562" s="221"/>
      <c r="B562" s="221"/>
      <c r="C562" s="221"/>
      <c r="D562" s="221"/>
      <c r="E562" s="221"/>
    </row>
    <row r="563" spans="1:5" ht="15" customHeight="1" x14ac:dyDescent="0.2">
      <c r="A563" s="221"/>
      <c r="B563" s="221"/>
      <c r="C563" s="221"/>
      <c r="D563" s="221"/>
      <c r="E563" s="221"/>
    </row>
    <row r="564" spans="1:5" ht="15" customHeight="1" x14ac:dyDescent="0.2">
      <c r="A564" s="221"/>
      <c r="B564" s="221"/>
      <c r="C564" s="221"/>
      <c r="D564" s="221"/>
      <c r="E564" s="221"/>
    </row>
    <row r="565" spans="1:5" ht="15" customHeight="1" x14ac:dyDescent="0.2">
      <c r="A565" s="98"/>
      <c r="B565" s="98"/>
      <c r="C565" s="98"/>
      <c r="D565" s="98"/>
      <c r="E565" s="98"/>
    </row>
    <row r="566" spans="1:5" ht="15" customHeight="1" x14ac:dyDescent="0.25">
      <c r="A566" s="60" t="s">
        <v>1</v>
      </c>
      <c r="B566" s="46"/>
      <c r="C566" s="46"/>
      <c r="D566" s="46"/>
      <c r="E566" s="46"/>
    </row>
    <row r="567" spans="1:5" ht="15" customHeight="1" x14ac:dyDescent="0.2">
      <c r="A567" s="61" t="s">
        <v>47</v>
      </c>
      <c r="E567" t="s">
        <v>48</v>
      </c>
    </row>
    <row r="568" spans="1:5" ht="15" customHeight="1" x14ac:dyDescent="0.25">
      <c r="B568" s="60"/>
      <c r="C568" s="46"/>
      <c r="D568" s="46"/>
      <c r="E568" s="47"/>
    </row>
    <row r="569" spans="1:5" ht="15" customHeight="1" x14ac:dyDescent="0.2">
      <c r="A569" s="77"/>
      <c r="B569" s="77"/>
      <c r="C569" s="48" t="s">
        <v>41</v>
      </c>
      <c r="D569" s="49" t="s">
        <v>42</v>
      </c>
      <c r="E569" s="64" t="s">
        <v>43</v>
      </c>
    </row>
    <row r="570" spans="1:5" ht="15" customHeight="1" x14ac:dyDescent="0.2">
      <c r="A570" s="99"/>
      <c r="B570" s="100"/>
      <c r="C570" s="66"/>
      <c r="D570" s="55" t="s">
        <v>76</v>
      </c>
      <c r="E570" s="54">
        <v>2268</v>
      </c>
    </row>
    <row r="571" spans="1:5" ht="15" customHeight="1" x14ac:dyDescent="0.2">
      <c r="A571" s="99"/>
      <c r="B571" s="100"/>
      <c r="C571" s="68" t="s">
        <v>46</v>
      </c>
      <c r="D571" s="101"/>
      <c r="E571" s="97">
        <f>SUM(E570:E570)</f>
        <v>2268</v>
      </c>
    </row>
    <row r="572" spans="1:5" ht="15" customHeight="1" x14ac:dyDescent="0.2"/>
    <row r="573" spans="1:5" ht="15" customHeight="1" x14ac:dyDescent="0.2"/>
    <row r="574" spans="1:5" ht="15" customHeight="1" x14ac:dyDescent="0.25">
      <c r="A574" s="39" t="s">
        <v>16</v>
      </c>
      <c r="B574" s="41"/>
      <c r="C574" s="41"/>
      <c r="D574" s="44"/>
      <c r="E574" s="44"/>
    </row>
    <row r="575" spans="1:5" ht="15" customHeight="1" x14ac:dyDescent="0.2">
      <c r="A575" s="42" t="s">
        <v>77</v>
      </c>
      <c r="B575" s="46"/>
      <c r="C575" s="46"/>
      <c r="D575" s="46"/>
      <c r="E575" s="62" t="s">
        <v>78</v>
      </c>
    </row>
    <row r="576" spans="1:5" ht="15" customHeight="1" x14ac:dyDescent="0.2">
      <c r="A576" s="102"/>
      <c r="B576" s="103"/>
      <c r="C576" s="41"/>
      <c r="D576" s="102"/>
      <c r="E576" s="104"/>
    </row>
    <row r="577" spans="1:5" ht="15" customHeight="1" x14ac:dyDescent="0.2">
      <c r="B577" s="77"/>
      <c r="C577" s="64" t="s">
        <v>41</v>
      </c>
      <c r="D577" s="65" t="s">
        <v>50</v>
      </c>
      <c r="E577" s="64" t="s">
        <v>43</v>
      </c>
    </row>
    <row r="578" spans="1:5" ht="15" customHeight="1" x14ac:dyDescent="0.2">
      <c r="B578" s="105"/>
      <c r="C578" s="66">
        <v>3522</v>
      </c>
      <c r="D578" s="80" t="s">
        <v>63</v>
      </c>
      <c r="E578" s="54">
        <v>2268</v>
      </c>
    </row>
    <row r="579" spans="1:5" ht="15" customHeight="1" x14ac:dyDescent="0.2">
      <c r="B579" s="82"/>
      <c r="C579" s="68" t="s">
        <v>46</v>
      </c>
      <c r="D579" s="69"/>
      <c r="E579" s="70">
        <f>SUM(E578:E578)</f>
        <v>2268</v>
      </c>
    </row>
    <row r="580" spans="1:5" ht="15" customHeight="1" x14ac:dyDescent="0.2"/>
    <row r="581" spans="1:5" ht="15" customHeight="1" x14ac:dyDescent="0.2"/>
    <row r="582" spans="1:5" ht="15" customHeight="1" x14ac:dyDescent="0.25">
      <c r="A582" s="36" t="s">
        <v>172</v>
      </c>
    </row>
    <row r="583" spans="1:5" ht="15" customHeight="1" x14ac:dyDescent="0.2">
      <c r="A583" s="220" t="s">
        <v>35</v>
      </c>
      <c r="B583" s="220"/>
      <c r="C583" s="220"/>
      <c r="D583" s="220"/>
      <c r="E583" s="220"/>
    </row>
    <row r="584" spans="1:5" ht="15" customHeight="1" x14ac:dyDescent="0.2">
      <c r="A584" s="220" t="s">
        <v>173</v>
      </c>
      <c r="B584" s="220"/>
      <c r="C584" s="220"/>
      <c r="D584" s="220"/>
      <c r="E584" s="220"/>
    </row>
    <row r="585" spans="1:5" ht="15" customHeight="1" x14ac:dyDescent="0.2">
      <c r="A585" s="223" t="s">
        <v>174</v>
      </c>
      <c r="B585" s="223"/>
      <c r="C585" s="223"/>
      <c r="D585" s="223"/>
      <c r="E585" s="223"/>
    </row>
    <row r="586" spans="1:5" ht="15" customHeight="1" x14ac:dyDescent="0.2">
      <c r="A586" s="223"/>
      <c r="B586" s="223"/>
      <c r="C586" s="223"/>
      <c r="D586" s="223"/>
      <c r="E586" s="223"/>
    </row>
    <row r="587" spans="1:5" ht="15" customHeight="1" x14ac:dyDescent="0.2">
      <c r="A587" s="223"/>
      <c r="B587" s="223"/>
      <c r="C587" s="223"/>
      <c r="D587" s="223"/>
      <c r="E587" s="223"/>
    </row>
    <row r="588" spans="1:5" ht="15" customHeight="1" x14ac:dyDescent="0.2">
      <c r="A588" s="223"/>
      <c r="B588" s="223"/>
      <c r="C588" s="223"/>
      <c r="D588" s="223"/>
      <c r="E588" s="223"/>
    </row>
    <row r="589" spans="1:5" ht="15" customHeight="1" x14ac:dyDescent="0.2">
      <c r="A589" s="223"/>
      <c r="B589" s="223"/>
      <c r="C589" s="223"/>
      <c r="D589" s="223"/>
      <c r="E589" s="223"/>
    </row>
    <row r="590" spans="1:5" ht="15" customHeight="1" x14ac:dyDescent="0.2">
      <c r="A590" s="84"/>
      <c r="B590" s="84"/>
      <c r="C590" s="84"/>
      <c r="D590" s="84"/>
      <c r="E590" s="84"/>
    </row>
    <row r="591" spans="1:5" ht="15" customHeight="1" x14ac:dyDescent="0.25">
      <c r="A591" s="60" t="s">
        <v>1</v>
      </c>
      <c r="B591" s="46"/>
      <c r="C591" s="46"/>
      <c r="D591" s="46"/>
      <c r="E591" s="46"/>
    </row>
    <row r="592" spans="1:5" ht="15" customHeight="1" x14ac:dyDescent="0.2">
      <c r="A592" s="61" t="s">
        <v>47</v>
      </c>
      <c r="B592" s="167"/>
      <c r="C592" s="46"/>
      <c r="D592" s="46"/>
      <c r="E592" s="62" t="s">
        <v>48</v>
      </c>
    </row>
    <row r="593" spans="1:5" ht="15" customHeight="1" x14ac:dyDescent="0.25">
      <c r="B593" s="60"/>
      <c r="C593" s="46"/>
      <c r="D593" s="46"/>
      <c r="E593" s="47"/>
    </row>
    <row r="594" spans="1:5" ht="15" customHeight="1" x14ac:dyDescent="0.2">
      <c r="B594" s="64" t="s">
        <v>40</v>
      </c>
      <c r="C594" s="48" t="s">
        <v>41</v>
      </c>
      <c r="D594" s="49" t="s">
        <v>42</v>
      </c>
      <c r="E594" s="50" t="s">
        <v>43</v>
      </c>
    </row>
    <row r="595" spans="1:5" ht="15" customHeight="1" x14ac:dyDescent="0.2">
      <c r="B595" s="137">
        <v>34053</v>
      </c>
      <c r="C595" s="52"/>
      <c r="D595" s="53" t="s">
        <v>44</v>
      </c>
      <c r="E595" s="125">
        <v>555000</v>
      </c>
    </row>
    <row r="596" spans="1:5" ht="15" customHeight="1" x14ac:dyDescent="0.2">
      <c r="B596" s="138"/>
      <c r="C596" s="57" t="s">
        <v>46</v>
      </c>
      <c r="D596" s="58"/>
      <c r="E596" s="59">
        <f>SUM(E595:E595)</f>
        <v>555000</v>
      </c>
    </row>
    <row r="597" spans="1:5" ht="15" customHeight="1" x14ac:dyDescent="0.2">
      <c r="A597" s="44"/>
      <c r="B597" s="44"/>
      <c r="C597" s="44"/>
      <c r="D597" s="44"/>
    </row>
    <row r="598" spans="1:5" ht="15" customHeight="1" x14ac:dyDescent="0.25">
      <c r="A598" s="60" t="s">
        <v>16</v>
      </c>
      <c r="B598" s="46"/>
      <c r="C598" s="46"/>
      <c r="D598" s="46"/>
      <c r="E598" s="46"/>
    </row>
    <row r="599" spans="1:5" ht="15" customHeight="1" x14ac:dyDescent="0.2">
      <c r="A599" s="42" t="s">
        <v>175</v>
      </c>
      <c r="B599" s="46"/>
      <c r="C599" s="46"/>
      <c r="D599" s="46"/>
      <c r="E599" s="62" t="s">
        <v>176</v>
      </c>
    </row>
    <row r="600" spans="1:5" ht="15" customHeight="1" x14ac:dyDescent="0.2">
      <c r="A600" s="44"/>
      <c r="B600" s="156"/>
      <c r="C600" s="46"/>
      <c r="E600" s="157"/>
    </row>
    <row r="601" spans="1:5" ht="15" customHeight="1" x14ac:dyDescent="0.2">
      <c r="B601" s="48" t="s">
        <v>40</v>
      </c>
      <c r="C601" s="48" t="s">
        <v>41</v>
      </c>
      <c r="D601" s="91" t="s">
        <v>42</v>
      </c>
      <c r="E601" s="50" t="s">
        <v>43</v>
      </c>
    </row>
    <row r="602" spans="1:5" ht="15" customHeight="1" x14ac:dyDescent="0.2">
      <c r="B602" s="137">
        <v>34053</v>
      </c>
      <c r="C602" s="66"/>
      <c r="D602" s="133" t="s">
        <v>120</v>
      </c>
      <c r="E602" s="172">
        <v>555000</v>
      </c>
    </row>
    <row r="603" spans="1:5" ht="15" customHeight="1" x14ac:dyDescent="0.2">
      <c r="B603" s="126"/>
      <c r="C603" s="57" t="s">
        <v>46</v>
      </c>
      <c r="D603" s="95"/>
      <c r="E603" s="96">
        <f>SUM(E602:E602)</f>
        <v>555000</v>
      </c>
    </row>
    <row r="604" spans="1:5" ht="15" customHeight="1" x14ac:dyDescent="0.2"/>
    <row r="605" spans="1:5" ht="15" customHeight="1" x14ac:dyDescent="0.2"/>
    <row r="606" spans="1:5" ht="15" customHeight="1" x14ac:dyDescent="0.25">
      <c r="A606" s="36" t="s">
        <v>177</v>
      </c>
    </row>
    <row r="607" spans="1:5" ht="15" customHeight="1" x14ac:dyDescent="0.2">
      <c r="A607" s="220" t="s">
        <v>35</v>
      </c>
      <c r="B607" s="220"/>
      <c r="C607" s="220"/>
      <c r="D607" s="220"/>
      <c r="E607" s="220"/>
    </row>
    <row r="608" spans="1:5" ht="15" customHeight="1" x14ac:dyDescent="0.2">
      <c r="A608" s="220" t="s">
        <v>70</v>
      </c>
      <c r="B608" s="220"/>
      <c r="C608" s="220"/>
      <c r="D608" s="220"/>
      <c r="E608" s="220"/>
    </row>
    <row r="609" spans="1:5" ht="15" customHeight="1" x14ac:dyDescent="0.2">
      <c r="A609" s="223" t="s">
        <v>392</v>
      </c>
      <c r="B609" s="223"/>
      <c r="C609" s="223"/>
      <c r="D609" s="223"/>
      <c r="E609" s="223"/>
    </row>
    <row r="610" spans="1:5" ht="15" customHeight="1" x14ac:dyDescent="0.2">
      <c r="A610" s="223"/>
      <c r="B610" s="223"/>
      <c r="C610" s="223"/>
      <c r="D610" s="223"/>
      <c r="E610" s="223"/>
    </row>
    <row r="611" spans="1:5" ht="15" customHeight="1" x14ac:dyDescent="0.2">
      <c r="A611" s="223"/>
      <c r="B611" s="223"/>
      <c r="C611" s="223"/>
      <c r="D611" s="223"/>
      <c r="E611" s="223"/>
    </row>
    <row r="612" spans="1:5" ht="15" customHeight="1" x14ac:dyDescent="0.2">
      <c r="A612" s="223"/>
      <c r="B612" s="223"/>
      <c r="C612" s="223"/>
      <c r="D612" s="223"/>
      <c r="E612" s="223"/>
    </row>
    <row r="613" spans="1:5" ht="15" customHeight="1" x14ac:dyDescent="0.2">
      <c r="A613" s="223"/>
      <c r="B613" s="223"/>
      <c r="C613" s="223"/>
      <c r="D613" s="223"/>
      <c r="E613" s="223"/>
    </row>
    <row r="614" spans="1:5" ht="15" customHeight="1" x14ac:dyDescent="0.2">
      <c r="A614" s="223"/>
      <c r="B614" s="223"/>
      <c r="C614" s="223"/>
      <c r="D614" s="223"/>
      <c r="E614" s="223"/>
    </row>
    <row r="615" spans="1:5" ht="15" customHeight="1" x14ac:dyDescent="0.2">
      <c r="A615" s="223"/>
      <c r="B615" s="223"/>
      <c r="C615" s="223"/>
      <c r="D615" s="223"/>
      <c r="E615" s="223"/>
    </row>
    <row r="616" spans="1:5" ht="15" customHeight="1" x14ac:dyDescent="0.2">
      <c r="A616" s="223"/>
      <c r="B616" s="223"/>
      <c r="C616" s="223"/>
      <c r="D616" s="223"/>
      <c r="E616" s="223"/>
    </row>
    <row r="617" spans="1:5" ht="15" customHeight="1" x14ac:dyDescent="0.2">
      <c r="A617" s="223"/>
      <c r="B617" s="223"/>
      <c r="C617" s="223"/>
      <c r="D617" s="223"/>
      <c r="E617" s="223"/>
    </row>
    <row r="618" spans="1:5" ht="15" customHeight="1" x14ac:dyDescent="0.2">
      <c r="A618" s="223"/>
      <c r="B618" s="223"/>
      <c r="C618" s="223"/>
      <c r="D618" s="223"/>
      <c r="E618" s="223"/>
    </row>
    <row r="619" spans="1:5" ht="15" customHeight="1" x14ac:dyDescent="0.2">
      <c r="A619" s="223"/>
      <c r="B619" s="223"/>
      <c r="C619" s="223"/>
      <c r="D619" s="223"/>
      <c r="E619" s="223"/>
    </row>
    <row r="620" spans="1:5" ht="15" customHeight="1" x14ac:dyDescent="0.2">
      <c r="A620" s="223"/>
      <c r="B620" s="223"/>
      <c r="C620" s="223"/>
      <c r="D620" s="223"/>
      <c r="E620" s="223"/>
    </row>
    <row r="621" spans="1:5" ht="15" customHeight="1" x14ac:dyDescent="0.2">
      <c r="A621" s="37"/>
      <c r="B621" s="38"/>
      <c r="C621" s="37"/>
      <c r="D621" s="37"/>
      <c r="E621" s="37"/>
    </row>
    <row r="622" spans="1:5" ht="15" customHeight="1" x14ac:dyDescent="0.2">
      <c r="A622" s="37"/>
      <c r="B622" s="38"/>
      <c r="C622" s="37"/>
      <c r="D622" s="37"/>
      <c r="E622" s="37"/>
    </row>
    <row r="623" spans="1:5" ht="15" customHeight="1" x14ac:dyDescent="0.2">
      <c r="A623" s="37"/>
      <c r="B623" s="38"/>
      <c r="C623" s="37"/>
      <c r="D623" s="37"/>
      <c r="E623" s="37"/>
    </row>
    <row r="624" spans="1:5" ht="15" customHeight="1" x14ac:dyDescent="0.2">
      <c r="A624" s="37"/>
      <c r="B624" s="38"/>
      <c r="C624" s="37"/>
      <c r="D624" s="37"/>
      <c r="E624" s="37"/>
    </row>
    <row r="625" spans="1:5" ht="15" customHeight="1" x14ac:dyDescent="0.25">
      <c r="A625" s="39" t="s">
        <v>1</v>
      </c>
      <c r="B625" s="40"/>
      <c r="C625" s="41"/>
      <c r="D625" s="41"/>
      <c r="E625" s="41"/>
    </row>
    <row r="626" spans="1:5" ht="15" customHeight="1" x14ac:dyDescent="0.2">
      <c r="A626" s="42" t="s">
        <v>47</v>
      </c>
      <c r="B626" s="40"/>
      <c r="C626" s="41"/>
      <c r="D626" s="41"/>
      <c r="E626" s="43" t="s">
        <v>48</v>
      </c>
    </row>
    <row r="627" spans="1:5" ht="15" customHeight="1" x14ac:dyDescent="0.25">
      <c r="A627" s="44"/>
      <c r="B627" s="45"/>
      <c r="C627" s="46"/>
      <c r="D627" s="46"/>
      <c r="E627" s="47"/>
    </row>
    <row r="628" spans="1:5" ht="15" customHeight="1" x14ac:dyDescent="0.2">
      <c r="B628" s="48" t="s">
        <v>40</v>
      </c>
      <c r="C628" s="48" t="s">
        <v>41</v>
      </c>
      <c r="D628" s="49" t="s">
        <v>42</v>
      </c>
      <c r="E628" s="50" t="s">
        <v>43</v>
      </c>
    </row>
    <row r="629" spans="1:5" ht="15" customHeight="1" x14ac:dyDescent="0.2">
      <c r="B629" s="51">
        <v>107517969</v>
      </c>
      <c r="C629" s="52"/>
      <c r="D629" s="55" t="s">
        <v>45</v>
      </c>
      <c r="E629" s="54">
        <v>4151994</v>
      </c>
    </row>
    <row r="630" spans="1:5" ht="15" customHeight="1" x14ac:dyDescent="0.2">
      <c r="B630" s="51">
        <v>107517016</v>
      </c>
      <c r="C630" s="52"/>
      <c r="D630" s="132" t="s">
        <v>44</v>
      </c>
      <c r="E630" s="54">
        <v>57947.15</v>
      </c>
    </row>
    <row r="631" spans="1:5" ht="15" customHeight="1" x14ac:dyDescent="0.2">
      <c r="B631" s="56"/>
      <c r="C631" s="57" t="s">
        <v>46</v>
      </c>
      <c r="D631" s="58"/>
      <c r="E631" s="59">
        <f>SUM(E629:E630)</f>
        <v>4209941.1500000004</v>
      </c>
    </row>
    <row r="632" spans="1:5" ht="15" customHeight="1" x14ac:dyDescent="0.2"/>
    <row r="633" spans="1:5" ht="15" customHeight="1" x14ac:dyDescent="0.25">
      <c r="A633" s="60" t="s">
        <v>1</v>
      </c>
      <c r="B633" s="83"/>
      <c r="C633" s="84"/>
      <c r="D633" s="84"/>
      <c r="E633" s="84"/>
    </row>
    <row r="634" spans="1:5" ht="15" customHeight="1" x14ac:dyDescent="0.2">
      <c r="A634" s="61" t="s">
        <v>71</v>
      </c>
      <c r="B634" s="85"/>
      <c r="C634" s="85"/>
      <c r="D634" s="85"/>
      <c r="E634" s="44" t="s">
        <v>72</v>
      </c>
    </row>
    <row r="635" spans="1:5" ht="15" customHeight="1" x14ac:dyDescent="0.2">
      <c r="A635" s="85"/>
      <c r="B635" s="86"/>
      <c r="C635" s="85"/>
      <c r="D635" s="85"/>
      <c r="E635" s="47"/>
    </row>
    <row r="636" spans="1:5" ht="15" customHeight="1" x14ac:dyDescent="0.2">
      <c r="B636" s="77"/>
      <c r="C636" s="87" t="s">
        <v>41</v>
      </c>
      <c r="D636" s="49" t="s">
        <v>42</v>
      </c>
      <c r="E636" s="64" t="s">
        <v>43</v>
      </c>
    </row>
    <row r="637" spans="1:5" ht="15" customHeight="1" x14ac:dyDescent="0.2">
      <c r="B637" s="88"/>
      <c r="C637" s="87">
        <v>6172</v>
      </c>
      <c r="D637" s="55" t="s">
        <v>73</v>
      </c>
      <c r="E637" s="89">
        <v>4209941.1500000004</v>
      </c>
    </row>
    <row r="638" spans="1:5" ht="15" customHeight="1" x14ac:dyDescent="0.2">
      <c r="B638" s="90"/>
      <c r="C638" s="68" t="s">
        <v>46</v>
      </c>
      <c r="D638" s="69"/>
      <c r="E638" s="70">
        <f>SUM(E637:E637)</f>
        <v>4209941.1500000004</v>
      </c>
    </row>
    <row r="639" spans="1:5" ht="15" customHeight="1" x14ac:dyDescent="0.2"/>
    <row r="640" spans="1:5" ht="15" customHeight="1" x14ac:dyDescent="0.25">
      <c r="A640" s="60" t="s">
        <v>16</v>
      </c>
      <c r="B640" s="46"/>
      <c r="C640" s="46"/>
      <c r="D640" s="46"/>
      <c r="E640" s="46"/>
    </row>
    <row r="641" spans="1:5" ht="15" customHeight="1" x14ac:dyDescent="0.2">
      <c r="A641" s="61" t="s">
        <v>71</v>
      </c>
      <c r="B641" s="85"/>
      <c r="C641" s="85"/>
      <c r="D641" s="85"/>
      <c r="E641" s="44" t="s">
        <v>72</v>
      </c>
    </row>
    <row r="642" spans="1:5" ht="15" customHeight="1" x14ac:dyDescent="0.25">
      <c r="A642" s="60"/>
      <c r="B642" s="44"/>
      <c r="C642" s="46"/>
      <c r="D642" s="46"/>
      <c r="E642" s="47"/>
    </row>
    <row r="643" spans="1:5" ht="15" customHeight="1" x14ac:dyDescent="0.2">
      <c r="A643" s="77"/>
      <c r="B643" s="64" t="s">
        <v>40</v>
      </c>
      <c r="C643" s="48" t="s">
        <v>41</v>
      </c>
      <c r="D643" s="91" t="s">
        <v>42</v>
      </c>
      <c r="E643" s="50" t="s">
        <v>43</v>
      </c>
    </row>
    <row r="644" spans="1:5" ht="15" customHeight="1" x14ac:dyDescent="0.2">
      <c r="A644" s="92"/>
      <c r="B644" s="51">
        <v>107517969</v>
      </c>
      <c r="C644" s="66"/>
      <c r="D644" s="80" t="s">
        <v>74</v>
      </c>
      <c r="E644" s="54">
        <v>4151994</v>
      </c>
    </row>
    <row r="645" spans="1:5" ht="15" customHeight="1" x14ac:dyDescent="0.2">
      <c r="A645" s="92"/>
      <c r="B645" s="51">
        <v>107517016</v>
      </c>
      <c r="C645" s="66"/>
      <c r="D645" s="133" t="s">
        <v>110</v>
      </c>
      <c r="E645" s="54">
        <v>57947.15</v>
      </c>
    </row>
    <row r="646" spans="1:5" ht="15" customHeight="1" x14ac:dyDescent="0.2">
      <c r="A646" s="93"/>
      <c r="B646" s="94"/>
      <c r="C646" s="57" t="s">
        <v>46</v>
      </c>
      <c r="D646" s="95"/>
      <c r="E646" s="96">
        <f>SUM(E644:E645)</f>
        <v>4209941.1500000004</v>
      </c>
    </row>
    <row r="647" spans="1:5" ht="15" customHeight="1" x14ac:dyDescent="0.25">
      <c r="A647" s="60"/>
      <c r="B647" s="44"/>
      <c r="C647" s="46"/>
      <c r="D647" s="46"/>
      <c r="E647" s="47"/>
    </row>
    <row r="648" spans="1:5" ht="15" customHeight="1" x14ac:dyDescent="0.25">
      <c r="A648" s="39" t="s">
        <v>16</v>
      </c>
      <c r="B648" s="40"/>
      <c r="C648" s="41"/>
      <c r="D648" s="41"/>
      <c r="E648" s="44"/>
    </row>
    <row r="649" spans="1:5" ht="15" customHeight="1" x14ac:dyDescent="0.2">
      <c r="A649" s="42" t="s">
        <v>47</v>
      </c>
      <c r="B649" s="40"/>
      <c r="C649" s="41"/>
      <c r="D649" s="41"/>
      <c r="E649" t="s">
        <v>48</v>
      </c>
    </row>
    <row r="650" spans="1:5" ht="15" customHeight="1" x14ac:dyDescent="0.2">
      <c r="A650" s="42"/>
      <c r="B650" s="40"/>
      <c r="C650" s="41"/>
      <c r="D650" s="41"/>
    </row>
    <row r="651" spans="1:5" ht="15" customHeight="1" x14ac:dyDescent="0.2">
      <c r="C651" s="64" t="s">
        <v>41</v>
      </c>
      <c r="D651" s="65" t="s">
        <v>50</v>
      </c>
      <c r="E651" s="64" t="s">
        <v>43</v>
      </c>
    </row>
    <row r="652" spans="1:5" ht="15" customHeight="1" x14ac:dyDescent="0.2">
      <c r="C652" s="66">
        <v>6409</v>
      </c>
      <c r="D652" s="67" t="s">
        <v>51</v>
      </c>
      <c r="E652" s="89">
        <v>4209941.1500000004</v>
      </c>
    </row>
    <row r="653" spans="1:5" ht="15" customHeight="1" x14ac:dyDescent="0.2">
      <c r="C653" s="68" t="s">
        <v>46</v>
      </c>
      <c r="D653" s="69"/>
      <c r="E653" s="70">
        <f>SUM(E652:E652)</f>
        <v>4209941.1500000004</v>
      </c>
    </row>
    <row r="654" spans="1:5" ht="15" customHeight="1" x14ac:dyDescent="0.2"/>
    <row r="655" spans="1:5" ht="15" customHeight="1" x14ac:dyDescent="0.2"/>
    <row r="656" spans="1:5" ht="15" customHeight="1" x14ac:dyDescent="0.25">
      <c r="A656" s="36" t="s">
        <v>178</v>
      </c>
    </row>
    <row r="657" spans="1:5" ht="15" customHeight="1" x14ac:dyDescent="0.2">
      <c r="A657" s="220" t="s">
        <v>179</v>
      </c>
      <c r="B657" s="220"/>
      <c r="C657" s="220"/>
      <c r="D657" s="220"/>
      <c r="E657" s="220"/>
    </row>
    <row r="658" spans="1:5" ht="15" customHeight="1" x14ac:dyDescent="0.2">
      <c r="A658" s="220"/>
      <c r="B658" s="220"/>
      <c r="C658" s="220"/>
      <c r="D658" s="220"/>
      <c r="E658" s="220"/>
    </row>
    <row r="659" spans="1:5" ht="15" customHeight="1" x14ac:dyDescent="0.2">
      <c r="A659" s="221" t="s">
        <v>180</v>
      </c>
      <c r="B659" s="221"/>
      <c r="C659" s="221"/>
      <c r="D659" s="221"/>
      <c r="E659" s="221"/>
    </row>
    <row r="660" spans="1:5" ht="15" customHeight="1" x14ac:dyDescent="0.2">
      <c r="A660" s="221"/>
      <c r="B660" s="221"/>
      <c r="C660" s="221"/>
      <c r="D660" s="221"/>
      <c r="E660" s="221"/>
    </row>
    <row r="661" spans="1:5" ht="15" customHeight="1" x14ac:dyDescent="0.2">
      <c r="A661" s="221"/>
      <c r="B661" s="221"/>
      <c r="C661" s="221"/>
      <c r="D661" s="221"/>
      <c r="E661" s="221"/>
    </row>
    <row r="662" spans="1:5" ht="15" customHeight="1" x14ac:dyDescent="0.2">
      <c r="A662" s="221"/>
      <c r="B662" s="221"/>
      <c r="C662" s="221"/>
      <c r="D662" s="221"/>
      <c r="E662" s="221"/>
    </row>
    <row r="663" spans="1:5" ht="15" customHeight="1" x14ac:dyDescent="0.2">
      <c r="A663" s="221"/>
      <c r="B663" s="221"/>
      <c r="C663" s="221"/>
      <c r="D663" s="221"/>
      <c r="E663" s="221"/>
    </row>
    <row r="664" spans="1:5" ht="15" customHeight="1" x14ac:dyDescent="0.2">
      <c r="A664" s="221"/>
      <c r="B664" s="221"/>
      <c r="C664" s="221"/>
      <c r="D664" s="221"/>
      <c r="E664" s="221"/>
    </row>
    <row r="665" spans="1:5" ht="15" customHeight="1" x14ac:dyDescent="0.2">
      <c r="A665" s="98"/>
      <c r="B665" s="98"/>
      <c r="C665" s="98"/>
      <c r="D665" s="98"/>
      <c r="E665" s="98"/>
    </row>
    <row r="666" spans="1:5" ht="15" customHeight="1" x14ac:dyDescent="0.25">
      <c r="A666" s="39" t="s">
        <v>16</v>
      </c>
      <c r="B666" s="41"/>
      <c r="C666" s="41"/>
      <c r="D666" s="44"/>
      <c r="E666" s="44"/>
    </row>
    <row r="667" spans="1:5" ht="15" customHeight="1" x14ac:dyDescent="0.2">
      <c r="A667" s="42" t="s">
        <v>77</v>
      </c>
      <c r="B667" s="41"/>
      <c r="C667" s="41"/>
      <c r="D667" s="41"/>
      <c r="E667" s="43" t="s">
        <v>78</v>
      </c>
    </row>
    <row r="668" spans="1:5" ht="15" customHeight="1" x14ac:dyDescent="0.2">
      <c r="A668" s="102"/>
      <c r="B668" s="103"/>
      <c r="C668" s="41"/>
      <c r="D668" s="102"/>
      <c r="E668" s="104"/>
    </row>
    <row r="669" spans="1:5" ht="15" customHeight="1" x14ac:dyDescent="0.2">
      <c r="C669" s="64" t="s">
        <v>41</v>
      </c>
      <c r="D669" s="65" t="s">
        <v>50</v>
      </c>
      <c r="E669" s="64" t="s">
        <v>43</v>
      </c>
    </row>
    <row r="670" spans="1:5" ht="15" customHeight="1" x14ac:dyDescent="0.2">
      <c r="C670" s="66">
        <v>3122</v>
      </c>
      <c r="D670" s="80" t="s">
        <v>63</v>
      </c>
      <c r="E670" s="54">
        <v>-1185724.28</v>
      </c>
    </row>
    <row r="671" spans="1:5" ht="15" customHeight="1" x14ac:dyDescent="0.2">
      <c r="C671" s="68" t="s">
        <v>46</v>
      </c>
      <c r="D671" s="69"/>
      <c r="E671" s="70">
        <f>SUM(E670:E670)</f>
        <v>-1185724.28</v>
      </c>
    </row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39" t="s">
        <v>16</v>
      </c>
      <c r="B678" s="40"/>
      <c r="C678" s="41"/>
      <c r="D678" s="41"/>
      <c r="E678" s="44"/>
    </row>
    <row r="679" spans="1:5" ht="15" customHeight="1" x14ac:dyDescent="0.2">
      <c r="A679" s="42" t="s">
        <v>47</v>
      </c>
      <c r="B679" s="40"/>
      <c r="C679" s="41"/>
      <c r="D679" s="41"/>
      <c r="E679" t="s">
        <v>48</v>
      </c>
    </row>
    <row r="680" spans="1:5" ht="15" customHeight="1" x14ac:dyDescent="0.2">
      <c r="A680" s="42"/>
      <c r="B680" s="40"/>
      <c r="C680" s="41"/>
      <c r="D680" s="41"/>
    </row>
    <row r="681" spans="1:5" ht="15" customHeight="1" x14ac:dyDescent="0.2">
      <c r="A681" s="42"/>
      <c r="B681" s="40"/>
      <c r="C681" s="48" t="s">
        <v>41</v>
      </c>
      <c r="D681" s="49" t="s">
        <v>42</v>
      </c>
      <c r="E681" s="50" t="s">
        <v>43</v>
      </c>
    </row>
    <row r="682" spans="1:5" ht="15" customHeight="1" x14ac:dyDescent="0.2">
      <c r="A682" s="42"/>
      <c r="B682" s="40"/>
      <c r="C682" s="63"/>
      <c r="D682" s="55" t="s">
        <v>49</v>
      </c>
      <c r="E682" s="54">
        <v>1185724.28</v>
      </c>
    </row>
    <row r="683" spans="1:5" ht="15" customHeight="1" x14ac:dyDescent="0.2">
      <c r="A683" s="42"/>
      <c r="B683" s="40"/>
      <c r="C683" s="57" t="s">
        <v>46</v>
      </c>
      <c r="D683" s="58"/>
      <c r="E683" s="97">
        <f>SUM(E682:E682)</f>
        <v>1185724.28</v>
      </c>
    </row>
    <row r="684" spans="1:5" ht="15" customHeight="1" x14ac:dyDescent="0.2"/>
    <row r="685" spans="1:5" ht="15" customHeight="1" x14ac:dyDescent="0.2"/>
    <row r="686" spans="1:5" ht="15" customHeight="1" x14ac:dyDescent="0.25">
      <c r="A686" s="36" t="s">
        <v>181</v>
      </c>
    </row>
    <row r="687" spans="1:5" ht="15" customHeight="1" x14ac:dyDescent="0.2">
      <c r="A687" s="222" t="s">
        <v>182</v>
      </c>
      <c r="B687" s="222"/>
      <c r="C687" s="222"/>
      <c r="D687" s="222"/>
      <c r="E687" s="222"/>
    </row>
    <row r="688" spans="1:5" ht="15" customHeight="1" x14ac:dyDescent="0.2">
      <c r="A688" s="222"/>
      <c r="B688" s="222"/>
      <c r="C688" s="222"/>
      <c r="D688" s="222"/>
      <c r="E688" s="222"/>
    </row>
    <row r="689" spans="1:5" ht="15" customHeight="1" x14ac:dyDescent="0.2">
      <c r="A689" s="221" t="s">
        <v>183</v>
      </c>
      <c r="B689" s="221"/>
      <c r="C689" s="221"/>
      <c r="D689" s="221"/>
      <c r="E689" s="221"/>
    </row>
    <row r="690" spans="1:5" ht="15" customHeight="1" x14ac:dyDescent="0.2">
      <c r="A690" s="221"/>
      <c r="B690" s="221"/>
      <c r="C690" s="221"/>
      <c r="D690" s="221"/>
      <c r="E690" s="221"/>
    </row>
    <row r="691" spans="1:5" ht="15" customHeight="1" x14ac:dyDescent="0.2">
      <c r="A691" s="221"/>
      <c r="B691" s="221"/>
      <c r="C691" s="221"/>
      <c r="D691" s="221"/>
      <c r="E691" s="221"/>
    </row>
    <row r="692" spans="1:5" ht="15" customHeight="1" x14ac:dyDescent="0.2">
      <c r="A692" s="221"/>
      <c r="B692" s="221"/>
      <c r="C692" s="221"/>
      <c r="D692" s="221"/>
      <c r="E692" s="221"/>
    </row>
    <row r="693" spans="1:5" ht="15" customHeight="1" x14ac:dyDescent="0.2">
      <c r="A693" s="221"/>
      <c r="B693" s="221"/>
      <c r="C693" s="221"/>
      <c r="D693" s="221"/>
      <c r="E693" s="221"/>
    </row>
    <row r="694" spans="1:5" ht="15" customHeight="1" x14ac:dyDescent="0.2">
      <c r="A694" s="221"/>
      <c r="B694" s="221"/>
      <c r="C694" s="221"/>
      <c r="D694" s="221"/>
      <c r="E694" s="221"/>
    </row>
    <row r="695" spans="1:5" ht="15" customHeight="1" x14ac:dyDescent="0.2">
      <c r="A695" s="221"/>
      <c r="B695" s="221"/>
      <c r="C695" s="221"/>
      <c r="D695" s="221"/>
      <c r="E695" s="221"/>
    </row>
    <row r="696" spans="1:5" ht="15" customHeight="1" x14ac:dyDescent="0.2">
      <c r="A696" s="221"/>
      <c r="B696" s="221"/>
      <c r="C696" s="221"/>
      <c r="D696" s="221"/>
      <c r="E696" s="221"/>
    </row>
    <row r="697" spans="1:5" ht="15" customHeight="1" x14ac:dyDescent="0.2">
      <c r="A697" s="221"/>
      <c r="B697" s="221"/>
      <c r="C697" s="221"/>
      <c r="D697" s="221"/>
      <c r="E697" s="221"/>
    </row>
    <row r="698" spans="1:5" ht="15" customHeight="1" x14ac:dyDescent="0.2"/>
    <row r="699" spans="1:5" ht="15" customHeight="1" x14ac:dyDescent="0.25">
      <c r="A699" s="39" t="s">
        <v>16</v>
      </c>
      <c r="B699" s="41"/>
      <c r="C699" s="41"/>
      <c r="D699" s="41"/>
      <c r="E699" s="41"/>
    </row>
    <row r="700" spans="1:5" ht="15" customHeight="1" x14ac:dyDescent="0.2">
      <c r="A700" s="42" t="s">
        <v>47</v>
      </c>
      <c r="B700" s="41"/>
      <c r="C700" s="41"/>
      <c r="D700" s="41"/>
      <c r="E700" s="43" t="s">
        <v>48</v>
      </c>
    </row>
    <row r="701" spans="1:5" ht="15" customHeight="1" x14ac:dyDescent="0.25">
      <c r="A701" s="39"/>
      <c r="B701" s="142"/>
      <c r="C701" s="41"/>
      <c r="D701" s="41"/>
      <c r="E701" s="135"/>
    </row>
    <row r="702" spans="1:5" ht="15" customHeight="1" x14ac:dyDescent="0.2">
      <c r="B702" s="64" t="s">
        <v>40</v>
      </c>
      <c r="C702" s="64" t="s">
        <v>41</v>
      </c>
      <c r="D702" s="122" t="s">
        <v>50</v>
      </c>
      <c r="E702" s="50" t="s">
        <v>43</v>
      </c>
    </row>
    <row r="703" spans="1:5" ht="15" customHeight="1" x14ac:dyDescent="0.2">
      <c r="B703" s="173">
        <v>13307</v>
      </c>
      <c r="C703" s="171">
        <v>4324</v>
      </c>
      <c r="D703" s="129" t="s">
        <v>51</v>
      </c>
      <c r="E703" s="174">
        <v>-214320</v>
      </c>
    </row>
    <row r="704" spans="1:5" ht="15" customHeight="1" x14ac:dyDescent="0.2">
      <c r="B704" s="94"/>
      <c r="C704" s="68" t="s">
        <v>46</v>
      </c>
      <c r="D704" s="101"/>
      <c r="E704" s="97">
        <f>SUM(E703:E703)</f>
        <v>-214320</v>
      </c>
    </row>
    <row r="705" spans="1:5" ht="15" customHeight="1" x14ac:dyDescent="0.2"/>
    <row r="706" spans="1:5" ht="15" customHeight="1" x14ac:dyDescent="0.25">
      <c r="A706" s="60" t="s">
        <v>16</v>
      </c>
      <c r="B706" s="46"/>
      <c r="C706" s="46"/>
      <c r="D706" s="46"/>
      <c r="E706" s="46"/>
    </row>
    <row r="707" spans="1:5" ht="15" customHeight="1" x14ac:dyDescent="0.2">
      <c r="A707" s="61" t="s">
        <v>141</v>
      </c>
      <c r="B707" s="85"/>
      <c r="C707" s="85"/>
      <c r="D707" s="85"/>
      <c r="E707" s="85" t="s">
        <v>142</v>
      </c>
    </row>
    <row r="708" spans="1:5" ht="15" customHeight="1" x14ac:dyDescent="0.2">
      <c r="A708" s="85"/>
      <c r="B708" s="156"/>
      <c r="C708" s="46"/>
      <c r="D708" s="85"/>
      <c r="E708" s="157"/>
    </row>
    <row r="709" spans="1:5" ht="15" customHeight="1" x14ac:dyDescent="0.2">
      <c r="B709" s="64" t="s">
        <v>40</v>
      </c>
      <c r="C709" s="48" t="s">
        <v>41</v>
      </c>
      <c r="D709" s="91" t="s">
        <v>42</v>
      </c>
      <c r="E709" s="50" t="s">
        <v>43</v>
      </c>
    </row>
    <row r="710" spans="1:5" ht="15" customHeight="1" x14ac:dyDescent="0.2">
      <c r="B710" s="173">
        <v>13307</v>
      </c>
      <c r="C710" s="87"/>
      <c r="D710" s="133" t="s">
        <v>110</v>
      </c>
      <c r="E710" s="172">
        <v>51680</v>
      </c>
    </row>
    <row r="711" spans="1:5" ht="15" customHeight="1" x14ac:dyDescent="0.2">
      <c r="B711" s="94"/>
      <c r="C711" s="57" t="s">
        <v>46</v>
      </c>
      <c r="D711" s="95"/>
      <c r="E711" s="96">
        <f>SUM(E710:E710)</f>
        <v>51680</v>
      </c>
    </row>
    <row r="712" spans="1:5" ht="15" customHeight="1" x14ac:dyDescent="0.2">
      <c r="A712" s="85"/>
      <c r="B712" s="85"/>
      <c r="C712" s="85"/>
      <c r="D712" s="85"/>
      <c r="E712" s="85"/>
    </row>
    <row r="713" spans="1:5" ht="15" customHeight="1" x14ac:dyDescent="0.25">
      <c r="A713" s="60" t="s">
        <v>16</v>
      </c>
      <c r="B713" s="46"/>
      <c r="C713" s="46"/>
      <c r="D713" s="46"/>
      <c r="E713" s="46"/>
    </row>
    <row r="714" spans="1:5" ht="15" customHeight="1" x14ac:dyDescent="0.2">
      <c r="A714" s="61" t="s">
        <v>147</v>
      </c>
      <c r="B714" s="85"/>
      <c r="C714" s="85"/>
      <c r="D714" s="85"/>
      <c r="E714" s="85" t="s">
        <v>148</v>
      </c>
    </row>
    <row r="715" spans="1:5" ht="15" customHeight="1" x14ac:dyDescent="0.2">
      <c r="A715" s="85"/>
      <c r="B715" s="156"/>
      <c r="C715" s="46"/>
      <c r="D715" s="85"/>
      <c r="E715" s="157"/>
    </row>
    <row r="716" spans="1:5" ht="15" customHeight="1" x14ac:dyDescent="0.2">
      <c r="A716" s="111"/>
      <c r="B716" s="64" t="s">
        <v>40</v>
      </c>
      <c r="C716" s="48" t="s">
        <v>41</v>
      </c>
      <c r="D716" s="91" t="s">
        <v>42</v>
      </c>
      <c r="E716" s="50" t="s">
        <v>43</v>
      </c>
    </row>
    <row r="717" spans="1:5" ht="15" customHeight="1" x14ac:dyDescent="0.2">
      <c r="A717" s="175"/>
      <c r="B717" s="173">
        <v>13307</v>
      </c>
      <c r="C717" s="87"/>
      <c r="D717" s="133" t="s">
        <v>110</v>
      </c>
      <c r="E717" s="130">
        <v>162640</v>
      </c>
    </row>
    <row r="718" spans="1:5" ht="15" customHeight="1" x14ac:dyDescent="0.2">
      <c r="A718" s="176"/>
      <c r="B718" s="94"/>
      <c r="C718" s="57" t="s">
        <v>46</v>
      </c>
      <c r="D718" s="95"/>
      <c r="E718" s="96">
        <f>SUM(E717)</f>
        <v>162640</v>
      </c>
    </row>
    <row r="719" spans="1:5" ht="15" customHeight="1" x14ac:dyDescent="0.2"/>
    <row r="720" spans="1:5" ht="15" customHeight="1" x14ac:dyDescent="0.2"/>
    <row r="721" spans="1:5" ht="15" customHeight="1" x14ac:dyDescent="0.2"/>
    <row r="722" spans="1:5" ht="15" customHeight="1" x14ac:dyDescent="0.2"/>
    <row r="723" spans="1:5" ht="15" customHeight="1" x14ac:dyDescent="0.2"/>
    <row r="724" spans="1:5" ht="15" customHeight="1" x14ac:dyDescent="0.2"/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"/>
    <row r="730" spans="1:5" ht="15" customHeight="1" x14ac:dyDescent="0.25">
      <c r="A730" s="36" t="s">
        <v>184</v>
      </c>
    </row>
    <row r="731" spans="1:5" ht="15" customHeight="1" x14ac:dyDescent="0.2">
      <c r="A731" s="225" t="s">
        <v>185</v>
      </c>
      <c r="B731" s="225"/>
      <c r="C731" s="225"/>
      <c r="D731" s="225"/>
      <c r="E731" s="225"/>
    </row>
    <row r="732" spans="1:5" ht="15" customHeight="1" x14ac:dyDescent="0.2">
      <c r="A732" s="225"/>
      <c r="B732" s="225"/>
      <c r="C732" s="225"/>
      <c r="D732" s="225"/>
      <c r="E732" s="225"/>
    </row>
    <row r="733" spans="1:5" ht="15" customHeight="1" x14ac:dyDescent="0.2">
      <c r="A733" s="221" t="s">
        <v>186</v>
      </c>
      <c r="B733" s="221"/>
      <c r="C733" s="221"/>
      <c r="D733" s="221"/>
      <c r="E733" s="221"/>
    </row>
    <row r="734" spans="1:5" ht="15" customHeight="1" x14ac:dyDescent="0.2">
      <c r="A734" s="221"/>
      <c r="B734" s="221"/>
      <c r="C734" s="221"/>
      <c r="D734" s="221"/>
      <c r="E734" s="221"/>
    </row>
    <row r="735" spans="1:5" ht="15" customHeight="1" x14ac:dyDescent="0.2">
      <c r="A735" s="221"/>
      <c r="B735" s="221"/>
      <c r="C735" s="221"/>
      <c r="D735" s="221"/>
      <c r="E735" s="221"/>
    </row>
    <row r="736" spans="1:5" ht="15" customHeight="1" x14ac:dyDescent="0.2">
      <c r="A736" s="221"/>
      <c r="B736" s="221"/>
      <c r="C736" s="221"/>
      <c r="D736" s="221"/>
      <c r="E736" s="221"/>
    </row>
    <row r="737" spans="1:5" ht="15" customHeight="1" x14ac:dyDescent="0.2">
      <c r="A737" s="221"/>
      <c r="B737" s="221"/>
      <c r="C737" s="221"/>
      <c r="D737" s="221"/>
      <c r="E737" s="221"/>
    </row>
    <row r="738" spans="1:5" ht="15" customHeight="1" x14ac:dyDescent="0.2">
      <c r="A738" s="221"/>
      <c r="B738" s="221"/>
      <c r="C738" s="221"/>
      <c r="D738" s="221"/>
      <c r="E738" s="221"/>
    </row>
    <row r="739" spans="1:5" ht="15" customHeight="1" x14ac:dyDescent="0.2">
      <c r="A739" s="221"/>
      <c r="B739" s="221"/>
      <c r="C739" s="221"/>
      <c r="D739" s="221"/>
      <c r="E739" s="221"/>
    </row>
    <row r="740" spans="1:5" ht="15" customHeight="1" x14ac:dyDescent="0.2">
      <c r="A740" s="221"/>
      <c r="B740" s="221"/>
      <c r="C740" s="221"/>
      <c r="D740" s="221"/>
      <c r="E740" s="221"/>
    </row>
    <row r="741" spans="1:5" ht="15" customHeight="1" x14ac:dyDescent="0.2"/>
    <row r="742" spans="1:5" ht="15" customHeight="1" x14ac:dyDescent="0.25">
      <c r="A742" s="39" t="s">
        <v>16</v>
      </c>
      <c r="B742" s="41"/>
      <c r="C742" s="41"/>
      <c r="D742" s="41"/>
      <c r="E742" s="41"/>
    </row>
    <row r="743" spans="1:5" ht="15" customHeight="1" x14ac:dyDescent="0.2">
      <c r="A743" s="42" t="s">
        <v>47</v>
      </c>
      <c r="B743" s="41"/>
      <c r="C743" s="41"/>
      <c r="D743" s="41"/>
      <c r="E743" s="43" t="s">
        <v>48</v>
      </c>
    </row>
    <row r="744" spans="1:5" ht="15" customHeight="1" x14ac:dyDescent="0.25">
      <c r="A744" s="39"/>
      <c r="B744" s="142"/>
      <c r="C744" s="41"/>
      <c r="D744" s="41"/>
      <c r="E744" s="135"/>
    </row>
    <row r="745" spans="1:5" ht="15" customHeight="1" x14ac:dyDescent="0.2">
      <c r="B745" s="64" t="s">
        <v>40</v>
      </c>
      <c r="C745" s="64" t="s">
        <v>41</v>
      </c>
      <c r="D745" s="122" t="s">
        <v>50</v>
      </c>
      <c r="E745" s="50" t="s">
        <v>43</v>
      </c>
    </row>
    <row r="746" spans="1:5" ht="15" customHeight="1" x14ac:dyDescent="0.2">
      <c r="B746" s="173">
        <v>13307</v>
      </c>
      <c r="C746" s="171">
        <v>4324</v>
      </c>
      <c r="D746" s="129" t="s">
        <v>51</v>
      </c>
      <c r="E746" s="174">
        <v>-1800000</v>
      </c>
    </row>
    <row r="747" spans="1:5" ht="15" customHeight="1" x14ac:dyDescent="0.2">
      <c r="B747" s="94"/>
      <c r="C747" s="68" t="s">
        <v>46</v>
      </c>
      <c r="D747" s="101"/>
      <c r="E747" s="97">
        <f>SUM(E746:E746)</f>
        <v>-1800000</v>
      </c>
    </row>
    <row r="748" spans="1:5" ht="15" customHeight="1" x14ac:dyDescent="0.2"/>
    <row r="749" spans="1:5" ht="15" customHeight="1" x14ac:dyDescent="0.25">
      <c r="A749" s="60" t="s">
        <v>16</v>
      </c>
      <c r="B749" s="167"/>
      <c r="C749" s="46"/>
      <c r="D749" s="46"/>
      <c r="E749" s="46"/>
    </row>
    <row r="750" spans="1:5" ht="15" customHeight="1" x14ac:dyDescent="0.2">
      <c r="A750" s="61" t="s">
        <v>141</v>
      </c>
      <c r="B750" s="150"/>
      <c r="C750" s="44"/>
      <c r="D750" s="44"/>
      <c r="E750" s="44" t="s">
        <v>142</v>
      </c>
    </row>
    <row r="751" spans="1:5" ht="15" customHeight="1" x14ac:dyDescent="0.2">
      <c r="A751" s="44"/>
      <c r="B751" s="177"/>
      <c r="C751" s="46"/>
      <c r="D751" s="44"/>
      <c r="E751" s="157"/>
    </row>
    <row r="752" spans="1:5" ht="15" customHeight="1" x14ac:dyDescent="0.2">
      <c r="B752" s="111"/>
      <c r="C752" s="48" t="s">
        <v>41</v>
      </c>
      <c r="D752" s="122" t="s">
        <v>50</v>
      </c>
      <c r="E752" s="48" t="s">
        <v>43</v>
      </c>
    </row>
    <row r="753" spans="1:5" ht="15" customHeight="1" x14ac:dyDescent="0.2">
      <c r="B753" s="81"/>
      <c r="C753" s="73">
        <v>4324</v>
      </c>
      <c r="D753" s="55" t="s">
        <v>61</v>
      </c>
      <c r="E753" s="130">
        <v>1800000</v>
      </c>
    </row>
    <row r="754" spans="1:5" ht="15" customHeight="1" x14ac:dyDescent="0.2">
      <c r="B754" s="117"/>
      <c r="C754" s="57" t="s">
        <v>46</v>
      </c>
      <c r="D754" s="95"/>
      <c r="E754" s="96">
        <f>SUM(E753:E753)</f>
        <v>1800000</v>
      </c>
    </row>
    <row r="755" spans="1:5" ht="15" customHeight="1" x14ac:dyDescent="0.2"/>
    <row r="756" spans="1:5" ht="15" customHeight="1" x14ac:dyDescent="0.2"/>
    <row r="757" spans="1:5" ht="15" customHeight="1" x14ac:dyDescent="0.25">
      <c r="A757" s="36" t="s">
        <v>187</v>
      </c>
    </row>
    <row r="758" spans="1:5" ht="15" customHeight="1" x14ac:dyDescent="0.2">
      <c r="A758" s="222" t="s">
        <v>188</v>
      </c>
      <c r="B758" s="222"/>
      <c r="C758" s="222"/>
      <c r="D758" s="222"/>
      <c r="E758" s="222"/>
    </row>
    <row r="759" spans="1:5" ht="15" customHeight="1" x14ac:dyDescent="0.2">
      <c r="A759" s="222"/>
      <c r="B759" s="222"/>
      <c r="C759" s="222"/>
      <c r="D759" s="222"/>
      <c r="E759" s="222"/>
    </row>
    <row r="760" spans="1:5" ht="15" customHeight="1" x14ac:dyDescent="0.2">
      <c r="A760" s="221" t="s">
        <v>189</v>
      </c>
      <c r="B760" s="221"/>
      <c r="C760" s="221"/>
      <c r="D760" s="221"/>
      <c r="E760" s="221"/>
    </row>
    <row r="761" spans="1:5" ht="15" customHeight="1" x14ac:dyDescent="0.2">
      <c r="A761" s="221"/>
      <c r="B761" s="221"/>
      <c r="C761" s="221"/>
      <c r="D761" s="221"/>
      <c r="E761" s="221"/>
    </row>
    <row r="762" spans="1:5" ht="15" customHeight="1" x14ac:dyDescent="0.2">
      <c r="A762" s="221"/>
      <c r="B762" s="221"/>
      <c r="C762" s="221"/>
      <c r="D762" s="221"/>
      <c r="E762" s="221"/>
    </row>
    <row r="763" spans="1:5" ht="15" customHeight="1" x14ac:dyDescent="0.2">
      <c r="A763" s="221"/>
      <c r="B763" s="221"/>
      <c r="C763" s="221"/>
      <c r="D763" s="221"/>
      <c r="E763" s="221"/>
    </row>
    <row r="764" spans="1:5" ht="15" customHeight="1" x14ac:dyDescent="0.2">
      <c r="A764" s="221"/>
      <c r="B764" s="221"/>
      <c r="C764" s="221"/>
      <c r="D764" s="221"/>
      <c r="E764" s="221"/>
    </row>
    <row r="765" spans="1:5" ht="15" customHeight="1" x14ac:dyDescent="0.2">
      <c r="A765" s="221"/>
      <c r="B765" s="221"/>
      <c r="C765" s="221"/>
      <c r="D765" s="221"/>
      <c r="E765" s="221"/>
    </row>
    <row r="766" spans="1:5" ht="15" customHeight="1" x14ac:dyDescent="0.2">
      <c r="A766" s="221"/>
      <c r="B766" s="221"/>
      <c r="C766" s="221"/>
      <c r="D766" s="221"/>
      <c r="E766" s="221"/>
    </row>
    <row r="767" spans="1:5" ht="15" customHeight="1" x14ac:dyDescent="0.2">
      <c r="A767" s="221"/>
      <c r="B767" s="221"/>
      <c r="C767" s="221"/>
      <c r="D767" s="221"/>
      <c r="E767" s="221"/>
    </row>
    <row r="768" spans="1:5" ht="15" customHeight="1" x14ac:dyDescent="0.2">
      <c r="A768" s="221"/>
      <c r="B768" s="221"/>
      <c r="C768" s="221"/>
      <c r="D768" s="221"/>
      <c r="E768" s="221"/>
    </row>
    <row r="769" spans="1:5" ht="15" customHeight="1" x14ac:dyDescent="0.2">
      <c r="A769" s="98"/>
      <c r="B769" s="98"/>
      <c r="C769" s="98"/>
      <c r="D769" s="98"/>
      <c r="E769" s="98"/>
    </row>
    <row r="770" spans="1:5" ht="15" customHeight="1" x14ac:dyDescent="0.25">
      <c r="A770" s="60" t="s">
        <v>16</v>
      </c>
      <c r="B770" s="46"/>
      <c r="C770" s="46"/>
      <c r="D770" s="46"/>
      <c r="E770" s="46"/>
    </row>
    <row r="771" spans="1:5" ht="15" customHeight="1" x14ac:dyDescent="0.2">
      <c r="A771" s="61" t="s">
        <v>47</v>
      </c>
      <c r="B771" s="46"/>
      <c r="C771" s="46"/>
      <c r="D771" s="46"/>
      <c r="E771" s="62" t="s">
        <v>48</v>
      </c>
    </row>
    <row r="772" spans="1:5" ht="15" customHeight="1" x14ac:dyDescent="0.25">
      <c r="A772" s="60"/>
      <c r="B772" s="44"/>
      <c r="C772" s="46"/>
      <c r="D772" s="46"/>
      <c r="E772" s="47"/>
    </row>
    <row r="773" spans="1:5" ht="15" customHeight="1" x14ac:dyDescent="0.2">
      <c r="A773" s="77"/>
      <c r="B773" s="77"/>
      <c r="C773" s="48" t="s">
        <v>41</v>
      </c>
      <c r="D773" s="65" t="s">
        <v>50</v>
      </c>
      <c r="E773" s="50" t="s">
        <v>43</v>
      </c>
    </row>
    <row r="774" spans="1:5" ht="15" customHeight="1" x14ac:dyDescent="0.2">
      <c r="A774" s="92"/>
      <c r="B774" s="79"/>
      <c r="C774" s="63">
        <v>6409</v>
      </c>
      <c r="D774" s="80" t="s">
        <v>61</v>
      </c>
      <c r="E774" s="106">
        <v>-720000</v>
      </c>
    </row>
    <row r="775" spans="1:5" ht="15" customHeight="1" x14ac:dyDescent="0.2">
      <c r="A775" s="93"/>
      <c r="B775" s="107"/>
      <c r="C775" s="57" t="s">
        <v>46</v>
      </c>
      <c r="D775" s="58"/>
      <c r="E775" s="59">
        <f>E774</f>
        <v>-720000</v>
      </c>
    </row>
    <row r="776" spans="1:5" ht="15" customHeight="1" x14ac:dyDescent="0.2"/>
    <row r="777" spans="1:5" ht="15" customHeight="1" x14ac:dyDescent="0.2"/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60" t="s">
        <v>16</v>
      </c>
      <c r="B782" s="46"/>
      <c r="C782" s="46"/>
      <c r="D782" s="46"/>
      <c r="E782" s="102"/>
    </row>
    <row r="783" spans="1:5" ht="15" customHeight="1" x14ac:dyDescent="0.2">
      <c r="A783" s="71" t="s">
        <v>165</v>
      </c>
      <c r="B783" s="41"/>
      <c r="C783" s="41"/>
      <c r="D783" s="41"/>
      <c r="E783" s="43" t="s">
        <v>166</v>
      </c>
    </row>
    <row r="784" spans="1:5" ht="15" customHeight="1" x14ac:dyDescent="0.2">
      <c r="A784" s="61"/>
      <c r="B784" s="44"/>
      <c r="C784" s="46"/>
      <c r="D784" s="46"/>
      <c r="E784" s="135"/>
    </row>
    <row r="785" spans="1:5" ht="15" customHeight="1" x14ac:dyDescent="0.2">
      <c r="A785" s="77"/>
      <c r="B785" s="77"/>
      <c r="C785" s="48" t="s">
        <v>41</v>
      </c>
      <c r="D785" s="65" t="s">
        <v>50</v>
      </c>
      <c r="E785" s="64" t="s">
        <v>43</v>
      </c>
    </row>
    <row r="786" spans="1:5" ht="15" customHeight="1" x14ac:dyDescent="0.2">
      <c r="A786" s="92"/>
      <c r="B786" s="79"/>
      <c r="C786" s="73">
        <v>2143</v>
      </c>
      <c r="D786" s="55" t="s">
        <v>61</v>
      </c>
      <c r="E786" s="108">
        <v>720000</v>
      </c>
    </row>
    <row r="787" spans="1:5" ht="15" customHeight="1" x14ac:dyDescent="0.2">
      <c r="A787" s="81"/>
      <c r="B787" s="81"/>
      <c r="C787" s="57" t="s">
        <v>46</v>
      </c>
      <c r="D787" s="148"/>
      <c r="E787" s="97">
        <f>SUM(E786:E786)</f>
        <v>720000</v>
      </c>
    </row>
    <row r="788" spans="1:5" ht="15" customHeight="1" x14ac:dyDescent="0.2"/>
    <row r="789" spans="1:5" ht="15" customHeight="1" x14ac:dyDescent="0.2"/>
    <row r="790" spans="1:5" ht="15" customHeight="1" x14ac:dyDescent="0.25">
      <c r="A790" s="36" t="s">
        <v>190</v>
      </c>
    </row>
    <row r="791" spans="1:5" ht="15" customHeight="1" x14ac:dyDescent="0.2">
      <c r="A791" s="222" t="s">
        <v>185</v>
      </c>
      <c r="B791" s="222"/>
      <c r="C791" s="222"/>
      <c r="D791" s="222"/>
      <c r="E791" s="222"/>
    </row>
    <row r="792" spans="1:5" ht="15" customHeight="1" x14ac:dyDescent="0.2">
      <c r="A792" s="222"/>
      <c r="B792" s="222"/>
      <c r="C792" s="222"/>
      <c r="D792" s="222"/>
      <c r="E792" s="222"/>
    </row>
    <row r="793" spans="1:5" ht="15" customHeight="1" x14ac:dyDescent="0.2">
      <c r="A793" s="221" t="s">
        <v>191</v>
      </c>
      <c r="B793" s="221"/>
      <c r="C793" s="221"/>
      <c r="D793" s="221"/>
      <c r="E793" s="221"/>
    </row>
    <row r="794" spans="1:5" ht="15" customHeight="1" x14ac:dyDescent="0.2">
      <c r="A794" s="221"/>
      <c r="B794" s="221"/>
      <c r="C794" s="221"/>
      <c r="D794" s="221"/>
      <c r="E794" s="221"/>
    </row>
    <row r="795" spans="1:5" ht="15" customHeight="1" x14ac:dyDescent="0.2">
      <c r="A795" s="221"/>
      <c r="B795" s="221"/>
      <c r="C795" s="221"/>
      <c r="D795" s="221"/>
      <c r="E795" s="221"/>
    </row>
    <row r="796" spans="1:5" ht="15" customHeight="1" x14ac:dyDescent="0.2">
      <c r="A796" s="221"/>
      <c r="B796" s="221"/>
      <c r="C796" s="221"/>
      <c r="D796" s="221"/>
      <c r="E796" s="221"/>
    </row>
    <row r="797" spans="1:5" ht="15" customHeight="1" x14ac:dyDescent="0.2">
      <c r="A797" s="221"/>
      <c r="B797" s="221"/>
      <c r="C797" s="221"/>
      <c r="D797" s="221"/>
      <c r="E797" s="221"/>
    </row>
    <row r="798" spans="1:5" ht="15" customHeight="1" x14ac:dyDescent="0.2">
      <c r="A798" s="221"/>
      <c r="B798" s="221"/>
      <c r="C798" s="221"/>
      <c r="D798" s="221"/>
      <c r="E798" s="221"/>
    </row>
    <row r="799" spans="1:5" ht="15" customHeight="1" x14ac:dyDescent="0.2">
      <c r="A799" s="221"/>
      <c r="B799" s="221"/>
      <c r="C799" s="221"/>
      <c r="D799" s="221"/>
      <c r="E799" s="221"/>
    </row>
    <row r="800" spans="1:5" ht="15" customHeight="1" x14ac:dyDescent="0.2">
      <c r="A800" s="98"/>
      <c r="B800" s="98"/>
      <c r="C800" s="98"/>
      <c r="D800" s="98"/>
      <c r="E800" s="98"/>
    </row>
    <row r="801" spans="1:5" ht="15" customHeight="1" x14ac:dyDescent="0.25">
      <c r="A801" s="60" t="s">
        <v>16</v>
      </c>
      <c r="B801" s="46"/>
      <c r="C801" s="46"/>
      <c r="D801" s="46"/>
      <c r="E801" s="46"/>
    </row>
    <row r="802" spans="1:5" ht="15" customHeight="1" x14ac:dyDescent="0.2">
      <c r="A802" s="61" t="s">
        <v>47</v>
      </c>
      <c r="B802" s="46"/>
      <c r="C802" s="46"/>
      <c r="D802" s="46"/>
      <c r="E802" s="62" t="s">
        <v>48</v>
      </c>
    </row>
    <row r="803" spans="1:5" ht="15" customHeight="1" x14ac:dyDescent="0.25">
      <c r="A803" s="60"/>
      <c r="B803" s="44"/>
      <c r="C803" s="46"/>
      <c r="D803" s="46"/>
      <c r="E803" s="47"/>
    </row>
    <row r="804" spans="1:5" ht="15" customHeight="1" x14ac:dyDescent="0.2">
      <c r="A804" s="77"/>
      <c r="B804" s="77"/>
      <c r="C804" s="48" t="s">
        <v>41</v>
      </c>
      <c r="D804" s="65" t="s">
        <v>50</v>
      </c>
      <c r="E804" s="50" t="s">
        <v>43</v>
      </c>
    </row>
    <row r="805" spans="1:5" ht="15" customHeight="1" x14ac:dyDescent="0.2">
      <c r="A805" s="92"/>
      <c r="B805" s="79"/>
      <c r="C805" s="63">
        <v>6409</v>
      </c>
      <c r="D805" s="80" t="s">
        <v>61</v>
      </c>
      <c r="E805" s="106">
        <v>-480000</v>
      </c>
    </row>
    <row r="806" spans="1:5" ht="15" customHeight="1" x14ac:dyDescent="0.2">
      <c r="A806" s="93"/>
      <c r="B806" s="107"/>
      <c r="C806" s="57" t="s">
        <v>46</v>
      </c>
      <c r="D806" s="58"/>
      <c r="E806" s="59">
        <f>E805</f>
        <v>-480000</v>
      </c>
    </row>
    <row r="807" spans="1:5" ht="15" customHeight="1" x14ac:dyDescent="0.2"/>
    <row r="808" spans="1:5" ht="15" customHeight="1" x14ac:dyDescent="0.25">
      <c r="A808" s="60" t="s">
        <v>16</v>
      </c>
      <c r="B808" s="46"/>
      <c r="C808" s="46"/>
      <c r="D808" s="46"/>
      <c r="E808" s="102"/>
    </row>
    <row r="809" spans="1:5" ht="15" customHeight="1" x14ac:dyDescent="0.2">
      <c r="A809" s="61" t="s">
        <v>141</v>
      </c>
      <c r="B809" s="85"/>
      <c r="C809" s="85"/>
      <c r="D809" s="85"/>
      <c r="E809" s="85" t="s">
        <v>142</v>
      </c>
    </row>
    <row r="810" spans="1:5" ht="15" customHeight="1" x14ac:dyDescent="0.2">
      <c r="A810" s="61"/>
      <c r="B810" s="44"/>
      <c r="C810" s="46"/>
      <c r="D810" s="46"/>
      <c r="E810" s="135"/>
    </row>
    <row r="811" spans="1:5" ht="15" customHeight="1" x14ac:dyDescent="0.2">
      <c r="A811" s="77"/>
      <c r="B811" s="77"/>
      <c r="C811" s="48" t="s">
        <v>41</v>
      </c>
      <c r="D811" s="65" t="s">
        <v>50</v>
      </c>
      <c r="E811" s="64" t="s">
        <v>43</v>
      </c>
    </row>
    <row r="812" spans="1:5" ht="15" customHeight="1" x14ac:dyDescent="0.2">
      <c r="A812" s="92"/>
      <c r="B812" s="79"/>
      <c r="C812" s="73">
        <v>4399</v>
      </c>
      <c r="D812" s="148" t="s">
        <v>124</v>
      </c>
      <c r="E812" s="108">
        <v>480000</v>
      </c>
    </row>
    <row r="813" spans="1:5" ht="15" customHeight="1" x14ac:dyDescent="0.2">
      <c r="A813" s="81"/>
      <c r="B813" s="81"/>
      <c r="C813" s="57" t="s">
        <v>46</v>
      </c>
      <c r="D813" s="148"/>
      <c r="E813" s="97">
        <f>SUM(E812:E812)</f>
        <v>480000</v>
      </c>
    </row>
    <row r="814" spans="1:5" ht="15" customHeight="1" x14ac:dyDescent="0.2"/>
    <row r="815" spans="1:5" ht="15" customHeight="1" x14ac:dyDescent="0.2"/>
    <row r="816" spans="1:5" ht="15" customHeight="1" x14ac:dyDescent="0.25">
      <c r="A816" s="36" t="s">
        <v>192</v>
      </c>
    </row>
    <row r="817" spans="1:5" ht="15" customHeight="1" x14ac:dyDescent="0.2">
      <c r="A817" s="222" t="s">
        <v>193</v>
      </c>
      <c r="B817" s="222"/>
      <c r="C817" s="222"/>
      <c r="D817" s="222"/>
      <c r="E817" s="222"/>
    </row>
    <row r="818" spans="1:5" ht="15" customHeight="1" x14ac:dyDescent="0.2">
      <c r="A818" s="222"/>
      <c r="B818" s="222"/>
      <c r="C818" s="222"/>
      <c r="D818" s="222"/>
      <c r="E818" s="222"/>
    </row>
    <row r="819" spans="1:5" ht="15" customHeight="1" x14ac:dyDescent="0.2">
      <c r="A819" s="221" t="s">
        <v>194</v>
      </c>
      <c r="B819" s="221"/>
      <c r="C819" s="221"/>
      <c r="D819" s="221"/>
      <c r="E819" s="221"/>
    </row>
    <row r="820" spans="1:5" ht="15" customHeight="1" x14ac:dyDescent="0.2">
      <c r="A820" s="221"/>
      <c r="B820" s="221"/>
      <c r="C820" s="221"/>
      <c r="D820" s="221"/>
      <c r="E820" s="221"/>
    </row>
    <row r="821" spans="1:5" ht="15" customHeight="1" x14ac:dyDescent="0.2">
      <c r="A821" s="221"/>
      <c r="B821" s="221"/>
      <c r="C821" s="221"/>
      <c r="D821" s="221"/>
      <c r="E821" s="221"/>
    </row>
    <row r="822" spans="1:5" ht="15" customHeight="1" x14ac:dyDescent="0.2">
      <c r="A822" s="221"/>
      <c r="B822" s="221"/>
      <c r="C822" s="221"/>
      <c r="D822" s="221"/>
      <c r="E822" s="221"/>
    </row>
    <row r="823" spans="1:5" ht="15" customHeight="1" x14ac:dyDescent="0.2">
      <c r="A823" s="221"/>
      <c r="B823" s="221"/>
      <c r="C823" s="221"/>
      <c r="D823" s="221"/>
      <c r="E823" s="221"/>
    </row>
    <row r="824" spans="1:5" ht="15" customHeight="1" x14ac:dyDescent="0.2">
      <c r="A824" s="221"/>
      <c r="B824" s="221"/>
      <c r="C824" s="221"/>
      <c r="D824" s="221"/>
      <c r="E824" s="221"/>
    </row>
    <row r="825" spans="1:5" ht="15" customHeight="1" x14ac:dyDescent="0.2">
      <c r="A825" s="221"/>
      <c r="B825" s="221"/>
      <c r="C825" s="221"/>
      <c r="D825" s="221"/>
      <c r="E825" s="221"/>
    </row>
    <row r="826" spans="1:5" ht="15" customHeight="1" x14ac:dyDescent="0.2">
      <c r="A826" s="221"/>
      <c r="B826" s="221"/>
      <c r="C826" s="221"/>
      <c r="D826" s="221"/>
      <c r="E826" s="221"/>
    </row>
    <row r="827" spans="1:5" ht="15" customHeight="1" x14ac:dyDescent="0.2">
      <c r="A827" s="98"/>
      <c r="B827" s="98"/>
      <c r="C827" s="98"/>
      <c r="D827" s="98"/>
      <c r="E827" s="98"/>
    </row>
    <row r="828" spans="1:5" ht="15" customHeight="1" x14ac:dyDescent="0.2">
      <c r="A828" s="98"/>
      <c r="B828" s="98"/>
      <c r="C828" s="98"/>
      <c r="D828" s="98"/>
      <c r="E828" s="98"/>
    </row>
    <row r="829" spans="1:5" ht="15" customHeight="1" x14ac:dyDescent="0.2">
      <c r="A829" s="98"/>
      <c r="B829" s="98"/>
      <c r="C829" s="98"/>
      <c r="D829" s="98"/>
      <c r="E829" s="98"/>
    </row>
    <row r="830" spans="1:5" ht="15" customHeight="1" x14ac:dyDescent="0.2">
      <c r="A830" s="98"/>
      <c r="B830" s="98"/>
      <c r="C830" s="98"/>
      <c r="D830" s="98"/>
      <c r="E830" s="98"/>
    </row>
    <row r="831" spans="1:5" ht="15" customHeight="1" x14ac:dyDescent="0.2">
      <c r="A831" s="98"/>
      <c r="B831" s="98"/>
      <c r="C831" s="98"/>
      <c r="D831" s="98"/>
      <c r="E831" s="98"/>
    </row>
    <row r="832" spans="1:5" ht="15" customHeight="1" x14ac:dyDescent="0.2">
      <c r="A832" s="98"/>
      <c r="B832" s="98"/>
      <c r="C832" s="98"/>
      <c r="D832" s="98"/>
      <c r="E832" s="98"/>
    </row>
    <row r="833" spans="1:5" ht="15" customHeight="1" x14ac:dyDescent="0.2">
      <c r="A833" s="98"/>
      <c r="B833" s="98"/>
      <c r="C833" s="98"/>
      <c r="D833" s="98"/>
      <c r="E833" s="98"/>
    </row>
    <row r="834" spans="1:5" ht="15" customHeight="1" x14ac:dyDescent="0.25">
      <c r="A834" s="60" t="s">
        <v>16</v>
      </c>
      <c r="B834" s="46"/>
      <c r="C834" s="46"/>
      <c r="D834" s="46"/>
      <c r="E834" s="46"/>
    </row>
    <row r="835" spans="1:5" ht="15" customHeight="1" x14ac:dyDescent="0.2">
      <c r="A835" s="61" t="s">
        <v>47</v>
      </c>
      <c r="B835" s="46"/>
      <c r="C835" s="46"/>
      <c r="D835" s="46"/>
      <c r="E835" s="62" t="s">
        <v>48</v>
      </c>
    </row>
    <row r="836" spans="1:5" ht="15" customHeight="1" x14ac:dyDescent="0.25">
      <c r="A836" s="60"/>
      <c r="B836" s="44"/>
      <c r="C836" s="46"/>
      <c r="D836" s="46"/>
      <c r="E836" s="47"/>
    </row>
    <row r="837" spans="1:5" ht="15" customHeight="1" x14ac:dyDescent="0.2">
      <c r="A837" s="77"/>
      <c r="B837" s="77"/>
      <c r="C837" s="48" t="s">
        <v>41</v>
      </c>
      <c r="D837" s="65" t="s">
        <v>50</v>
      </c>
      <c r="E837" s="50" t="s">
        <v>43</v>
      </c>
    </row>
    <row r="838" spans="1:5" ht="15" customHeight="1" x14ac:dyDescent="0.2">
      <c r="A838" s="92"/>
      <c r="B838" s="79"/>
      <c r="C838" s="63">
        <v>6409</v>
      </c>
      <c r="D838" s="80" t="s">
        <v>61</v>
      </c>
      <c r="E838" s="106">
        <v>-4150000</v>
      </c>
    </row>
    <row r="839" spans="1:5" ht="15" customHeight="1" x14ac:dyDescent="0.2">
      <c r="A839" s="93"/>
      <c r="B839" s="107"/>
      <c r="C839" s="57" t="s">
        <v>46</v>
      </c>
      <c r="D839" s="58"/>
      <c r="E839" s="59">
        <f>E838</f>
        <v>-4150000</v>
      </c>
    </row>
    <row r="840" spans="1:5" ht="15" customHeight="1" x14ac:dyDescent="0.2"/>
    <row r="841" spans="1:5" ht="15" customHeight="1" x14ac:dyDescent="0.25">
      <c r="A841" s="60" t="s">
        <v>16</v>
      </c>
      <c r="B841" s="46"/>
      <c r="C841" s="46"/>
      <c r="D841" s="46"/>
      <c r="E841" s="44"/>
    </row>
    <row r="842" spans="1:5" ht="15" customHeight="1" x14ac:dyDescent="0.2">
      <c r="A842" s="42" t="s">
        <v>175</v>
      </c>
      <c r="B842" s="46"/>
      <c r="C842" s="46"/>
      <c r="D842" s="46"/>
      <c r="E842" s="43" t="s">
        <v>176</v>
      </c>
    </row>
    <row r="843" spans="1:5" ht="15" customHeight="1" x14ac:dyDescent="0.2">
      <c r="A843" s="61"/>
      <c r="B843" s="44"/>
      <c r="C843" s="46"/>
      <c r="D843" s="46"/>
      <c r="E843" s="47"/>
    </row>
    <row r="844" spans="1:5" ht="15" customHeight="1" x14ac:dyDescent="0.2">
      <c r="A844" s="77"/>
      <c r="B844" s="77"/>
      <c r="C844" s="48" t="s">
        <v>41</v>
      </c>
      <c r="D844" s="65" t="s">
        <v>50</v>
      </c>
      <c r="E844" s="50" t="s">
        <v>43</v>
      </c>
    </row>
    <row r="845" spans="1:5" ht="15" customHeight="1" x14ac:dyDescent="0.2">
      <c r="A845" s="77"/>
      <c r="B845" s="77"/>
      <c r="C845" s="66">
        <v>3419</v>
      </c>
      <c r="D845" s="80" t="s">
        <v>64</v>
      </c>
      <c r="E845" s="108">
        <v>4150000</v>
      </c>
    </row>
    <row r="846" spans="1:5" ht="15" customHeight="1" x14ac:dyDescent="0.2">
      <c r="A846" s="81"/>
      <c r="B846" s="81"/>
      <c r="C846" s="57" t="s">
        <v>46</v>
      </c>
      <c r="D846" s="58"/>
      <c r="E846" s="59">
        <f>SUM(E845:E845)</f>
        <v>4150000</v>
      </c>
    </row>
    <row r="847" spans="1:5" ht="15" customHeight="1" x14ac:dyDescent="0.2"/>
    <row r="848" spans="1:5" ht="15" customHeight="1" x14ac:dyDescent="0.2"/>
    <row r="849" spans="1:5" ht="15" customHeight="1" x14ac:dyDescent="0.25">
      <c r="A849" s="36" t="s">
        <v>195</v>
      </c>
    </row>
    <row r="850" spans="1:5" ht="15" customHeight="1" x14ac:dyDescent="0.2">
      <c r="A850" s="222" t="s">
        <v>196</v>
      </c>
      <c r="B850" s="222"/>
      <c r="C850" s="222"/>
      <c r="D850" s="222"/>
      <c r="E850" s="222"/>
    </row>
    <row r="851" spans="1:5" ht="15" customHeight="1" x14ac:dyDescent="0.2">
      <c r="A851" s="222"/>
      <c r="B851" s="222"/>
      <c r="C851" s="222"/>
      <c r="D851" s="222"/>
      <c r="E851" s="222"/>
    </row>
    <row r="852" spans="1:5" ht="15" customHeight="1" x14ac:dyDescent="0.2">
      <c r="A852" s="221" t="s">
        <v>197</v>
      </c>
      <c r="B852" s="221"/>
      <c r="C852" s="221"/>
      <c r="D852" s="221"/>
      <c r="E852" s="221"/>
    </row>
    <row r="853" spans="1:5" ht="15" customHeight="1" x14ac:dyDescent="0.2">
      <c r="A853" s="221"/>
      <c r="B853" s="221"/>
      <c r="C853" s="221"/>
      <c r="D853" s="221"/>
      <c r="E853" s="221"/>
    </row>
    <row r="854" spans="1:5" ht="15" customHeight="1" x14ac:dyDescent="0.2">
      <c r="A854" s="221"/>
      <c r="B854" s="221"/>
      <c r="C854" s="221"/>
      <c r="D854" s="221"/>
      <c r="E854" s="221"/>
    </row>
    <row r="855" spans="1:5" ht="15" customHeight="1" x14ac:dyDescent="0.2">
      <c r="A855" s="221"/>
      <c r="B855" s="221"/>
      <c r="C855" s="221"/>
      <c r="D855" s="221"/>
      <c r="E855" s="221"/>
    </row>
    <row r="856" spans="1:5" ht="15" customHeight="1" x14ac:dyDescent="0.2">
      <c r="A856" s="221"/>
      <c r="B856" s="221"/>
      <c r="C856" s="221"/>
      <c r="D856" s="221"/>
      <c r="E856" s="221"/>
    </row>
    <row r="857" spans="1:5" ht="15" customHeight="1" x14ac:dyDescent="0.2">
      <c r="A857" s="44"/>
      <c r="B857" s="150"/>
      <c r="C857" s="44"/>
      <c r="D857" s="44"/>
      <c r="E857" s="44"/>
    </row>
    <row r="858" spans="1:5" ht="15" customHeight="1" x14ac:dyDescent="0.25">
      <c r="A858" s="39" t="s">
        <v>16</v>
      </c>
      <c r="B858" s="41"/>
      <c r="C858" s="41"/>
      <c r="D858" s="44"/>
      <c r="E858" s="44"/>
    </row>
    <row r="859" spans="1:5" ht="15" customHeight="1" x14ac:dyDescent="0.2">
      <c r="A859" s="42" t="s">
        <v>77</v>
      </c>
      <c r="B859" s="41"/>
      <c r="C859" s="41"/>
      <c r="D859" s="41"/>
      <c r="E859" s="43" t="s">
        <v>163</v>
      </c>
    </row>
    <row r="860" spans="1:5" ht="15" customHeight="1" x14ac:dyDescent="0.25">
      <c r="A860" s="115"/>
      <c r="B860" s="116"/>
      <c r="C860" s="41"/>
      <c r="D860" s="102"/>
      <c r="E860" s="104"/>
    </row>
    <row r="861" spans="1:5" ht="15" customHeight="1" x14ac:dyDescent="0.25">
      <c r="A861" s="36"/>
      <c r="B861" s="48" t="s">
        <v>164</v>
      </c>
      <c r="C861" s="48" t="s">
        <v>41</v>
      </c>
      <c r="D861" s="49" t="s">
        <v>50</v>
      </c>
      <c r="E861" s="64" t="s">
        <v>43</v>
      </c>
    </row>
    <row r="862" spans="1:5" ht="15" customHeight="1" x14ac:dyDescent="0.25">
      <c r="A862" s="36"/>
      <c r="B862" s="137">
        <v>12</v>
      </c>
      <c r="C862" s="66"/>
      <c r="D862" s="80" t="s">
        <v>63</v>
      </c>
      <c r="E862" s="54">
        <v>-100000</v>
      </c>
    </row>
    <row r="863" spans="1:5" ht="15" customHeight="1" x14ac:dyDescent="0.25">
      <c r="A863" s="36"/>
      <c r="B863" s="151"/>
      <c r="C863" s="57" t="s">
        <v>46</v>
      </c>
      <c r="D863" s="58"/>
      <c r="E863" s="59">
        <f>SUM(E862:E862)</f>
        <v>-100000</v>
      </c>
    </row>
    <row r="864" spans="1:5" ht="15" customHeight="1" x14ac:dyDescent="0.25">
      <c r="A864" s="36"/>
      <c r="B864" s="105"/>
      <c r="C864" s="113"/>
      <c r="D864" s="46"/>
      <c r="E864" s="178"/>
    </row>
    <row r="865" spans="1:5" ht="15" customHeight="1" x14ac:dyDescent="0.25">
      <c r="A865" s="60" t="s">
        <v>16</v>
      </c>
      <c r="B865" s="167"/>
      <c r="C865" s="46"/>
      <c r="D865" s="46"/>
      <c r="E865" s="46"/>
    </row>
    <row r="866" spans="1:5" ht="15" customHeight="1" x14ac:dyDescent="0.2">
      <c r="A866" s="42" t="s">
        <v>135</v>
      </c>
      <c r="B866" s="41"/>
      <c r="C866" s="41"/>
      <c r="D866" s="41"/>
      <c r="E866" s="43" t="s">
        <v>136</v>
      </c>
    </row>
    <row r="867" spans="1:5" ht="15" customHeight="1" x14ac:dyDescent="0.2">
      <c r="A867" s="44"/>
      <c r="B867" s="177"/>
      <c r="C867" s="46"/>
      <c r="D867" s="44"/>
      <c r="E867" s="157"/>
    </row>
    <row r="868" spans="1:5" ht="15" customHeight="1" x14ac:dyDescent="0.2">
      <c r="B868" s="64" t="s">
        <v>40</v>
      </c>
      <c r="C868" s="48" t="s">
        <v>41</v>
      </c>
      <c r="D868" s="91" t="s">
        <v>42</v>
      </c>
      <c r="E868" s="50" t="s">
        <v>43</v>
      </c>
    </row>
    <row r="869" spans="1:5" ht="15" customHeight="1" x14ac:dyDescent="0.2">
      <c r="B869" s="118">
        <v>12</v>
      </c>
      <c r="C869" s="66"/>
      <c r="D869" s="133" t="s">
        <v>151</v>
      </c>
      <c r="E869" s="74">
        <v>100000</v>
      </c>
    </row>
    <row r="870" spans="1:5" ht="15" customHeight="1" x14ac:dyDescent="0.2">
      <c r="B870" s="94"/>
      <c r="C870" s="57" t="s">
        <v>46</v>
      </c>
      <c r="D870" s="95"/>
      <c r="E870" s="96">
        <f>SUM(E869:E869)</f>
        <v>100000</v>
      </c>
    </row>
    <row r="871" spans="1:5" ht="15" customHeight="1" x14ac:dyDescent="0.2"/>
    <row r="872" spans="1:5" ht="15" customHeight="1" x14ac:dyDescent="0.2"/>
    <row r="873" spans="1:5" ht="15" customHeight="1" x14ac:dyDescent="0.25">
      <c r="A873" s="36" t="s">
        <v>198</v>
      </c>
    </row>
    <row r="874" spans="1:5" ht="15" customHeight="1" x14ac:dyDescent="0.2">
      <c r="A874" s="222" t="s">
        <v>199</v>
      </c>
      <c r="B874" s="222"/>
      <c r="C874" s="222"/>
      <c r="D874" s="222"/>
      <c r="E874" s="222"/>
    </row>
    <row r="875" spans="1:5" ht="15" customHeight="1" x14ac:dyDescent="0.2">
      <c r="A875" s="222"/>
      <c r="B875" s="222"/>
      <c r="C875" s="222"/>
      <c r="D875" s="222"/>
      <c r="E875" s="222"/>
    </row>
    <row r="876" spans="1:5" ht="15" customHeight="1" x14ac:dyDescent="0.2">
      <c r="A876" s="221" t="s">
        <v>200</v>
      </c>
      <c r="B876" s="221"/>
      <c r="C876" s="221"/>
      <c r="D876" s="221"/>
      <c r="E876" s="221"/>
    </row>
    <row r="877" spans="1:5" ht="15" customHeight="1" x14ac:dyDescent="0.2">
      <c r="A877" s="221"/>
      <c r="B877" s="221"/>
      <c r="C877" s="221"/>
      <c r="D877" s="221"/>
      <c r="E877" s="221"/>
    </row>
    <row r="878" spans="1:5" ht="15" customHeight="1" x14ac:dyDescent="0.2">
      <c r="A878" s="221"/>
      <c r="B878" s="221"/>
      <c r="C878" s="221"/>
      <c r="D878" s="221"/>
      <c r="E878" s="221"/>
    </row>
    <row r="879" spans="1:5" ht="15" customHeight="1" x14ac:dyDescent="0.2">
      <c r="A879" s="221"/>
      <c r="B879" s="221"/>
      <c r="C879" s="221"/>
      <c r="D879" s="221"/>
      <c r="E879" s="221"/>
    </row>
    <row r="880" spans="1:5" ht="15" customHeight="1" x14ac:dyDescent="0.2">
      <c r="A880" s="221"/>
      <c r="B880" s="221"/>
      <c r="C880" s="221"/>
      <c r="D880" s="221"/>
      <c r="E880" s="221"/>
    </row>
    <row r="881" spans="1:5" ht="15" customHeight="1" x14ac:dyDescent="0.2">
      <c r="A881" s="221"/>
      <c r="B881" s="221"/>
      <c r="C881" s="221"/>
      <c r="D881" s="221"/>
      <c r="E881" s="221"/>
    </row>
    <row r="882" spans="1:5" ht="15" customHeight="1" x14ac:dyDescent="0.2">
      <c r="A882" s="221"/>
      <c r="B882" s="221"/>
      <c r="C882" s="221"/>
      <c r="D882" s="221"/>
      <c r="E882" s="221"/>
    </row>
    <row r="883" spans="1:5" ht="15" customHeight="1" x14ac:dyDescent="0.2">
      <c r="A883" s="44"/>
      <c r="B883" s="150"/>
      <c r="C883" s="44"/>
      <c r="D883" s="44"/>
      <c r="E883" s="44"/>
    </row>
    <row r="884" spans="1:5" ht="15" customHeight="1" x14ac:dyDescent="0.2">
      <c r="A884" s="44"/>
      <c r="B884" s="150"/>
      <c r="C884" s="44"/>
      <c r="D884" s="44"/>
      <c r="E884" s="44"/>
    </row>
    <row r="885" spans="1:5" ht="15" customHeight="1" x14ac:dyDescent="0.2">
      <c r="A885" s="44"/>
      <c r="B885" s="150"/>
      <c r="C885" s="44"/>
      <c r="D885" s="44"/>
      <c r="E885" s="44"/>
    </row>
    <row r="886" spans="1:5" ht="15" customHeight="1" x14ac:dyDescent="0.25">
      <c r="A886" s="39" t="s">
        <v>16</v>
      </c>
      <c r="B886" s="41"/>
      <c r="C886" s="41"/>
      <c r="D886" s="44"/>
      <c r="E886" s="44"/>
    </row>
    <row r="887" spans="1:5" ht="15" customHeight="1" x14ac:dyDescent="0.2">
      <c r="A887" s="42" t="s">
        <v>77</v>
      </c>
      <c r="B887" s="41"/>
      <c r="C887" s="41"/>
      <c r="D887" s="41"/>
      <c r="E887" s="43" t="s">
        <v>163</v>
      </c>
    </row>
    <row r="888" spans="1:5" ht="15" customHeight="1" x14ac:dyDescent="0.2">
      <c r="A888" s="102"/>
      <c r="B888" s="103"/>
      <c r="C888" s="41"/>
      <c r="D888" s="102"/>
      <c r="E888" s="104"/>
    </row>
    <row r="889" spans="1:5" ht="15" customHeight="1" x14ac:dyDescent="0.2">
      <c r="B889" s="48" t="s">
        <v>164</v>
      </c>
      <c r="C889" s="48" t="s">
        <v>41</v>
      </c>
      <c r="D889" s="49" t="s">
        <v>50</v>
      </c>
      <c r="E889" s="64" t="s">
        <v>43</v>
      </c>
    </row>
    <row r="890" spans="1:5" ht="15" customHeight="1" x14ac:dyDescent="0.2">
      <c r="B890" s="137">
        <v>10</v>
      </c>
      <c r="C890" s="66"/>
      <c r="D890" s="80" t="s">
        <v>63</v>
      </c>
      <c r="E890" s="54">
        <v>-1600000</v>
      </c>
    </row>
    <row r="891" spans="1:5" ht="15" customHeight="1" x14ac:dyDescent="0.2">
      <c r="B891" s="151"/>
      <c r="C891" s="57" t="s">
        <v>46</v>
      </c>
      <c r="D891" s="58"/>
      <c r="E891" s="59">
        <f>SUM(E890:E890)</f>
        <v>-1600000</v>
      </c>
    </row>
    <row r="892" spans="1:5" ht="15" customHeight="1" x14ac:dyDescent="0.2">
      <c r="A892" s="44"/>
      <c r="B892" s="150"/>
      <c r="C892" s="44"/>
      <c r="D892" s="44"/>
      <c r="E892" s="44"/>
    </row>
    <row r="893" spans="1:5" ht="15" customHeight="1" x14ac:dyDescent="0.25">
      <c r="A893" s="60" t="s">
        <v>16</v>
      </c>
      <c r="B893" s="46"/>
      <c r="C893" s="46"/>
      <c r="D893" s="46"/>
      <c r="E893" s="46"/>
    </row>
    <row r="894" spans="1:5" ht="15" customHeight="1" x14ac:dyDescent="0.2">
      <c r="A894" s="61" t="s">
        <v>71</v>
      </c>
      <c r="B894" s="85"/>
      <c r="C894" s="85"/>
      <c r="D894" s="85"/>
      <c r="E894" s="44" t="s">
        <v>72</v>
      </c>
    </row>
    <row r="895" spans="1:5" ht="15" customHeight="1" x14ac:dyDescent="0.25">
      <c r="A895" s="60"/>
      <c r="B895" s="44"/>
      <c r="C895" s="46"/>
      <c r="D895" s="46"/>
      <c r="E895" s="47"/>
    </row>
    <row r="896" spans="1:5" ht="15" customHeight="1" x14ac:dyDescent="0.2">
      <c r="A896" s="77"/>
      <c r="B896" s="64" t="s">
        <v>40</v>
      </c>
      <c r="C896" s="48" t="s">
        <v>41</v>
      </c>
      <c r="D896" s="91" t="s">
        <v>42</v>
      </c>
      <c r="E896" s="50" t="s">
        <v>43</v>
      </c>
    </row>
    <row r="897" spans="1:5" ht="15" customHeight="1" x14ac:dyDescent="0.2">
      <c r="A897" s="92"/>
      <c r="B897" s="118">
        <v>10</v>
      </c>
      <c r="C897" s="66"/>
      <c r="D897" s="133" t="s">
        <v>161</v>
      </c>
      <c r="E897" s="74">
        <v>1600000</v>
      </c>
    </row>
    <row r="898" spans="1:5" ht="15" customHeight="1" x14ac:dyDescent="0.2">
      <c r="A898" s="93"/>
      <c r="B898" s="94"/>
      <c r="C898" s="57" t="s">
        <v>46</v>
      </c>
      <c r="D898" s="95"/>
      <c r="E898" s="96">
        <f>SUM(E897:E897)</f>
        <v>1600000</v>
      </c>
    </row>
    <row r="899" spans="1:5" ht="15" customHeight="1" x14ac:dyDescent="0.2"/>
    <row r="900" spans="1:5" ht="15" customHeight="1" x14ac:dyDescent="0.2"/>
    <row r="901" spans="1:5" ht="15" customHeight="1" x14ac:dyDescent="0.25">
      <c r="A901" s="36" t="s">
        <v>201</v>
      </c>
    </row>
    <row r="902" spans="1:5" ht="15" customHeight="1" x14ac:dyDescent="0.2">
      <c r="A902" s="222" t="s">
        <v>199</v>
      </c>
      <c r="B902" s="222"/>
      <c r="C902" s="222"/>
      <c r="D902" s="222"/>
      <c r="E902" s="222"/>
    </row>
    <row r="903" spans="1:5" ht="15" customHeight="1" x14ac:dyDescent="0.2">
      <c r="A903" s="222"/>
      <c r="B903" s="222"/>
      <c r="C903" s="222"/>
      <c r="D903" s="222"/>
      <c r="E903" s="222"/>
    </row>
    <row r="904" spans="1:5" ht="15" customHeight="1" x14ac:dyDescent="0.2">
      <c r="A904" s="221" t="s">
        <v>393</v>
      </c>
      <c r="B904" s="221"/>
      <c r="C904" s="221"/>
      <c r="D904" s="221"/>
      <c r="E904" s="221"/>
    </row>
    <row r="905" spans="1:5" ht="15" customHeight="1" x14ac:dyDescent="0.2">
      <c r="A905" s="221"/>
      <c r="B905" s="221"/>
      <c r="C905" s="221"/>
      <c r="D905" s="221"/>
      <c r="E905" s="221"/>
    </row>
    <row r="906" spans="1:5" ht="15" customHeight="1" x14ac:dyDescent="0.2">
      <c r="A906" s="221"/>
      <c r="B906" s="221"/>
      <c r="C906" s="221"/>
      <c r="D906" s="221"/>
      <c r="E906" s="221"/>
    </row>
    <row r="907" spans="1:5" ht="15" customHeight="1" x14ac:dyDescent="0.2">
      <c r="A907" s="221"/>
      <c r="B907" s="221"/>
      <c r="C907" s="221"/>
      <c r="D907" s="221"/>
      <c r="E907" s="221"/>
    </row>
    <row r="908" spans="1:5" ht="15" customHeight="1" x14ac:dyDescent="0.2">
      <c r="A908" s="221"/>
      <c r="B908" s="221"/>
      <c r="C908" s="221"/>
      <c r="D908" s="221"/>
      <c r="E908" s="221"/>
    </row>
    <row r="909" spans="1:5" ht="15" customHeight="1" x14ac:dyDescent="0.2">
      <c r="A909" s="221"/>
      <c r="B909" s="221"/>
      <c r="C909" s="221"/>
      <c r="D909" s="221"/>
      <c r="E909" s="221"/>
    </row>
    <row r="910" spans="1:5" ht="15" customHeight="1" x14ac:dyDescent="0.2">
      <c r="A910" s="221"/>
      <c r="B910" s="221"/>
      <c r="C910" s="221"/>
      <c r="D910" s="221"/>
      <c r="E910" s="221"/>
    </row>
    <row r="911" spans="1:5" ht="15" customHeight="1" x14ac:dyDescent="0.2">
      <c r="A911" s="221"/>
      <c r="B911" s="221"/>
      <c r="C911" s="221"/>
      <c r="D911" s="221"/>
      <c r="E911" s="221"/>
    </row>
    <row r="912" spans="1:5" ht="15" customHeight="1" x14ac:dyDescent="0.2">
      <c r="A912" s="44"/>
      <c r="B912" s="150"/>
      <c r="C912" s="44"/>
      <c r="D912" s="44"/>
      <c r="E912" s="44"/>
    </row>
    <row r="913" spans="1:5" ht="15" customHeight="1" x14ac:dyDescent="0.25">
      <c r="A913" s="39" t="s">
        <v>16</v>
      </c>
      <c r="B913" s="41"/>
      <c r="C913" s="41"/>
      <c r="D913" s="44"/>
      <c r="E913" s="44"/>
    </row>
    <row r="914" spans="1:5" ht="15" customHeight="1" x14ac:dyDescent="0.2">
      <c r="A914" s="42" t="s">
        <v>77</v>
      </c>
      <c r="B914" s="41"/>
      <c r="C914" s="41"/>
      <c r="D914" s="41"/>
      <c r="E914" s="43" t="s">
        <v>163</v>
      </c>
    </row>
    <row r="915" spans="1:5" ht="15" customHeight="1" x14ac:dyDescent="0.2">
      <c r="A915" s="102"/>
      <c r="B915" s="103"/>
      <c r="C915" s="41"/>
      <c r="D915" s="102"/>
      <c r="E915" s="104"/>
    </row>
    <row r="916" spans="1:5" ht="15" customHeight="1" x14ac:dyDescent="0.2">
      <c r="B916" s="48" t="s">
        <v>164</v>
      </c>
      <c r="C916" s="48" t="s">
        <v>41</v>
      </c>
      <c r="D916" s="49" t="s">
        <v>50</v>
      </c>
      <c r="E916" s="64" t="s">
        <v>43</v>
      </c>
    </row>
    <row r="917" spans="1:5" ht="15" customHeight="1" x14ac:dyDescent="0.2">
      <c r="B917" s="137">
        <v>10</v>
      </c>
      <c r="C917" s="66"/>
      <c r="D917" s="80" t="s">
        <v>63</v>
      </c>
      <c r="E917" s="54">
        <v>-400000</v>
      </c>
    </row>
    <row r="918" spans="1:5" ht="15" customHeight="1" x14ac:dyDescent="0.2">
      <c r="B918" s="151"/>
      <c r="C918" s="57" t="s">
        <v>46</v>
      </c>
      <c r="D918" s="58"/>
      <c r="E918" s="59">
        <f>SUM(E917:E917)</f>
        <v>-400000</v>
      </c>
    </row>
    <row r="919" spans="1:5" ht="15" customHeight="1" x14ac:dyDescent="0.2">
      <c r="A919" s="44"/>
      <c r="B919" s="150"/>
      <c r="C919" s="44"/>
      <c r="D919" s="44"/>
      <c r="E919" s="44"/>
    </row>
    <row r="920" spans="1:5" ht="15" customHeight="1" x14ac:dyDescent="0.25">
      <c r="A920" s="60" t="s">
        <v>16</v>
      </c>
      <c r="B920" s="46"/>
      <c r="C920" s="46"/>
      <c r="D920" s="46"/>
      <c r="E920" s="46"/>
    </row>
    <row r="921" spans="1:5" ht="15" customHeight="1" x14ac:dyDescent="0.2">
      <c r="A921" s="61" t="s">
        <v>71</v>
      </c>
      <c r="B921" s="85"/>
      <c r="C921" s="85"/>
      <c r="D921" s="85"/>
      <c r="E921" s="44" t="s">
        <v>72</v>
      </c>
    </row>
    <row r="922" spans="1:5" ht="15" customHeight="1" x14ac:dyDescent="0.25">
      <c r="A922" s="60"/>
      <c r="B922" s="44"/>
      <c r="C922" s="46"/>
      <c r="D922" s="46"/>
      <c r="E922" s="47"/>
    </row>
    <row r="923" spans="1:5" ht="15" customHeight="1" x14ac:dyDescent="0.2">
      <c r="A923" s="77"/>
      <c r="B923" s="64" t="s">
        <v>40</v>
      </c>
      <c r="C923" s="48" t="s">
        <v>41</v>
      </c>
      <c r="D923" s="91" t="s">
        <v>42</v>
      </c>
      <c r="E923" s="50" t="s">
        <v>43</v>
      </c>
    </row>
    <row r="924" spans="1:5" ht="15" customHeight="1" x14ac:dyDescent="0.2">
      <c r="A924" s="92"/>
      <c r="B924" s="118">
        <v>307</v>
      </c>
      <c r="C924" s="66"/>
      <c r="D924" s="133" t="s">
        <v>151</v>
      </c>
      <c r="E924" s="74">
        <v>-400000</v>
      </c>
    </row>
    <row r="925" spans="1:5" ht="15" customHeight="1" x14ac:dyDescent="0.2">
      <c r="A925" s="92"/>
      <c r="B925" s="118">
        <v>10</v>
      </c>
      <c r="C925" s="66"/>
      <c r="D925" s="133" t="s">
        <v>161</v>
      </c>
      <c r="E925" s="74">
        <v>800000</v>
      </c>
    </row>
    <row r="926" spans="1:5" ht="15" customHeight="1" x14ac:dyDescent="0.2">
      <c r="A926" s="93"/>
      <c r="B926" s="94"/>
      <c r="C926" s="57" t="s">
        <v>46</v>
      </c>
      <c r="D926" s="95"/>
      <c r="E926" s="96">
        <f>SUM(E924:E925)</f>
        <v>400000</v>
      </c>
    </row>
    <row r="927" spans="1:5" ht="15" customHeight="1" x14ac:dyDescent="0.2"/>
    <row r="928" spans="1:5" ht="15" customHeight="1" x14ac:dyDescent="0.2"/>
    <row r="929" spans="1:5" ht="15" customHeight="1" x14ac:dyDescent="0.2"/>
    <row r="930" spans="1:5" ht="15" customHeight="1" x14ac:dyDescent="0.2"/>
    <row r="931" spans="1:5" ht="15" customHeight="1" x14ac:dyDescent="0.2"/>
    <row r="932" spans="1:5" ht="15" customHeight="1" x14ac:dyDescent="0.2"/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6" t="s">
        <v>202</v>
      </c>
    </row>
    <row r="939" spans="1:5" ht="15" customHeight="1" x14ac:dyDescent="0.2">
      <c r="A939" s="222" t="s">
        <v>203</v>
      </c>
      <c r="B939" s="222"/>
      <c r="C939" s="222"/>
      <c r="D939" s="222"/>
      <c r="E939" s="222"/>
    </row>
    <row r="940" spans="1:5" ht="15" customHeight="1" x14ac:dyDescent="0.2">
      <c r="A940" s="222"/>
      <c r="B940" s="222"/>
      <c r="C940" s="222"/>
      <c r="D940" s="222"/>
      <c r="E940" s="222"/>
    </row>
    <row r="941" spans="1:5" ht="15" customHeight="1" x14ac:dyDescent="0.2">
      <c r="A941" s="221" t="s">
        <v>204</v>
      </c>
      <c r="B941" s="221"/>
      <c r="C941" s="221"/>
      <c r="D941" s="221"/>
      <c r="E941" s="221"/>
    </row>
    <row r="942" spans="1:5" ht="15" customHeight="1" x14ac:dyDescent="0.2">
      <c r="A942" s="221"/>
      <c r="B942" s="221"/>
      <c r="C942" s="221"/>
      <c r="D942" s="221"/>
      <c r="E942" s="221"/>
    </row>
    <row r="943" spans="1:5" ht="15" customHeight="1" x14ac:dyDescent="0.2">
      <c r="A943" s="221"/>
      <c r="B943" s="221"/>
      <c r="C943" s="221"/>
      <c r="D943" s="221"/>
      <c r="E943" s="221"/>
    </row>
    <row r="944" spans="1:5" ht="15" customHeight="1" x14ac:dyDescent="0.2">
      <c r="A944" s="221"/>
      <c r="B944" s="221"/>
      <c r="C944" s="221"/>
      <c r="D944" s="221"/>
      <c r="E944" s="221"/>
    </row>
    <row r="945" spans="1:5" ht="15" customHeight="1" x14ac:dyDescent="0.2">
      <c r="A945" s="221"/>
      <c r="B945" s="221"/>
      <c r="C945" s="221"/>
      <c r="D945" s="221"/>
      <c r="E945" s="221"/>
    </row>
    <row r="946" spans="1:5" ht="15" customHeight="1" x14ac:dyDescent="0.2">
      <c r="A946" s="221"/>
      <c r="B946" s="221"/>
      <c r="C946" s="221"/>
      <c r="D946" s="221"/>
      <c r="E946" s="221"/>
    </row>
    <row r="947" spans="1:5" ht="15" customHeight="1" x14ac:dyDescent="0.2">
      <c r="A947" s="221"/>
      <c r="B947" s="221"/>
      <c r="C947" s="221"/>
      <c r="D947" s="221"/>
      <c r="E947" s="221"/>
    </row>
    <row r="948" spans="1:5" ht="15" customHeight="1" x14ac:dyDescent="0.2">
      <c r="A948" s="46"/>
      <c r="B948" s="109"/>
      <c r="C948" s="113"/>
      <c r="D948" s="46"/>
      <c r="E948" s="114"/>
    </row>
    <row r="949" spans="1:5" ht="15" customHeight="1" x14ac:dyDescent="0.25">
      <c r="A949" s="60" t="s">
        <v>16</v>
      </c>
      <c r="B949" s="46"/>
      <c r="C949" s="46"/>
      <c r="D949" s="46"/>
      <c r="E949" s="44"/>
    </row>
    <row r="950" spans="1:5" ht="15" customHeight="1" x14ac:dyDescent="0.2">
      <c r="A950" s="61" t="s">
        <v>165</v>
      </c>
      <c r="B950" s="46"/>
      <c r="C950" s="46"/>
      <c r="D950" s="46"/>
      <c r="E950" s="62" t="s">
        <v>166</v>
      </c>
    </row>
    <row r="951" spans="1:5" ht="15" customHeight="1" x14ac:dyDescent="0.2">
      <c r="A951" s="61"/>
      <c r="B951" s="44"/>
      <c r="C951" s="46"/>
      <c r="D951" s="46"/>
      <c r="E951" s="47"/>
    </row>
    <row r="952" spans="1:5" ht="15" customHeight="1" x14ac:dyDescent="0.2">
      <c r="A952" s="77"/>
      <c r="B952" s="77"/>
      <c r="C952" s="48" t="s">
        <v>41</v>
      </c>
      <c r="D952" s="65" t="s">
        <v>50</v>
      </c>
      <c r="E952" s="64" t="s">
        <v>43</v>
      </c>
    </row>
    <row r="953" spans="1:5" ht="15" customHeight="1" x14ac:dyDescent="0.2">
      <c r="A953" s="92"/>
      <c r="B953" s="79"/>
      <c r="C953" s="73">
        <v>5213</v>
      </c>
      <c r="D953" s="80" t="s">
        <v>51</v>
      </c>
      <c r="E953" s="74">
        <v>-1717900</v>
      </c>
    </row>
    <row r="954" spans="1:5" ht="15" customHeight="1" x14ac:dyDescent="0.2">
      <c r="A954" s="92"/>
      <c r="B954" s="79"/>
      <c r="C954" s="73">
        <v>5511</v>
      </c>
      <c r="D954" s="80" t="s">
        <v>63</v>
      </c>
      <c r="E954" s="74">
        <v>1717900</v>
      </c>
    </row>
    <row r="955" spans="1:5" ht="15" customHeight="1" x14ac:dyDescent="0.2">
      <c r="A955" s="81"/>
      <c r="B955" s="81"/>
      <c r="C955" s="57" t="s">
        <v>46</v>
      </c>
      <c r="D955" s="148"/>
      <c r="E955" s="59">
        <f>SUM(E953:E954)</f>
        <v>0</v>
      </c>
    </row>
    <row r="956" spans="1:5" ht="15" customHeight="1" x14ac:dyDescent="0.2"/>
    <row r="957" spans="1:5" ht="15" customHeight="1" x14ac:dyDescent="0.2"/>
    <row r="958" spans="1:5" ht="15" customHeight="1" x14ac:dyDescent="0.25">
      <c r="A958" s="36" t="s">
        <v>205</v>
      </c>
    </row>
    <row r="959" spans="1:5" ht="15" customHeight="1" x14ac:dyDescent="0.2">
      <c r="A959" s="222" t="s">
        <v>203</v>
      </c>
      <c r="B959" s="222"/>
      <c r="C959" s="222"/>
      <c r="D959" s="222"/>
      <c r="E959" s="222"/>
    </row>
    <row r="960" spans="1:5" ht="15" customHeight="1" x14ac:dyDescent="0.2">
      <c r="A960" s="222"/>
      <c r="B960" s="222"/>
      <c r="C960" s="222"/>
      <c r="D960" s="222"/>
      <c r="E960" s="222"/>
    </row>
    <row r="961" spans="1:5" ht="15" customHeight="1" x14ac:dyDescent="0.2">
      <c r="A961" s="221" t="s">
        <v>206</v>
      </c>
      <c r="B961" s="221"/>
      <c r="C961" s="221"/>
      <c r="D961" s="221"/>
      <c r="E961" s="221"/>
    </row>
    <row r="962" spans="1:5" ht="15" customHeight="1" x14ac:dyDescent="0.2">
      <c r="A962" s="221"/>
      <c r="B962" s="221"/>
      <c r="C962" s="221"/>
      <c r="D962" s="221"/>
      <c r="E962" s="221"/>
    </row>
    <row r="963" spans="1:5" ht="15" customHeight="1" x14ac:dyDescent="0.2">
      <c r="A963" s="221"/>
      <c r="B963" s="221"/>
      <c r="C963" s="221"/>
      <c r="D963" s="221"/>
      <c r="E963" s="221"/>
    </row>
    <row r="964" spans="1:5" ht="15" customHeight="1" x14ac:dyDescent="0.2">
      <c r="A964" s="221"/>
      <c r="B964" s="221"/>
      <c r="C964" s="221"/>
      <c r="D964" s="221"/>
      <c r="E964" s="221"/>
    </row>
    <row r="965" spans="1:5" ht="15" customHeight="1" x14ac:dyDescent="0.2">
      <c r="A965" s="221"/>
      <c r="B965" s="221"/>
      <c r="C965" s="221"/>
      <c r="D965" s="221"/>
      <c r="E965" s="221"/>
    </row>
    <row r="966" spans="1:5" ht="15" customHeight="1" x14ac:dyDescent="0.2">
      <c r="A966" s="221"/>
      <c r="B966" s="221"/>
      <c r="C966" s="221"/>
      <c r="D966" s="221"/>
      <c r="E966" s="221"/>
    </row>
    <row r="967" spans="1:5" ht="15" customHeight="1" x14ac:dyDescent="0.2">
      <c r="A967" s="46"/>
      <c r="B967" s="109"/>
      <c r="C967" s="113"/>
      <c r="D967" s="46"/>
      <c r="E967" s="114"/>
    </row>
    <row r="968" spans="1:5" ht="15" customHeight="1" x14ac:dyDescent="0.25">
      <c r="A968" s="60" t="s">
        <v>16</v>
      </c>
      <c r="B968" s="46"/>
      <c r="C968" s="46"/>
      <c r="D968" s="46"/>
      <c r="E968" s="44"/>
    </row>
    <row r="969" spans="1:5" ht="15" customHeight="1" x14ac:dyDescent="0.2">
      <c r="A969" s="61" t="s">
        <v>165</v>
      </c>
      <c r="B969" s="46"/>
      <c r="C969" s="46"/>
      <c r="D969" s="46"/>
      <c r="E969" s="62" t="s">
        <v>166</v>
      </c>
    </row>
    <row r="970" spans="1:5" ht="15" customHeight="1" x14ac:dyDescent="0.2">
      <c r="A970" s="61"/>
      <c r="B970" s="44"/>
      <c r="C970" s="46"/>
      <c r="D970" s="46"/>
      <c r="E970" s="47"/>
    </row>
    <row r="971" spans="1:5" ht="15" customHeight="1" x14ac:dyDescent="0.2">
      <c r="A971" s="77"/>
      <c r="B971" s="77"/>
      <c r="C971" s="48" t="s">
        <v>41</v>
      </c>
      <c r="D971" s="65" t="s">
        <v>50</v>
      </c>
      <c r="E971" s="64" t="s">
        <v>43</v>
      </c>
    </row>
    <row r="972" spans="1:5" ht="15" customHeight="1" x14ac:dyDescent="0.2">
      <c r="A972" s="92"/>
      <c r="B972" s="79"/>
      <c r="C972" s="73">
        <v>5213</v>
      </c>
      <c r="D972" s="80" t="s">
        <v>51</v>
      </c>
      <c r="E972" s="74">
        <v>-250000</v>
      </c>
    </row>
    <row r="973" spans="1:5" ht="15" customHeight="1" x14ac:dyDescent="0.2">
      <c r="A973" s="92"/>
      <c r="B973" s="79"/>
      <c r="C973" s="73">
        <v>5273</v>
      </c>
      <c r="D973" s="80" t="s">
        <v>82</v>
      </c>
      <c r="E973" s="74">
        <v>250000</v>
      </c>
    </row>
    <row r="974" spans="1:5" ht="15" customHeight="1" x14ac:dyDescent="0.2">
      <c r="A974" s="81"/>
      <c r="B974" s="81"/>
      <c r="C974" s="57" t="s">
        <v>46</v>
      </c>
      <c r="D974" s="148"/>
      <c r="E974" s="59">
        <f>SUM(E972:E973)</f>
        <v>0</v>
      </c>
    </row>
    <row r="975" spans="1:5" ht="15" customHeight="1" x14ac:dyDescent="0.2"/>
    <row r="976" spans="1:5" ht="15" customHeight="1" x14ac:dyDescent="0.2"/>
    <row r="977" spans="1:5" ht="15" customHeight="1" x14ac:dyDescent="0.25">
      <c r="A977" s="36" t="s">
        <v>207</v>
      </c>
    </row>
    <row r="978" spans="1:5" ht="15" customHeight="1" x14ac:dyDescent="0.2">
      <c r="A978" s="222" t="s">
        <v>208</v>
      </c>
      <c r="B978" s="222"/>
      <c r="C978" s="222"/>
      <c r="D978" s="222"/>
      <c r="E978" s="222"/>
    </row>
    <row r="979" spans="1:5" ht="15" customHeight="1" x14ac:dyDescent="0.2">
      <c r="A979" s="222"/>
      <c r="B979" s="222"/>
      <c r="C979" s="222"/>
      <c r="D979" s="222"/>
      <c r="E979" s="222"/>
    </row>
    <row r="980" spans="1:5" ht="15" customHeight="1" x14ac:dyDescent="0.2">
      <c r="A980" s="221" t="s">
        <v>209</v>
      </c>
      <c r="B980" s="221"/>
      <c r="C980" s="221"/>
      <c r="D980" s="221"/>
      <c r="E980" s="221"/>
    </row>
    <row r="981" spans="1:5" ht="15" customHeight="1" x14ac:dyDescent="0.2">
      <c r="A981" s="221"/>
      <c r="B981" s="221"/>
      <c r="C981" s="221"/>
      <c r="D981" s="221"/>
      <c r="E981" s="221"/>
    </row>
    <row r="982" spans="1:5" ht="15" customHeight="1" x14ac:dyDescent="0.2">
      <c r="A982" s="221"/>
      <c r="B982" s="221"/>
      <c r="C982" s="221"/>
      <c r="D982" s="221"/>
      <c r="E982" s="221"/>
    </row>
    <row r="983" spans="1:5" ht="15" customHeight="1" x14ac:dyDescent="0.2">
      <c r="A983" s="221"/>
      <c r="B983" s="221"/>
      <c r="C983" s="221"/>
      <c r="D983" s="221"/>
      <c r="E983" s="221"/>
    </row>
    <row r="984" spans="1:5" ht="15" customHeight="1" x14ac:dyDescent="0.2">
      <c r="A984" s="221"/>
      <c r="B984" s="221"/>
      <c r="C984" s="221"/>
      <c r="D984" s="221"/>
      <c r="E984" s="221"/>
    </row>
    <row r="985" spans="1:5" ht="15" customHeight="1" x14ac:dyDescent="0.2">
      <c r="A985" s="221"/>
      <c r="B985" s="221"/>
      <c r="C985" s="221"/>
      <c r="D985" s="221"/>
      <c r="E985" s="221"/>
    </row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5">
      <c r="A989" s="60" t="s">
        <v>16</v>
      </c>
      <c r="B989" s="46"/>
      <c r="C989" s="46"/>
      <c r="D989" s="46"/>
      <c r="E989" s="44"/>
    </row>
    <row r="990" spans="1:5" ht="15" customHeight="1" x14ac:dyDescent="0.2">
      <c r="A990" s="42" t="s">
        <v>107</v>
      </c>
      <c r="B990" s="46"/>
      <c r="C990" s="46"/>
      <c r="D990" s="46"/>
      <c r="E990" s="62" t="s">
        <v>108</v>
      </c>
    </row>
    <row r="991" spans="1:5" ht="15" customHeight="1" x14ac:dyDescent="0.2">
      <c r="B991" s="110"/>
      <c r="C991" s="46"/>
      <c r="D991" s="46"/>
      <c r="E991" s="47"/>
    </row>
    <row r="992" spans="1:5" ht="15" customHeight="1" x14ac:dyDescent="0.2">
      <c r="B992" s="77"/>
      <c r="C992" s="48" t="s">
        <v>41</v>
      </c>
      <c r="D992" s="49" t="s">
        <v>50</v>
      </c>
      <c r="E992" s="50" t="s">
        <v>43</v>
      </c>
    </row>
    <row r="993" spans="1:5" ht="15" customHeight="1" x14ac:dyDescent="0.2">
      <c r="B993" s="105"/>
      <c r="C993" s="73">
        <v>6115</v>
      </c>
      <c r="D993" s="80" t="s">
        <v>82</v>
      </c>
      <c r="E993" s="125">
        <v>-10834.04</v>
      </c>
    </row>
    <row r="994" spans="1:5" ht="15" customHeight="1" x14ac:dyDescent="0.2">
      <c r="B994" s="105"/>
      <c r="C994" s="73">
        <v>6115</v>
      </c>
      <c r="D994" s="80" t="s">
        <v>210</v>
      </c>
      <c r="E994" s="125">
        <f>7552+1888+680</f>
        <v>10120</v>
      </c>
    </row>
    <row r="995" spans="1:5" ht="15" customHeight="1" x14ac:dyDescent="0.2">
      <c r="B995" s="105"/>
      <c r="C995" s="73">
        <v>6115</v>
      </c>
      <c r="D995" s="80" t="s">
        <v>82</v>
      </c>
      <c r="E995" s="125">
        <f>544.04+170</f>
        <v>714.04</v>
      </c>
    </row>
    <row r="996" spans="1:5" ht="15" customHeight="1" x14ac:dyDescent="0.2">
      <c r="B996" s="105"/>
      <c r="C996" s="57" t="s">
        <v>46</v>
      </c>
      <c r="D996" s="58"/>
      <c r="E996" s="59">
        <f>SUM(E993:E995)</f>
        <v>-9.0949470177292824E-13</v>
      </c>
    </row>
    <row r="997" spans="1:5" ht="15" customHeight="1" x14ac:dyDescent="0.2"/>
    <row r="998" spans="1:5" ht="15" customHeight="1" x14ac:dyDescent="0.2"/>
    <row r="999" spans="1:5" ht="15" customHeight="1" x14ac:dyDescent="0.25">
      <c r="A999" s="36" t="s">
        <v>211</v>
      </c>
    </row>
    <row r="1000" spans="1:5" ht="15" customHeight="1" x14ac:dyDescent="0.2">
      <c r="A1000" s="222" t="s">
        <v>90</v>
      </c>
      <c r="B1000" s="222"/>
      <c r="C1000" s="222"/>
      <c r="D1000" s="222"/>
      <c r="E1000" s="222"/>
    </row>
    <row r="1001" spans="1:5" ht="15" customHeight="1" x14ac:dyDescent="0.2">
      <c r="A1001" s="222"/>
      <c r="B1001" s="222"/>
      <c r="C1001" s="222"/>
      <c r="D1001" s="222"/>
      <c r="E1001" s="222"/>
    </row>
    <row r="1002" spans="1:5" ht="15" customHeight="1" x14ac:dyDescent="0.2">
      <c r="A1002" s="223" t="s">
        <v>212</v>
      </c>
      <c r="B1002" s="223"/>
      <c r="C1002" s="223"/>
      <c r="D1002" s="223"/>
      <c r="E1002" s="223"/>
    </row>
    <row r="1003" spans="1:5" ht="15" customHeight="1" x14ac:dyDescent="0.2">
      <c r="A1003" s="223"/>
      <c r="B1003" s="223"/>
      <c r="C1003" s="223"/>
      <c r="D1003" s="223"/>
      <c r="E1003" s="223"/>
    </row>
    <row r="1004" spans="1:5" ht="15" customHeight="1" x14ac:dyDescent="0.2">
      <c r="A1004" s="223"/>
      <c r="B1004" s="223"/>
      <c r="C1004" s="223"/>
      <c r="D1004" s="223"/>
      <c r="E1004" s="223"/>
    </row>
    <row r="1005" spans="1:5" ht="15" customHeight="1" x14ac:dyDescent="0.2">
      <c r="A1005" s="223"/>
      <c r="B1005" s="223"/>
      <c r="C1005" s="223"/>
      <c r="D1005" s="223"/>
      <c r="E1005" s="223"/>
    </row>
    <row r="1006" spans="1:5" ht="15" customHeight="1" x14ac:dyDescent="0.2">
      <c r="A1006" s="223"/>
      <c r="B1006" s="223"/>
      <c r="C1006" s="223"/>
      <c r="D1006" s="223"/>
      <c r="E1006" s="223"/>
    </row>
    <row r="1007" spans="1:5" ht="15" customHeight="1" x14ac:dyDescent="0.2">
      <c r="A1007" s="223"/>
      <c r="B1007" s="223"/>
      <c r="C1007" s="223"/>
      <c r="D1007" s="223"/>
      <c r="E1007" s="223"/>
    </row>
    <row r="1008" spans="1:5" ht="15" customHeight="1" x14ac:dyDescent="0.2">
      <c r="A1008" s="223"/>
      <c r="B1008" s="223"/>
      <c r="C1008" s="223"/>
      <c r="D1008" s="223"/>
      <c r="E1008" s="223"/>
    </row>
    <row r="1009" spans="1:5" ht="15" customHeight="1" x14ac:dyDescent="0.2">
      <c r="A1009" s="223"/>
      <c r="B1009" s="223"/>
      <c r="C1009" s="223"/>
      <c r="D1009" s="223"/>
      <c r="E1009" s="223"/>
    </row>
    <row r="1010" spans="1:5" ht="15" customHeight="1" x14ac:dyDescent="0.2"/>
    <row r="1011" spans="1:5" ht="15" customHeight="1" x14ac:dyDescent="0.25">
      <c r="A1011" s="60" t="s">
        <v>16</v>
      </c>
      <c r="B1011" s="46"/>
      <c r="C1011" s="46"/>
      <c r="D1011" s="46"/>
      <c r="E1011" s="46"/>
    </row>
    <row r="1012" spans="1:5" ht="15" customHeight="1" x14ac:dyDescent="0.2">
      <c r="A1012" s="71" t="s">
        <v>38</v>
      </c>
      <c r="B1012" s="46"/>
      <c r="C1012" s="46"/>
      <c r="D1012" s="46"/>
      <c r="E1012" s="62" t="s">
        <v>92</v>
      </c>
    </row>
    <row r="1013" spans="1:5" ht="15" customHeight="1" x14ac:dyDescent="0.2">
      <c r="A1013" s="109"/>
      <c r="B1013" s="110"/>
      <c r="C1013" s="46"/>
      <c r="D1013" s="46"/>
      <c r="E1013" s="47"/>
    </row>
    <row r="1014" spans="1:5" ht="15" customHeight="1" x14ac:dyDescent="0.2">
      <c r="A1014" s="77"/>
      <c r="B1014" s="77"/>
      <c r="C1014" s="48" t="s">
        <v>41</v>
      </c>
      <c r="D1014" s="49" t="s">
        <v>50</v>
      </c>
      <c r="E1014" s="64" t="s">
        <v>43</v>
      </c>
    </row>
    <row r="1015" spans="1:5" ht="15" customHeight="1" x14ac:dyDescent="0.2">
      <c r="A1015" s="99"/>
      <c r="B1015" s="107"/>
      <c r="C1015" s="66">
        <v>3326</v>
      </c>
      <c r="D1015" s="80" t="s">
        <v>64</v>
      </c>
      <c r="E1015" s="54">
        <v>-432200</v>
      </c>
    </row>
    <row r="1016" spans="1:5" ht="15" customHeight="1" x14ac:dyDescent="0.2">
      <c r="A1016" s="99"/>
      <c r="B1016" s="107"/>
      <c r="C1016" s="66">
        <v>2219</v>
      </c>
      <c r="D1016" s="80" t="s">
        <v>64</v>
      </c>
      <c r="E1016" s="54">
        <v>350000</v>
      </c>
    </row>
    <row r="1017" spans="1:5" ht="15" customHeight="1" x14ac:dyDescent="0.2">
      <c r="A1017" s="99"/>
      <c r="B1017" s="107"/>
      <c r="C1017" s="66">
        <v>3639</v>
      </c>
      <c r="D1017" s="148" t="s">
        <v>124</v>
      </c>
      <c r="E1017" s="54">
        <v>82200</v>
      </c>
    </row>
    <row r="1018" spans="1:5" ht="15" customHeight="1" x14ac:dyDescent="0.2">
      <c r="C1018" s="57" t="s">
        <v>46</v>
      </c>
      <c r="D1018" s="58"/>
      <c r="E1018" s="59">
        <f>SUM(E1015:E1017)</f>
        <v>0</v>
      </c>
    </row>
    <row r="1019" spans="1:5" ht="15" customHeight="1" x14ac:dyDescent="0.2"/>
    <row r="1020" spans="1:5" ht="15" customHeight="1" x14ac:dyDescent="0.2"/>
    <row r="1021" spans="1:5" ht="15" customHeight="1" x14ac:dyDescent="0.25">
      <c r="A1021" s="36" t="s">
        <v>213</v>
      </c>
    </row>
    <row r="1022" spans="1:5" ht="15" customHeight="1" x14ac:dyDescent="0.2">
      <c r="A1022" s="222" t="s">
        <v>214</v>
      </c>
      <c r="B1022" s="222"/>
      <c r="C1022" s="222"/>
      <c r="D1022" s="222"/>
      <c r="E1022" s="222"/>
    </row>
    <row r="1023" spans="1:5" ht="15" customHeight="1" x14ac:dyDescent="0.2">
      <c r="A1023" s="222"/>
      <c r="B1023" s="222"/>
      <c r="C1023" s="222"/>
      <c r="D1023" s="222"/>
      <c r="E1023" s="222"/>
    </row>
    <row r="1024" spans="1:5" ht="15" customHeight="1" x14ac:dyDescent="0.2">
      <c r="A1024" s="223" t="s">
        <v>215</v>
      </c>
      <c r="B1024" s="223"/>
      <c r="C1024" s="223"/>
      <c r="D1024" s="223"/>
      <c r="E1024" s="223"/>
    </row>
    <row r="1025" spans="1:5" ht="15" customHeight="1" x14ac:dyDescent="0.2">
      <c r="A1025" s="223"/>
      <c r="B1025" s="223"/>
      <c r="C1025" s="223"/>
      <c r="D1025" s="223"/>
      <c r="E1025" s="223"/>
    </row>
    <row r="1026" spans="1:5" ht="15" customHeight="1" x14ac:dyDescent="0.2">
      <c r="A1026" s="223"/>
      <c r="B1026" s="223"/>
      <c r="C1026" s="223"/>
      <c r="D1026" s="223"/>
      <c r="E1026" s="223"/>
    </row>
    <row r="1027" spans="1:5" ht="15" customHeight="1" x14ac:dyDescent="0.2">
      <c r="A1027" s="223"/>
      <c r="B1027" s="223"/>
      <c r="C1027" s="223"/>
      <c r="D1027" s="223"/>
      <c r="E1027" s="223"/>
    </row>
    <row r="1028" spans="1:5" ht="15" customHeight="1" x14ac:dyDescent="0.2">
      <c r="A1028" s="223"/>
      <c r="B1028" s="223"/>
      <c r="C1028" s="223"/>
      <c r="D1028" s="223"/>
      <c r="E1028" s="223"/>
    </row>
    <row r="1029" spans="1:5" ht="15" customHeight="1" x14ac:dyDescent="0.2">
      <c r="A1029" s="223"/>
      <c r="B1029" s="223"/>
      <c r="C1029" s="223"/>
      <c r="D1029" s="223"/>
      <c r="E1029" s="223"/>
    </row>
    <row r="1030" spans="1:5" ht="15" customHeight="1" x14ac:dyDescent="0.2">
      <c r="A1030" s="223"/>
      <c r="B1030" s="223"/>
      <c r="C1030" s="223"/>
      <c r="D1030" s="223"/>
      <c r="E1030" s="223"/>
    </row>
    <row r="1031" spans="1:5" ht="15" customHeight="1" x14ac:dyDescent="0.2">
      <c r="A1031" s="223"/>
      <c r="B1031" s="223"/>
      <c r="C1031" s="223"/>
      <c r="D1031" s="223"/>
      <c r="E1031" s="223"/>
    </row>
    <row r="1032" spans="1:5" ht="15" customHeight="1" x14ac:dyDescent="0.2"/>
    <row r="1033" spans="1:5" ht="15" customHeight="1" x14ac:dyDescent="0.25">
      <c r="A1033" s="60" t="s">
        <v>16</v>
      </c>
      <c r="B1033" s="46"/>
      <c r="C1033" s="46"/>
      <c r="D1033" s="46"/>
      <c r="E1033" s="46"/>
    </row>
    <row r="1034" spans="1:5" ht="15" customHeight="1" x14ac:dyDescent="0.2">
      <c r="A1034" s="61" t="s">
        <v>102</v>
      </c>
      <c r="B1034" s="46"/>
      <c r="C1034" s="46"/>
      <c r="D1034" s="46"/>
      <c r="E1034" s="62" t="s">
        <v>103</v>
      </c>
    </row>
    <row r="1035" spans="1:5" ht="15" customHeight="1" x14ac:dyDescent="0.2">
      <c r="A1035" s="109"/>
      <c r="B1035" s="110"/>
      <c r="C1035" s="46"/>
      <c r="D1035" s="46"/>
      <c r="E1035" s="47"/>
    </row>
    <row r="1036" spans="1:5" ht="15" customHeight="1" x14ac:dyDescent="0.2">
      <c r="A1036" s="77"/>
      <c r="B1036" s="77"/>
      <c r="C1036" s="48" t="s">
        <v>41</v>
      </c>
      <c r="D1036" s="49" t="s">
        <v>50</v>
      </c>
      <c r="E1036" s="64" t="s">
        <v>43</v>
      </c>
    </row>
    <row r="1037" spans="1:5" ht="15" customHeight="1" x14ac:dyDescent="0.2">
      <c r="A1037" s="99"/>
      <c r="B1037" s="107"/>
      <c r="C1037" s="66">
        <v>3725</v>
      </c>
      <c r="D1037" s="80" t="s">
        <v>82</v>
      </c>
      <c r="E1037" s="54">
        <v>-325000</v>
      </c>
    </row>
    <row r="1038" spans="1:5" ht="15" customHeight="1" x14ac:dyDescent="0.2">
      <c r="A1038" s="99"/>
      <c r="B1038" s="107"/>
      <c r="C1038" s="66">
        <v>3725</v>
      </c>
      <c r="D1038" s="148" t="s">
        <v>124</v>
      </c>
      <c r="E1038" s="54">
        <v>325000</v>
      </c>
    </row>
    <row r="1039" spans="1:5" ht="15" customHeight="1" x14ac:dyDescent="0.2">
      <c r="C1039" s="57" t="s">
        <v>46</v>
      </c>
      <c r="D1039" s="58"/>
      <c r="E1039" s="59">
        <f>SUM(E1037:E1038)</f>
        <v>0</v>
      </c>
    </row>
    <row r="1040" spans="1:5" ht="15" customHeight="1" x14ac:dyDescent="0.2"/>
    <row r="1041" spans="1:5" ht="15" customHeight="1" x14ac:dyDescent="0.2"/>
    <row r="1042" spans="1:5" ht="15" customHeight="1" x14ac:dyDescent="0.25">
      <c r="A1042" s="36" t="s">
        <v>216</v>
      </c>
    </row>
    <row r="1043" spans="1:5" ht="15" customHeight="1" x14ac:dyDescent="0.2">
      <c r="A1043" s="222" t="s">
        <v>217</v>
      </c>
      <c r="B1043" s="222"/>
      <c r="C1043" s="222"/>
      <c r="D1043" s="222"/>
      <c r="E1043" s="222"/>
    </row>
    <row r="1044" spans="1:5" ht="15" customHeight="1" x14ac:dyDescent="0.2">
      <c r="A1044" s="222"/>
      <c r="B1044" s="222"/>
      <c r="C1044" s="222"/>
      <c r="D1044" s="222"/>
      <c r="E1044" s="222"/>
    </row>
    <row r="1045" spans="1:5" ht="15" customHeight="1" x14ac:dyDescent="0.2">
      <c r="A1045" s="221" t="s">
        <v>218</v>
      </c>
      <c r="B1045" s="221"/>
      <c r="C1045" s="221"/>
      <c r="D1045" s="221"/>
      <c r="E1045" s="221"/>
    </row>
    <row r="1046" spans="1:5" ht="15" customHeight="1" x14ac:dyDescent="0.2">
      <c r="A1046" s="221"/>
      <c r="B1046" s="221"/>
      <c r="C1046" s="221"/>
      <c r="D1046" s="221"/>
      <c r="E1046" s="221"/>
    </row>
    <row r="1047" spans="1:5" ht="15" customHeight="1" x14ac:dyDescent="0.2">
      <c r="A1047" s="221"/>
      <c r="B1047" s="221"/>
      <c r="C1047" s="221"/>
      <c r="D1047" s="221"/>
      <c r="E1047" s="221"/>
    </row>
    <row r="1048" spans="1:5" ht="15" customHeight="1" x14ac:dyDescent="0.2">
      <c r="A1048" s="221"/>
      <c r="B1048" s="221"/>
      <c r="C1048" s="221"/>
      <c r="D1048" s="221"/>
      <c r="E1048" s="221"/>
    </row>
    <row r="1049" spans="1:5" ht="15" customHeight="1" x14ac:dyDescent="0.2">
      <c r="A1049" s="221"/>
      <c r="B1049" s="221"/>
      <c r="C1049" s="221"/>
      <c r="D1049" s="221"/>
      <c r="E1049" s="221"/>
    </row>
    <row r="1050" spans="1:5" ht="15" customHeight="1" x14ac:dyDescent="0.2">
      <c r="A1050" s="221"/>
      <c r="B1050" s="221"/>
      <c r="C1050" s="221"/>
      <c r="D1050" s="221"/>
      <c r="E1050" s="221"/>
    </row>
    <row r="1051" spans="1:5" ht="15" customHeight="1" x14ac:dyDescent="0.2">
      <c r="A1051" s="221"/>
      <c r="B1051" s="221"/>
      <c r="C1051" s="221"/>
      <c r="D1051" s="221"/>
      <c r="E1051" s="221"/>
    </row>
    <row r="1052" spans="1:5" ht="15" customHeight="1" x14ac:dyDescent="0.2">
      <c r="A1052" s="221"/>
      <c r="B1052" s="221"/>
      <c r="C1052" s="221"/>
      <c r="D1052" s="221"/>
      <c r="E1052" s="221"/>
    </row>
    <row r="1053" spans="1:5" ht="15" customHeight="1" x14ac:dyDescent="0.2"/>
    <row r="1054" spans="1:5" ht="15" customHeight="1" x14ac:dyDescent="0.25">
      <c r="A1054" s="60" t="s">
        <v>16</v>
      </c>
      <c r="B1054" s="46"/>
      <c r="C1054" s="46"/>
      <c r="D1054" s="46"/>
      <c r="E1054" s="44"/>
    </row>
    <row r="1055" spans="1:5" ht="15" customHeight="1" x14ac:dyDescent="0.2">
      <c r="A1055" s="42" t="s">
        <v>175</v>
      </c>
      <c r="B1055" s="46"/>
      <c r="C1055" s="46"/>
      <c r="D1055" s="46"/>
      <c r="E1055" s="62" t="s">
        <v>176</v>
      </c>
    </row>
    <row r="1056" spans="1:5" ht="15" customHeight="1" x14ac:dyDescent="0.2">
      <c r="A1056" s="61"/>
      <c r="B1056" s="44"/>
      <c r="C1056" s="46"/>
      <c r="D1056" s="46"/>
      <c r="E1056" s="47"/>
    </row>
    <row r="1057" spans="1:5" ht="15" customHeight="1" x14ac:dyDescent="0.2">
      <c r="A1057" s="77"/>
      <c r="B1057" s="77"/>
      <c r="C1057" s="48" t="s">
        <v>41</v>
      </c>
      <c r="D1057" s="65" t="s">
        <v>50</v>
      </c>
      <c r="E1057" s="50" t="s">
        <v>43</v>
      </c>
    </row>
    <row r="1058" spans="1:5" ht="15" customHeight="1" x14ac:dyDescent="0.2">
      <c r="A1058" s="77"/>
      <c r="B1058" s="77"/>
      <c r="C1058" s="66">
        <v>3319</v>
      </c>
      <c r="D1058" s="55" t="s">
        <v>61</v>
      </c>
      <c r="E1058" s="54">
        <v>-25000</v>
      </c>
    </row>
    <row r="1059" spans="1:5" ht="15" customHeight="1" x14ac:dyDescent="0.2">
      <c r="A1059" s="77"/>
      <c r="B1059" s="77"/>
      <c r="C1059" s="66">
        <v>3316</v>
      </c>
      <c r="D1059" s="148" t="s">
        <v>124</v>
      </c>
      <c r="E1059" s="54">
        <v>-80000</v>
      </c>
    </row>
    <row r="1060" spans="1:5" ht="15" customHeight="1" x14ac:dyDescent="0.2">
      <c r="A1060" s="77"/>
      <c r="B1060" s="77"/>
      <c r="C1060" s="66">
        <v>3312</v>
      </c>
      <c r="D1060" s="55" t="s">
        <v>61</v>
      </c>
      <c r="E1060" s="54">
        <v>25000</v>
      </c>
    </row>
    <row r="1061" spans="1:5" ht="15" customHeight="1" x14ac:dyDescent="0.2">
      <c r="A1061" s="77"/>
      <c r="B1061" s="77"/>
      <c r="C1061" s="66">
        <v>3319</v>
      </c>
      <c r="D1061" s="154" t="s">
        <v>61</v>
      </c>
      <c r="E1061" s="54">
        <v>30000</v>
      </c>
    </row>
    <row r="1062" spans="1:5" ht="15" customHeight="1" x14ac:dyDescent="0.2">
      <c r="A1062" s="77"/>
      <c r="B1062" s="77"/>
      <c r="C1062" s="66">
        <v>3319</v>
      </c>
      <c r="D1062" s="148" t="s">
        <v>124</v>
      </c>
      <c r="E1062" s="54">
        <v>30000</v>
      </c>
    </row>
    <row r="1063" spans="1:5" ht="15" customHeight="1" x14ac:dyDescent="0.2">
      <c r="A1063" s="77"/>
      <c r="B1063" s="77"/>
      <c r="C1063" s="66">
        <v>3316</v>
      </c>
      <c r="D1063" s="80" t="s">
        <v>62</v>
      </c>
      <c r="E1063" s="54">
        <v>20000</v>
      </c>
    </row>
    <row r="1064" spans="1:5" ht="15" customHeight="1" x14ac:dyDescent="0.2">
      <c r="A1064" s="81"/>
      <c r="B1064" s="81"/>
      <c r="C1064" s="57" t="s">
        <v>46</v>
      </c>
      <c r="D1064" s="58"/>
      <c r="E1064" s="59">
        <f>SUM(E1058:E1063)</f>
        <v>0</v>
      </c>
    </row>
    <row r="1065" spans="1:5" ht="15" customHeight="1" x14ac:dyDescent="0.2"/>
    <row r="1066" spans="1:5" ht="15" customHeight="1" x14ac:dyDescent="0.2"/>
    <row r="1067" spans="1:5" ht="15" customHeight="1" x14ac:dyDescent="0.25">
      <c r="A1067" s="36" t="s">
        <v>219</v>
      </c>
    </row>
    <row r="1068" spans="1:5" ht="15" customHeight="1" x14ac:dyDescent="0.2">
      <c r="A1068" s="222" t="s">
        <v>220</v>
      </c>
      <c r="B1068" s="222"/>
      <c r="C1068" s="222"/>
      <c r="D1068" s="222"/>
      <c r="E1068" s="222"/>
    </row>
    <row r="1069" spans="1:5" ht="15" customHeight="1" x14ac:dyDescent="0.2">
      <c r="A1069" s="222"/>
      <c r="B1069" s="222"/>
      <c r="C1069" s="222"/>
      <c r="D1069" s="222"/>
      <c r="E1069" s="222"/>
    </row>
    <row r="1070" spans="1:5" ht="15" customHeight="1" x14ac:dyDescent="0.2">
      <c r="A1070" s="221" t="s">
        <v>394</v>
      </c>
      <c r="B1070" s="221"/>
      <c r="C1070" s="221"/>
      <c r="D1070" s="221"/>
      <c r="E1070" s="221"/>
    </row>
    <row r="1071" spans="1:5" ht="15" customHeight="1" x14ac:dyDescent="0.2">
      <c r="A1071" s="221"/>
      <c r="B1071" s="221"/>
      <c r="C1071" s="221"/>
      <c r="D1071" s="221"/>
      <c r="E1071" s="221"/>
    </row>
    <row r="1072" spans="1:5" ht="15" customHeight="1" x14ac:dyDescent="0.2">
      <c r="A1072" s="221"/>
      <c r="B1072" s="221"/>
      <c r="C1072" s="221"/>
      <c r="D1072" s="221"/>
      <c r="E1072" s="221"/>
    </row>
    <row r="1073" spans="1:5" ht="15" customHeight="1" x14ac:dyDescent="0.2">
      <c r="A1073" s="221"/>
      <c r="B1073" s="221"/>
      <c r="C1073" s="221"/>
      <c r="D1073" s="221"/>
      <c r="E1073" s="221"/>
    </row>
    <row r="1074" spans="1:5" ht="15" customHeight="1" x14ac:dyDescent="0.2">
      <c r="A1074" s="221"/>
      <c r="B1074" s="221"/>
      <c r="C1074" s="221"/>
      <c r="D1074" s="221"/>
      <c r="E1074" s="221"/>
    </row>
    <row r="1075" spans="1:5" ht="15" customHeight="1" x14ac:dyDescent="0.2">
      <c r="A1075" s="221"/>
      <c r="B1075" s="221"/>
      <c r="C1075" s="221"/>
      <c r="D1075" s="221"/>
      <c r="E1075" s="221"/>
    </row>
    <row r="1076" spans="1:5" ht="15" customHeight="1" x14ac:dyDescent="0.2">
      <c r="A1076" s="221"/>
      <c r="B1076" s="221"/>
      <c r="C1076" s="221"/>
      <c r="D1076" s="221"/>
      <c r="E1076" s="221"/>
    </row>
    <row r="1077" spans="1:5" ht="15" customHeight="1" x14ac:dyDescent="0.2">
      <c r="A1077" s="221"/>
      <c r="B1077" s="221"/>
      <c r="C1077" s="221"/>
      <c r="D1077" s="221"/>
      <c r="E1077" s="221"/>
    </row>
    <row r="1078" spans="1:5" ht="15" customHeight="1" x14ac:dyDescent="0.2">
      <c r="A1078" s="98"/>
      <c r="B1078" s="98"/>
      <c r="C1078" s="98"/>
      <c r="D1078" s="98"/>
      <c r="E1078" s="98"/>
    </row>
    <row r="1079" spans="1:5" ht="15" customHeight="1" x14ac:dyDescent="0.25">
      <c r="A1079" s="60" t="s">
        <v>16</v>
      </c>
      <c r="B1079" s="46"/>
      <c r="C1079" s="46"/>
      <c r="D1079" s="46"/>
      <c r="E1079" s="44"/>
    </row>
    <row r="1080" spans="1:5" ht="15" customHeight="1" x14ac:dyDescent="0.2">
      <c r="A1080" s="61" t="s">
        <v>147</v>
      </c>
      <c r="B1080" s="85"/>
      <c r="C1080" s="85"/>
      <c r="D1080" s="85"/>
      <c r="E1080" s="85" t="s">
        <v>148</v>
      </c>
    </row>
    <row r="1081" spans="1:5" ht="15" customHeight="1" x14ac:dyDescent="0.2">
      <c r="A1081" s="61"/>
      <c r="B1081" s="44"/>
      <c r="C1081" s="46"/>
      <c r="D1081" s="46"/>
      <c r="E1081" s="47"/>
    </row>
    <row r="1082" spans="1:5" ht="15" customHeight="1" x14ac:dyDescent="0.2">
      <c r="C1082" s="48" t="s">
        <v>41</v>
      </c>
      <c r="D1082" s="65" t="s">
        <v>50</v>
      </c>
      <c r="E1082" s="50" t="s">
        <v>43</v>
      </c>
    </row>
    <row r="1083" spans="1:5" ht="15" customHeight="1" x14ac:dyDescent="0.2">
      <c r="C1083" s="66">
        <v>3545</v>
      </c>
      <c r="D1083" s="80" t="s">
        <v>64</v>
      </c>
      <c r="E1083" s="108">
        <f>-1500000-1830000-420000-350000</f>
        <v>-4100000</v>
      </c>
    </row>
    <row r="1084" spans="1:5" ht="15" customHeight="1" x14ac:dyDescent="0.2">
      <c r="C1084" s="66">
        <v>3545</v>
      </c>
      <c r="D1084" s="55" t="s">
        <v>61</v>
      </c>
      <c r="E1084" s="108">
        <v>-900000</v>
      </c>
    </row>
    <row r="1085" spans="1:5" ht="15" customHeight="1" x14ac:dyDescent="0.2">
      <c r="C1085" s="66">
        <v>3592</v>
      </c>
      <c r="D1085" s="55" t="s">
        <v>61</v>
      </c>
      <c r="E1085" s="108">
        <v>-180000</v>
      </c>
    </row>
    <row r="1086" spans="1:5" ht="15" customHeight="1" x14ac:dyDescent="0.2">
      <c r="C1086" s="66">
        <v>3545</v>
      </c>
      <c r="D1086" s="55" t="s">
        <v>61</v>
      </c>
      <c r="E1086" s="108">
        <f>1000000+500000+350000+350000+350000+350000+350000+330000+300000+350000+600000+200000+150000</f>
        <v>5180000</v>
      </c>
    </row>
    <row r="1087" spans="1:5" ht="15" customHeight="1" x14ac:dyDescent="0.2">
      <c r="C1087" s="57" t="s">
        <v>46</v>
      </c>
      <c r="D1087" s="58"/>
      <c r="E1087" s="59">
        <f>SUM(E1083:E1086)</f>
        <v>0</v>
      </c>
    </row>
    <row r="1088" spans="1:5" ht="15" customHeight="1" x14ac:dyDescent="0.25">
      <c r="A1088" s="36"/>
    </row>
    <row r="1089" spans="1:5" ht="15" customHeight="1" x14ac:dyDescent="0.2"/>
    <row r="1090" spans="1:5" ht="15" customHeight="1" x14ac:dyDescent="0.2"/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36" t="s">
        <v>221</v>
      </c>
    </row>
    <row r="1095" spans="1:5" ht="15" customHeight="1" x14ac:dyDescent="0.2">
      <c r="A1095" s="222" t="s">
        <v>96</v>
      </c>
      <c r="B1095" s="222"/>
      <c r="C1095" s="222"/>
      <c r="D1095" s="222"/>
      <c r="E1095" s="222"/>
    </row>
    <row r="1096" spans="1:5" ht="15" customHeight="1" x14ac:dyDescent="0.2">
      <c r="A1096" s="222"/>
      <c r="B1096" s="222"/>
      <c r="C1096" s="222"/>
      <c r="D1096" s="222"/>
      <c r="E1096" s="222"/>
    </row>
    <row r="1097" spans="1:5" ht="15" customHeight="1" x14ac:dyDescent="0.2">
      <c r="A1097" s="221" t="s">
        <v>222</v>
      </c>
      <c r="B1097" s="221"/>
      <c r="C1097" s="221"/>
      <c r="D1097" s="221"/>
      <c r="E1097" s="221"/>
    </row>
    <row r="1098" spans="1:5" ht="15" customHeight="1" x14ac:dyDescent="0.2">
      <c r="A1098" s="221"/>
      <c r="B1098" s="221"/>
      <c r="C1098" s="221"/>
      <c r="D1098" s="221"/>
      <c r="E1098" s="221"/>
    </row>
    <row r="1099" spans="1:5" ht="15" customHeight="1" x14ac:dyDescent="0.2">
      <c r="A1099" s="221"/>
      <c r="B1099" s="221"/>
      <c r="C1099" s="221"/>
      <c r="D1099" s="221"/>
      <c r="E1099" s="221"/>
    </row>
    <row r="1100" spans="1:5" ht="15" customHeight="1" x14ac:dyDescent="0.2">
      <c r="A1100" s="221"/>
      <c r="B1100" s="221"/>
      <c r="C1100" s="221"/>
      <c r="D1100" s="221"/>
      <c r="E1100" s="221"/>
    </row>
    <row r="1101" spans="1:5" ht="15" customHeight="1" x14ac:dyDescent="0.2">
      <c r="A1101" s="221"/>
      <c r="B1101" s="221"/>
      <c r="C1101" s="221"/>
      <c r="D1101" s="221"/>
      <c r="E1101" s="221"/>
    </row>
    <row r="1102" spans="1:5" ht="15" customHeight="1" x14ac:dyDescent="0.2">
      <c r="A1102" s="221"/>
      <c r="B1102" s="221"/>
      <c r="C1102" s="221"/>
      <c r="D1102" s="221"/>
      <c r="E1102" s="221"/>
    </row>
    <row r="1103" spans="1:5" ht="15" customHeight="1" x14ac:dyDescent="0.2">
      <c r="A1103" s="46"/>
      <c r="B1103" s="109"/>
      <c r="C1103" s="113"/>
      <c r="D1103" s="46"/>
      <c r="E1103" s="114"/>
    </row>
    <row r="1104" spans="1:5" ht="15" customHeight="1" x14ac:dyDescent="0.25">
      <c r="A1104" s="39" t="s">
        <v>16</v>
      </c>
      <c r="B1104" s="41"/>
      <c r="C1104" s="41"/>
      <c r="D1104" s="44"/>
      <c r="E1104" s="44"/>
    </row>
    <row r="1105" spans="1:5" ht="15" customHeight="1" x14ac:dyDescent="0.2">
      <c r="A1105" s="42" t="s">
        <v>77</v>
      </c>
      <c r="B1105" s="41"/>
      <c r="C1105" s="41"/>
      <c r="D1105" s="41"/>
      <c r="E1105" s="43" t="s">
        <v>163</v>
      </c>
    </row>
    <row r="1106" spans="1:5" ht="15" customHeight="1" x14ac:dyDescent="0.25">
      <c r="A1106" s="115"/>
      <c r="B1106" s="116"/>
      <c r="C1106" s="41"/>
      <c r="D1106" s="102"/>
      <c r="E1106" s="104"/>
    </row>
    <row r="1107" spans="1:5" ht="15" customHeight="1" x14ac:dyDescent="0.25">
      <c r="A1107" s="36"/>
      <c r="B1107" s="48" t="s">
        <v>164</v>
      </c>
      <c r="C1107" s="48" t="s">
        <v>41</v>
      </c>
      <c r="D1107" s="49" t="s">
        <v>50</v>
      </c>
      <c r="E1107" s="64" t="s">
        <v>43</v>
      </c>
    </row>
    <row r="1108" spans="1:5" ht="15" customHeight="1" x14ac:dyDescent="0.25">
      <c r="A1108" s="36"/>
      <c r="B1108" s="137">
        <v>10</v>
      </c>
      <c r="C1108" s="66"/>
      <c r="D1108" s="80" t="s">
        <v>63</v>
      </c>
      <c r="E1108" s="54">
        <v>-2421302.06</v>
      </c>
    </row>
    <row r="1109" spans="1:5" ht="15" customHeight="1" x14ac:dyDescent="0.25">
      <c r="A1109" s="36"/>
      <c r="B1109" s="137">
        <v>10</v>
      </c>
      <c r="C1109" s="66"/>
      <c r="D1109" s="80" t="s">
        <v>82</v>
      </c>
      <c r="E1109" s="54">
        <v>2421302.06</v>
      </c>
    </row>
    <row r="1110" spans="1:5" ht="15" customHeight="1" x14ac:dyDescent="0.25">
      <c r="A1110" s="36"/>
      <c r="B1110" s="151"/>
      <c r="C1110" s="57" t="s">
        <v>46</v>
      </c>
      <c r="D1110" s="58"/>
      <c r="E1110" s="59">
        <f>SUM(E1108:E1109)</f>
        <v>0</v>
      </c>
    </row>
    <row r="1111" spans="1:5" ht="15" customHeight="1" x14ac:dyDescent="0.2"/>
    <row r="1112" spans="1:5" ht="15" customHeight="1" x14ac:dyDescent="0.2"/>
    <row r="1113" spans="1:5" ht="15" customHeight="1" x14ac:dyDescent="0.25">
      <c r="A1113" s="36" t="s">
        <v>223</v>
      </c>
    </row>
    <row r="1114" spans="1:5" ht="15" customHeight="1" x14ac:dyDescent="0.2">
      <c r="A1114" s="222" t="s">
        <v>96</v>
      </c>
      <c r="B1114" s="222"/>
      <c r="C1114" s="222"/>
      <c r="D1114" s="222"/>
      <c r="E1114" s="222"/>
    </row>
    <row r="1115" spans="1:5" ht="15" customHeight="1" x14ac:dyDescent="0.2">
      <c r="A1115" s="222"/>
      <c r="B1115" s="222"/>
      <c r="C1115" s="222"/>
      <c r="D1115" s="222"/>
      <c r="E1115" s="222"/>
    </row>
    <row r="1116" spans="1:5" ht="15" customHeight="1" x14ac:dyDescent="0.2">
      <c r="A1116" s="221" t="s">
        <v>224</v>
      </c>
      <c r="B1116" s="221"/>
      <c r="C1116" s="221"/>
      <c r="D1116" s="221"/>
      <c r="E1116" s="221"/>
    </row>
    <row r="1117" spans="1:5" ht="15" customHeight="1" x14ac:dyDescent="0.2">
      <c r="A1117" s="221"/>
      <c r="B1117" s="221"/>
      <c r="C1117" s="221"/>
      <c r="D1117" s="221"/>
      <c r="E1117" s="221"/>
    </row>
    <row r="1118" spans="1:5" ht="15" customHeight="1" x14ac:dyDescent="0.2">
      <c r="A1118" s="221"/>
      <c r="B1118" s="221"/>
      <c r="C1118" s="221"/>
      <c r="D1118" s="221"/>
      <c r="E1118" s="221"/>
    </row>
    <row r="1119" spans="1:5" ht="15" customHeight="1" x14ac:dyDescent="0.2">
      <c r="A1119" s="221"/>
      <c r="B1119" s="221"/>
      <c r="C1119" s="221"/>
      <c r="D1119" s="221"/>
      <c r="E1119" s="221"/>
    </row>
    <row r="1120" spans="1:5" ht="15" customHeight="1" x14ac:dyDescent="0.2">
      <c r="A1120" s="221"/>
      <c r="B1120" s="221"/>
      <c r="C1120" s="221"/>
      <c r="D1120" s="221"/>
      <c r="E1120" s="221"/>
    </row>
    <row r="1121" spans="1:5" ht="15" customHeight="1" x14ac:dyDescent="0.2">
      <c r="A1121" s="221"/>
      <c r="B1121" s="221"/>
      <c r="C1121" s="221"/>
      <c r="D1121" s="221"/>
      <c r="E1121" s="221"/>
    </row>
    <row r="1122" spans="1:5" ht="15" customHeight="1" x14ac:dyDescent="0.2">
      <c r="A1122" s="46"/>
      <c r="B1122" s="109"/>
      <c r="C1122" s="113"/>
      <c r="D1122" s="46"/>
      <c r="E1122" s="114"/>
    </row>
    <row r="1123" spans="1:5" ht="15" customHeight="1" x14ac:dyDescent="0.25">
      <c r="A1123" s="39" t="s">
        <v>16</v>
      </c>
      <c r="B1123" s="41"/>
      <c r="C1123" s="41"/>
      <c r="D1123" s="44"/>
      <c r="E1123" s="44"/>
    </row>
    <row r="1124" spans="1:5" ht="15" customHeight="1" x14ac:dyDescent="0.2">
      <c r="A1124" s="42" t="s">
        <v>77</v>
      </c>
      <c r="B1124" s="41"/>
      <c r="C1124" s="41"/>
      <c r="D1124" s="41"/>
      <c r="E1124" s="43" t="s">
        <v>163</v>
      </c>
    </row>
    <row r="1125" spans="1:5" ht="15" customHeight="1" x14ac:dyDescent="0.25">
      <c r="A1125" s="115"/>
      <c r="B1125" s="116"/>
      <c r="C1125" s="41"/>
      <c r="D1125" s="102"/>
      <c r="E1125" s="104"/>
    </row>
    <row r="1126" spans="1:5" ht="15" customHeight="1" x14ac:dyDescent="0.25">
      <c r="A1126" s="36"/>
      <c r="B1126" s="48" t="s">
        <v>164</v>
      </c>
      <c r="C1126" s="48" t="s">
        <v>41</v>
      </c>
      <c r="D1126" s="49" t="s">
        <v>50</v>
      </c>
      <c r="E1126" s="64" t="s">
        <v>43</v>
      </c>
    </row>
    <row r="1127" spans="1:5" ht="15" customHeight="1" x14ac:dyDescent="0.25">
      <c r="A1127" s="36"/>
      <c r="B1127" s="137">
        <v>15</v>
      </c>
      <c r="C1127" s="66"/>
      <c r="D1127" s="80" t="s">
        <v>63</v>
      </c>
      <c r="E1127" s="54">
        <v>-390490.29</v>
      </c>
    </row>
    <row r="1128" spans="1:5" ht="15" customHeight="1" x14ac:dyDescent="0.25">
      <c r="A1128" s="36"/>
      <c r="B1128" s="137">
        <v>15</v>
      </c>
      <c r="C1128" s="66"/>
      <c r="D1128" s="80" t="s">
        <v>82</v>
      </c>
      <c r="E1128" s="54">
        <v>390490.29</v>
      </c>
    </row>
    <row r="1129" spans="1:5" ht="15" customHeight="1" x14ac:dyDescent="0.25">
      <c r="A1129" s="36"/>
      <c r="B1129" s="151"/>
      <c r="C1129" s="57" t="s">
        <v>46</v>
      </c>
      <c r="D1129" s="58"/>
      <c r="E1129" s="59">
        <f>SUM(E1127:E1128)</f>
        <v>0</v>
      </c>
    </row>
    <row r="1130" spans="1:5" ht="15" customHeight="1" x14ac:dyDescent="0.2"/>
    <row r="1131" spans="1:5" ht="15" customHeight="1" x14ac:dyDescent="0.2"/>
    <row r="1132" spans="1:5" ht="15" customHeight="1" x14ac:dyDescent="0.25">
      <c r="A1132" s="36" t="s">
        <v>225</v>
      </c>
    </row>
    <row r="1133" spans="1:5" ht="15" customHeight="1" x14ac:dyDescent="0.2">
      <c r="A1133" s="222" t="s">
        <v>96</v>
      </c>
      <c r="B1133" s="222"/>
      <c r="C1133" s="222"/>
      <c r="D1133" s="222"/>
      <c r="E1133" s="222"/>
    </row>
    <row r="1134" spans="1:5" ht="15" customHeight="1" x14ac:dyDescent="0.2">
      <c r="A1134" s="222"/>
      <c r="B1134" s="222"/>
      <c r="C1134" s="222"/>
      <c r="D1134" s="222"/>
      <c r="E1134" s="222"/>
    </row>
    <row r="1135" spans="1:5" ht="15" customHeight="1" x14ac:dyDescent="0.2">
      <c r="A1135" s="221" t="s">
        <v>226</v>
      </c>
      <c r="B1135" s="221"/>
      <c r="C1135" s="221"/>
      <c r="D1135" s="221"/>
      <c r="E1135" s="221"/>
    </row>
    <row r="1136" spans="1:5" ht="15" customHeight="1" x14ac:dyDescent="0.2">
      <c r="A1136" s="221"/>
      <c r="B1136" s="221"/>
      <c r="C1136" s="221"/>
      <c r="D1136" s="221"/>
      <c r="E1136" s="221"/>
    </row>
    <row r="1137" spans="1:5" ht="15" customHeight="1" x14ac:dyDescent="0.2">
      <c r="A1137" s="221"/>
      <c r="B1137" s="221"/>
      <c r="C1137" s="221"/>
      <c r="D1137" s="221"/>
      <c r="E1137" s="221"/>
    </row>
    <row r="1138" spans="1:5" ht="15" customHeight="1" x14ac:dyDescent="0.2">
      <c r="A1138" s="221"/>
      <c r="B1138" s="221"/>
      <c r="C1138" s="221"/>
      <c r="D1138" s="221"/>
      <c r="E1138" s="221"/>
    </row>
    <row r="1139" spans="1:5" ht="15" customHeight="1" x14ac:dyDescent="0.2">
      <c r="A1139" s="221"/>
      <c r="B1139" s="221"/>
      <c r="C1139" s="221"/>
      <c r="D1139" s="221"/>
      <c r="E1139" s="221"/>
    </row>
    <row r="1140" spans="1:5" ht="15" customHeight="1" x14ac:dyDescent="0.2">
      <c r="A1140" s="221"/>
      <c r="B1140" s="221"/>
      <c r="C1140" s="221"/>
      <c r="D1140" s="221"/>
      <c r="E1140" s="221"/>
    </row>
    <row r="1141" spans="1:5" ht="15" customHeight="1" x14ac:dyDescent="0.2">
      <c r="A1141" s="46"/>
      <c r="B1141" s="109"/>
      <c r="C1141" s="113"/>
      <c r="D1141" s="46"/>
      <c r="E1141" s="114"/>
    </row>
    <row r="1142" spans="1:5" ht="15" customHeight="1" x14ac:dyDescent="0.2">
      <c r="A1142" s="46"/>
      <c r="B1142" s="109"/>
      <c r="C1142" s="113"/>
      <c r="D1142" s="46"/>
      <c r="E1142" s="114"/>
    </row>
    <row r="1143" spans="1:5" ht="15" customHeight="1" x14ac:dyDescent="0.2">
      <c r="A1143" s="46"/>
      <c r="B1143" s="109"/>
      <c r="C1143" s="113"/>
      <c r="D1143" s="46"/>
      <c r="E1143" s="114"/>
    </row>
    <row r="1144" spans="1:5" ht="15" customHeight="1" x14ac:dyDescent="0.2">
      <c r="A1144" s="46"/>
      <c r="B1144" s="109"/>
      <c r="C1144" s="113"/>
      <c r="D1144" s="46"/>
      <c r="E1144" s="114"/>
    </row>
    <row r="1145" spans="1:5" ht="15" customHeight="1" x14ac:dyDescent="0.2">
      <c r="A1145" s="46"/>
      <c r="B1145" s="109"/>
      <c r="C1145" s="113"/>
      <c r="D1145" s="46"/>
      <c r="E1145" s="114"/>
    </row>
    <row r="1146" spans="1:5" ht="15" customHeight="1" x14ac:dyDescent="0.25">
      <c r="A1146" s="39" t="s">
        <v>16</v>
      </c>
      <c r="B1146" s="41"/>
      <c r="C1146" s="41"/>
      <c r="D1146" s="44"/>
      <c r="E1146" s="44"/>
    </row>
    <row r="1147" spans="1:5" ht="15" customHeight="1" x14ac:dyDescent="0.2">
      <c r="A1147" s="42" t="s">
        <v>77</v>
      </c>
      <c r="B1147" s="41"/>
      <c r="C1147" s="41"/>
      <c r="D1147" s="41"/>
      <c r="E1147" s="43" t="s">
        <v>78</v>
      </c>
    </row>
    <row r="1148" spans="1:5" ht="15" customHeight="1" x14ac:dyDescent="0.25">
      <c r="A1148" s="115"/>
      <c r="B1148" s="116"/>
      <c r="C1148" s="41"/>
      <c r="D1148" s="102"/>
      <c r="E1148" s="104"/>
    </row>
    <row r="1149" spans="1:5" ht="15" customHeight="1" x14ac:dyDescent="0.2">
      <c r="A1149" s="111"/>
      <c r="B1149" s="77"/>
      <c r="C1149" s="64" t="s">
        <v>41</v>
      </c>
      <c r="D1149" s="65" t="s">
        <v>50</v>
      </c>
      <c r="E1149" s="50" t="s">
        <v>43</v>
      </c>
    </row>
    <row r="1150" spans="1:5" ht="15" customHeight="1" x14ac:dyDescent="0.2">
      <c r="A1150" s="99"/>
      <c r="B1150" s="99"/>
      <c r="C1150" s="66">
        <v>3314</v>
      </c>
      <c r="D1150" s="80" t="s">
        <v>63</v>
      </c>
      <c r="E1150" s="54">
        <v>-163000</v>
      </c>
    </row>
    <row r="1151" spans="1:5" ht="15" customHeight="1" x14ac:dyDescent="0.2">
      <c r="A1151" s="99"/>
      <c r="B1151" s="99"/>
      <c r="C1151" s="66">
        <v>3314</v>
      </c>
      <c r="D1151" s="80" t="s">
        <v>82</v>
      </c>
      <c r="E1151" s="54">
        <v>163000</v>
      </c>
    </row>
    <row r="1152" spans="1:5" ht="15" customHeight="1" x14ac:dyDescent="0.2">
      <c r="A1152" s="112"/>
      <c r="B1152" s="117"/>
      <c r="C1152" s="68" t="s">
        <v>46</v>
      </c>
      <c r="D1152" s="69"/>
      <c r="E1152" s="70">
        <f>SUM(E1150:E1151)</f>
        <v>0</v>
      </c>
    </row>
    <row r="1153" spans="1:5" ht="15" customHeight="1" x14ac:dyDescent="0.2"/>
    <row r="1154" spans="1:5" ht="15" customHeight="1" x14ac:dyDescent="0.2"/>
    <row r="1155" spans="1:5" ht="15" customHeight="1" x14ac:dyDescent="0.25">
      <c r="A1155" s="36" t="s">
        <v>227</v>
      </c>
    </row>
    <row r="1156" spans="1:5" ht="15" customHeight="1" x14ac:dyDescent="0.2">
      <c r="A1156" s="222" t="s">
        <v>96</v>
      </c>
      <c r="B1156" s="222"/>
      <c r="C1156" s="222"/>
      <c r="D1156" s="222"/>
      <c r="E1156" s="222"/>
    </row>
    <row r="1157" spans="1:5" ht="15" customHeight="1" x14ac:dyDescent="0.2">
      <c r="A1157" s="222"/>
      <c r="B1157" s="222"/>
      <c r="C1157" s="222"/>
      <c r="D1157" s="222"/>
      <c r="E1157" s="222"/>
    </row>
    <row r="1158" spans="1:5" ht="15" customHeight="1" x14ac:dyDescent="0.2">
      <c r="A1158" s="221" t="s">
        <v>228</v>
      </c>
      <c r="B1158" s="221"/>
      <c r="C1158" s="221"/>
      <c r="D1158" s="221"/>
      <c r="E1158" s="221"/>
    </row>
    <row r="1159" spans="1:5" ht="15" customHeight="1" x14ac:dyDescent="0.2">
      <c r="A1159" s="221"/>
      <c r="B1159" s="221"/>
      <c r="C1159" s="221"/>
      <c r="D1159" s="221"/>
      <c r="E1159" s="221"/>
    </row>
    <row r="1160" spans="1:5" ht="15" customHeight="1" x14ac:dyDescent="0.2">
      <c r="A1160" s="221"/>
      <c r="B1160" s="221"/>
      <c r="C1160" s="221"/>
      <c r="D1160" s="221"/>
      <c r="E1160" s="221"/>
    </row>
    <row r="1161" spans="1:5" ht="15" customHeight="1" x14ac:dyDescent="0.2">
      <c r="A1161" s="221"/>
      <c r="B1161" s="221"/>
      <c r="C1161" s="221"/>
      <c r="D1161" s="221"/>
      <c r="E1161" s="221"/>
    </row>
    <row r="1162" spans="1:5" ht="15" customHeight="1" x14ac:dyDescent="0.2">
      <c r="A1162" s="221"/>
      <c r="B1162" s="221"/>
      <c r="C1162" s="221"/>
      <c r="D1162" s="221"/>
      <c r="E1162" s="221"/>
    </row>
    <row r="1163" spans="1:5" ht="15" customHeight="1" x14ac:dyDescent="0.2">
      <c r="A1163" s="221"/>
      <c r="B1163" s="221"/>
      <c r="C1163" s="221"/>
      <c r="D1163" s="221"/>
      <c r="E1163" s="221"/>
    </row>
    <row r="1164" spans="1:5" ht="15" customHeight="1" x14ac:dyDescent="0.2">
      <c r="A1164" s="46"/>
      <c r="B1164" s="109"/>
      <c r="C1164" s="113"/>
      <c r="D1164" s="46"/>
      <c r="E1164" s="114"/>
    </row>
    <row r="1165" spans="1:5" ht="15" customHeight="1" x14ac:dyDescent="0.25">
      <c r="A1165" s="39" t="s">
        <v>16</v>
      </c>
      <c r="B1165" s="41"/>
      <c r="C1165" s="41"/>
      <c r="D1165" s="44"/>
      <c r="E1165" s="44"/>
    </row>
    <row r="1166" spans="1:5" ht="15" customHeight="1" x14ac:dyDescent="0.2">
      <c r="A1166" s="42" t="s">
        <v>77</v>
      </c>
      <c r="B1166" s="41"/>
      <c r="C1166" s="41"/>
      <c r="D1166" s="41"/>
      <c r="E1166" s="43" t="s">
        <v>78</v>
      </c>
    </row>
    <row r="1167" spans="1:5" ht="15" customHeight="1" x14ac:dyDescent="0.25">
      <c r="A1167" s="115"/>
      <c r="B1167" s="116"/>
      <c r="C1167" s="41"/>
      <c r="D1167" s="102"/>
      <c r="E1167" s="104"/>
    </row>
    <row r="1168" spans="1:5" ht="15" customHeight="1" x14ac:dyDescent="0.2">
      <c r="A1168" s="111"/>
      <c r="B1168" s="77"/>
      <c r="C1168" s="64" t="s">
        <v>41</v>
      </c>
      <c r="D1168" s="65" t="s">
        <v>50</v>
      </c>
      <c r="E1168" s="50" t="s">
        <v>43</v>
      </c>
    </row>
    <row r="1169" spans="1:5" ht="15" customHeight="1" x14ac:dyDescent="0.2">
      <c r="A1169" s="99"/>
      <c r="B1169" s="99"/>
      <c r="C1169" s="66">
        <v>3314</v>
      </c>
      <c r="D1169" s="80" t="s">
        <v>63</v>
      </c>
      <c r="E1169" s="54">
        <v>-18150</v>
      </c>
    </row>
    <row r="1170" spans="1:5" ht="15" customHeight="1" x14ac:dyDescent="0.2">
      <c r="A1170" s="99"/>
      <c r="B1170" s="99"/>
      <c r="C1170" s="66">
        <v>3146</v>
      </c>
      <c r="D1170" s="80" t="s">
        <v>63</v>
      </c>
      <c r="E1170" s="54">
        <v>18150</v>
      </c>
    </row>
    <row r="1171" spans="1:5" ht="15" customHeight="1" x14ac:dyDescent="0.2">
      <c r="A1171" s="112"/>
      <c r="B1171" s="117"/>
      <c r="C1171" s="68" t="s">
        <v>46</v>
      </c>
      <c r="D1171" s="69"/>
      <c r="E1171" s="70">
        <f>SUM(E1169:E1170)</f>
        <v>0</v>
      </c>
    </row>
    <row r="1172" spans="1:5" ht="15" customHeight="1" x14ac:dyDescent="0.2"/>
    <row r="1173" spans="1:5" ht="15" customHeight="1" x14ac:dyDescent="0.2"/>
    <row r="1174" spans="1:5" ht="15" customHeight="1" x14ac:dyDescent="0.25">
      <c r="A1174" s="36" t="s">
        <v>229</v>
      </c>
    </row>
    <row r="1175" spans="1:5" ht="15" customHeight="1" x14ac:dyDescent="0.2">
      <c r="A1175" s="222" t="s">
        <v>96</v>
      </c>
      <c r="B1175" s="222"/>
      <c r="C1175" s="222"/>
      <c r="D1175" s="222"/>
      <c r="E1175" s="222"/>
    </row>
    <row r="1176" spans="1:5" ht="15" customHeight="1" x14ac:dyDescent="0.2">
      <c r="A1176" s="222"/>
      <c r="B1176" s="222"/>
      <c r="C1176" s="222"/>
      <c r="D1176" s="222"/>
      <c r="E1176" s="222"/>
    </row>
    <row r="1177" spans="1:5" ht="15" customHeight="1" x14ac:dyDescent="0.2">
      <c r="A1177" s="221" t="s">
        <v>230</v>
      </c>
      <c r="B1177" s="221"/>
      <c r="C1177" s="221"/>
      <c r="D1177" s="221"/>
      <c r="E1177" s="221"/>
    </row>
    <row r="1178" spans="1:5" ht="15" customHeight="1" x14ac:dyDescent="0.2">
      <c r="A1178" s="221"/>
      <c r="B1178" s="221"/>
      <c r="C1178" s="221"/>
      <c r="D1178" s="221"/>
      <c r="E1178" s="221"/>
    </row>
    <row r="1179" spans="1:5" ht="15" customHeight="1" x14ac:dyDescent="0.2">
      <c r="A1179" s="221"/>
      <c r="B1179" s="221"/>
      <c r="C1179" s="221"/>
      <c r="D1179" s="221"/>
      <c r="E1179" s="221"/>
    </row>
    <row r="1180" spans="1:5" ht="15" customHeight="1" x14ac:dyDescent="0.2">
      <c r="A1180" s="221"/>
      <c r="B1180" s="221"/>
      <c r="C1180" s="221"/>
      <c r="D1180" s="221"/>
      <c r="E1180" s="221"/>
    </row>
    <row r="1181" spans="1:5" ht="15" customHeight="1" x14ac:dyDescent="0.2">
      <c r="A1181" s="221"/>
      <c r="B1181" s="221"/>
      <c r="C1181" s="221"/>
      <c r="D1181" s="221"/>
      <c r="E1181" s="221"/>
    </row>
    <row r="1182" spans="1:5" ht="15" customHeight="1" x14ac:dyDescent="0.2">
      <c r="A1182" s="221"/>
      <c r="B1182" s="221"/>
      <c r="C1182" s="221"/>
      <c r="D1182" s="221"/>
      <c r="E1182" s="221"/>
    </row>
    <row r="1183" spans="1:5" ht="15" customHeight="1" x14ac:dyDescent="0.2">
      <c r="A1183" s="46"/>
      <c r="B1183" s="109"/>
      <c r="C1183" s="113"/>
      <c r="D1183" s="46"/>
      <c r="E1183" s="114"/>
    </row>
    <row r="1184" spans="1:5" ht="15" customHeight="1" x14ac:dyDescent="0.25">
      <c r="A1184" s="39" t="s">
        <v>16</v>
      </c>
      <c r="B1184" s="41"/>
      <c r="C1184" s="41"/>
      <c r="D1184" s="44"/>
      <c r="E1184" s="44"/>
    </row>
    <row r="1185" spans="1:5" ht="15" customHeight="1" x14ac:dyDescent="0.2">
      <c r="A1185" s="42" t="s">
        <v>77</v>
      </c>
      <c r="B1185" s="41"/>
      <c r="C1185" s="41"/>
      <c r="D1185" s="41"/>
      <c r="E1185" s="43" t="s">
        <v>163</v>
      </c>
    </row>
    <row r="1186" spans="1:5" ht="15" customHeight="1" x14ac:dyDescent="0.25">
      <c r="A1186" s="115"/>
      <c r="B1186" s="116"/>
      <c r="C1186" s="41"/>
      <c r="D1186" s="102"/>
      <c r="E1186" s="104"/>
    </row>
    <row r="1187" spans="1:5" ht="15" customHeight="1" x14ac:dyDescent="0.25">
      <c r="A1187" s="36"/>
      <c r="B1187" s="48" t="s">
        <v>164</v>
      </c>
      <c r="C1187" s="48" t="s">
        <v>41</v>
      </c>
      <c r="D1187" s="49" t="s">
        <v>50</v>
      </c>
      <c r="E1187" s="64" t="s">
        <v>43</v>
      </c>
    </row>
    <row r="1188" spans="1:5" ht="15" customHeight="1" x14ac:dyDescent="0.25">
      <c r="A1188" s="36"/>
      <c r="B1188" s="137">
        <v>15</v>
      </c>
      <c r="C1188" s="66"/>
      <c r="D1188" s="80" t="s">
        <v>63</v>
      </c>
      <c r="E1188" s="54">
        <v>-2972000</v>
      </c>
    </row>
    <row r="1189" spans="1:5" ht="15" customHeight="1" x14ac:dyDescent="0.25">
      <c r="A1189" s="36"/>
      <c r="B1189" s="137">
        <v>23</v>
      </c>
      <c r="C1189" s="66"/>
      <c r="D1189" s="80" t="s">
        <v>63</v>
      </c>
      <c r="E1189" s="54">
        <v>-25000</v>
      </c>
    </row>
    <row r="1190" spans="1:5" ht="15" customHeight="1" x14ac:dyDescent="0.25">
      <c r="A1190" s="36"/>
      <c r="B1190" s="151"/>
      <c r="C1190" s="57" t="s">
        <v>46</v>
      </c>
      <c r="D1190" s="58"/>
      <c r="E1190" s="59">
        <f>SUM(E1188:E1189)</f>
        <v>-2997000</v>
      </c>
    </row>
    <row r="1191" spans="1:5" ht="15" customHeight="1" x14ac:dyDescent="0.2"/>
    <row r="1192" spans="1:5" ht="15" customHeight="1" x14ac:dyDescent="0.2"/>
    <row r="1193" spans="1:5" ht="15" customHeight="1" x14ac:dyDescent="0.2"/>
    <row r="1194" spans="1:5" ht="15" customHeight="1" x14ac:dyDescent="0.2"/>
    <row r="1195" spans="1:5" ht="15" customHeight="1" x14ac:dyDescent="0.2"/>
    <row r="1196" spans="1:5" ht="15" customHeight="1" x14ac:dyDescent="0.2"/>
    <row r="1197" spans="1:5" ht="15" customHeight="1" x14ac:dyDescent="0.2"/>
    <row r="1198" spans="1:5" ht="15" customHeight="1" x14ac:dyDescent="0.25">
      <c r="A1198" s="39" t="s">
        <v>16</v>
      </c>
      <c r="B1198" s="41"/>
      <c r="C1198" s="41"/>
      <c r="D1198" s="44"/>
      <c r="E1198" s="44"/>
    </row>
    <row r="1199" spans="1:5" ht="15" customHeight="1" x14ac:dyDescent="0.2">
      <c r="A1199" s="42" t="s">
        <v>77</v>
      </c>
      <c r="B1199" s="41"/>
      <c r="C1199" s="41"/>
      <c r="D1199" s="41"/>
      <c r="E1199" s="43" t="s">
        <v>78</v>
      </c>
    </row>
    <row r="1200" spans="1:5" ht="15" customHeight="1" x14ac:dyDescent="0.25">
      <c r="A1200" s="115"/>
      <c r="B1200" s="116"/>
      <c r="C1200" s="41"/>
      <c r="D1200" s="102"/>
      <c r="E1200" s="104"/>
    </row>
    <row r="1201" spans="1:5" ht="15" customHeight="1" x14ac:dyDescent="0.2">
      <c r="A1201" s="111"/>
      <c r="B1201" s="77"/>
      <c r="C1201" s="64" t="s">
        <v>41</v>
      </c>
      <c r="D1201" s="65" t="s">
        <v>50</v>
      </c>
      <c r="E1201" s="50" t="s">
        <v>43</v>
      </c>
    </row>
    <row r="1202" spans="1:5" ht="15" customHeight="1" x14ac:dyDescent="0.2">
      <c r="A1202" s="99"/>
      <c r="B1202" s="99"/>
      <c r="C1202" s="66">
        <v>3522</v>
      </c>
      <c r="D1202" s="80" t="s">
        <v>63</v>
      </c>
      <c r="E1202" s="54">
        <f>2420000+552000+25000</f>
        <v>2997000</v>
      </c>
    </row>
    <row r="1203" spans="1:5" ht="15" customHeight="1" x14ac:dyDescent="0.2">
      <c r="A1203" s="112"/>
      <c r="B1203" s="117"/>
      <c r="C1203" s="68" t="s">
        <v>46</v>
      </c>
      <c r="D1203" s="69"/>
      <c r="E1203" s="70">
        <f>SUM(E1202:E1202)</f>
        <v>2997000</v>
      </c>
    </row>
    <row r="1204" spans="1:5" ht="15" customHeight="1" x14ac:dyDescent="0.2"/>
    <row r="1205" spans="1:5" ht="15" customHeight="1" x14ac:dyDescent="0.2"/>
    <row r="1206" spans="1:5" ht="15" customHeight="1" x14ac:dyDescent="0.25">
      <c r="A1206" s="36" t="s">
        <v>231</v>
      </c>
    </row>
    <row r="1207" spans="1:5" ht="15" customHeight="1" x14ac:dyDescent="0.2">
      <c r="A1207" s="220" t="s">
        <v>232</v>
      </c>
      <c r="B1207" s="220"/>
      <c r="C1207" s="220"/>
      <c r="D1207" s="220"/>
      <c r="E1207" s="220"/>
    </row>
    <row r="1208" spans="1:5" ht="15" customHeight="1" x14ac:dyDescent="0.2">
      <c r="A1208" s="220"/>
      <c r="B1208" s="220"/>
      <c r="C1208" s="220"/>
      <c r="D1208" s="220"/>
      <c r="E1208" s="220"/>
    </row>
    <row r="1209" spans="1:5" ht="15" customHeight="1" x14ac:dyDescent="0.2">
      <c r="A1209" s="221" t="s">
        <v>233</v>
      </c>
      <c r="B1209" s="221"/>
      <c r="C1209" s="221"/>
      <c r="D1209" s="221"/>
      <c r="E1209" s="221"/>
    </row>
    <row r="1210" spans="1:5" ht="15" customHeight="1" x14ac:dyDescent="0.2">
      <c r="A1210" s="221"/>
      <c r="B1210" s="221"/>
      <c r="C1210" s="221"/>
      <c r="D1210" s="221"/>
      <c r="E1210" s="221"/>
    </row>
    <row r="1211" spans="1:5" ht="15" customHeight="1" x14ac:dyDescent="0.2">
      <c r="A1211" s="221"/>
      <c r="B1211" s="221"/>
      <c r="C1211" s="221"/>
      <c r="D1211" s="221"/>
      <c r="E1211" s="221"/>
    </row>
    <row r="1212" spans="1:5" ht="15" customHeight="1" x14ac:dyDescent="0.2">
      <c r="A1212" s="221"/>
      <c r="B1212" s="221"/>
      <c r="C1212" s="221"/>
      <c r="D1212" s="221"/>
      <c r="E1212" s="221"/>
    </row>
    <row r="1213" spans="1:5" ht="15" customHeight="1" x14ac:dyDescent="0.2">
      <c r="A1213" s="221"/>
      <c r="B1213" s="221"/>
      <c r="C1213" s="221"/>
      <c r="D1213" s="221"/>
      <c r="E1213" s="221"/>
    </row>
    <row r="1214" spans="1:5" ht="15" customHeight="1" x14ac:dyDescent="0.2">
      <c r="A1214" s="221"/>
      <c r="B1214" s="221"/>
      <c r="C1214" s="221"/>
      <c r="D1214" s="221"/>
      <c r="E1214" s="221"/>
    </row>
    <row r="1215" spans="1:5" ht="15" customHeight="1" x14ac:dyDescent="0.2">
      <c r="A1215" s="221"/>
      <c r="B1215" s="221"/>
      <c r="C1215" s="221"/>
      <c r="D1215" s="221"/>
      <c r="E1215" s="221"/>
    </row>
    <row r="1216" spans="1:5" ht="15" customHeight="1" x14ac:dyDescent="0.2">
      <c r="A1216" s="221"/>
      <c r="B1216" s="221"/>
      <c r="C1216" s="221"/>
      <c r="D1216" s="221"/>
      <c r="E1216" s="221"/>
    </row>
    <row r="1217" spans="1:5" ht="15" customHeight="1" x14ac:dyDescent="0.2">
      <c r="A1217" s="98"/>
      <c r="B1217" s="98"/>
      <c r="C1217" s="98"/>
      <c r="D1217" s="98"/>
      <c r="E1217" s="98"/>
    </row>
    <row r="1218" spans="1:5" ht="15" customHeight="1" x14ac:dyDescent="0.25">
      <c r="A1218" s="39" t="s">
        <v>16</v>
      </c>
      <c r="B1218" s="41"/>
      <c r="C1218" s="41"/>
      <c r="D1218" s="41"/>
      <c r="E1218" s="41"/>
    </row>
    <row r="1219" spans="1:5" ht="15" customHeight="1" x14ac:dyDescent="0.2">
      <c r="A1219" s="42" t="s">
        <v>47</v>
      </c>
      <c r="B1219" s="41"/>
      <c r="C1219" s="41"/>
      <c r="D1219" s="41"/>
      <c r="E1219" s="43" t="s">
        <v>48</v>
      </c>
    </row>
    <row r="1220" spans="1:5" ht="15" customHeight="1" x14ac:dyDescent="0.25">
      <c r="A1220" s="102"/>
      <c r="B1220" s="39"/>
      <c r="C1220" s="41"/>
      <c r="D1220" s="41"/>
      <c r="E1220" s="135"/>
    </row>
    <row r="1221" spans="1:5" ht="15" customHeight="1" x14ac:dyDescent="0.2">
      <c r="A1221" s="111"/>
      <c r="B1221" s="77"/>
      <c r="C1221" s="64" t="s">
        <v>41</v>
      </c>
      <c r="D1221" s="65" t="s">
        <v>50</v>
      </c>
      <c r="E1221" s="64" t="s">
        <v>43</v>
      </c>
    </row>
    <row r="1222" spans="1:5" ht="15" customHeight="1" x14ac:dyDescent="0.2">
      <c r="A1222" s="99"/>
      <c r="B1222" s="100"/>
      <c r="C1222" s="66">
        <v>6409</v>
      </c>
      <c r="D1222" s="80" t="s">
        <v>51</v>
      </c>
      <c r="E1222" s="54">
        <v>-2420000</v>
      </c>
    </row>
    <row r="1223" spans="1:5" ht="15" customHeight="1" x14ac:dyDescent="0.2">
      <c r="A1223" s="112"/>
      <c r="B1223" s="117"/>
      <c r="C1223" s="68" t="s">
        <v>46</v>
      </c>
      <c r="D1223" s="69"/>
      <c r="E1223" s="70">
        <f>SUM(E1222:E1222)</f>
        <v>-2420000</v>
      </c>
    </row>
    <row r="1224" spans="1:5" ht="15" customHeight="1" x14ac:dyDescent="0.2"/>
    <row r="1225" spans="1:5" ht="15" customHeight="1" x14ac:dyDescent="0.25">
      <c r="A1225" s="39" t="s">
        <v>16</v>
      </c>
      <c r="B1225" s="41"/>
      <c r="C1225" s="41"/>
      <c r="D1225" s="44"/>
      <c r="E1225" s="44"/>
    </row>
    <row r="1226" spans="1:5" ht="15" customHeight="1" x14ac:dyDescent="0.2">
      <c r="A1226" s="42" t="s">
        <v>38</v>
      </c>
      <c r="B1226" s="41"/>
      <c r="C1226" s="41"/>
      <c r="D1226" s="41"/>
      <c r="E1226" s="43" t="s">
        <v>39</v>
      </c>
    </row>
    <row r="1227" spans="1:5" ht="15" customHeight="1" x14ac:dyDescent="0.2">
      <c r="A1227" s="102"/>
      <c r="B1227" s="103"/>
      <c r="C1227" s="41"/>
      <c r="D1227" s="102"/>
      <c r="E1227" s="104"/>
    </row>
    <row r="1228" spans="1:5" ht="15" customHeight="1" x14ac:dyDescent="0.2">
      <c r="A1228" s="111"/>
      <c r="B1228" s="111"/>
      <c r="C1228" s="64" t="s">
        <v>41</v>
      </c>
      <c r="D1228" s="65" t="s">
        <v>50</v>
      </c>
      <c r="E1228" s="64" t="s">
        <v>43</v>
      </c>
    </row>
    <row r="1229" spans="1:5" ht="15" customHeight="1" x14ac:dyDescent="0.2">
      <c r="A1229" s="78"/>
      <c r="B1229" s="79"/>
      <c r="C1229" s="66">
        <v>6172</v>
      </c>
      <c r="D1229" s="80" t="s">
        <v>63</v>
      </c>
      <c r="E1229" s="54">
        <v>-531390</v>
      </c>
    </row>
    <row r="1230" spans="1:5" ht="15" customHeight="1" x14ac:dyDescent="0.2">
      <c r="A1230" s="78"/>
      <c r="B1230" s="79"/>
      <c r="C1230" s="66">
        <v>6172</v>
      </c>
      <c r="D1230" s="80" t="s">
        <v>82</v>
      </c>
      <c r="E1230" s="54">
        <f>1210+530180</f>
        <v>531390</v>
      </c>
    </row>
    <row r="1231" spans="1:5" ht="15" customHeight="1" x14ac:dyDescent="0.2">
      <c r="A1231" s="78"/>
      <c r="B1231" s="79"/>
      <c r="C1231" s="66">
        <v>6172</v>
      </c>
      <c r="D1231" s="80" t="s">
        <v>63</v>
      </c>
      <c r="E1231" s="54">
        <v>2420000</v>
      </c>
    </row>
    <row r="1232" spans="1:5" ht="15" customHeight="1" x14ac:dyDescent="0.2">
      <c r="A1232" s="112"/>
      <c r="B1232" s="41"/>
      <c r="C1232" s="68" t="s">
        <v>46</v>
      </c>
      <c r="D1232" s="69"/>
      <c r="E1232" s="70">
        <f>SUM(E1229:E1231)</f>
        <v>2420000</v>
      </c>
    </row>
    <row r="1233" spans="1:5" ht="15" customHeight="1" x14ac:dyDescent="0.2"/>
    <row r="1234" spans="1:5" ht="15" customHeight="1" x14ac:dyDescent="0.2"/>
    <row r="1235" spans="1:5" ht="15" customHeight="1" x14ac:dyDescent="0.25">
      <c r="A1235" s="36" t="s">
        <v>234</v>
      </c>
    </row>
    <row r="1236" spans="1:5" ht="15" customHeight="1" x14ac:dyDescent="0.2">
      <c r="A1236" s="222" t="s">
        <v>235</v>
      </c>
      <c r="B1236" s="222"/>
      <c r="C1236" s="222"/>
      <c r="D1236" s="222"/>
      <c r="E1236" s="222"/>
    </row>
    <row r="1237" spans="1:5" ht="15" customHeight="1" x14ac:dyDescent="0.2">
      <c r="A1237" s="222"/>
      <c r="B1237" s="222"/>
      <c r="C1237" s="222"/>
      <c r="D1237" s="222"/>
      <c r="E1237" s="222"/>
    </row>
    <row r="1238" spans="1:5" ht="15" customHeight="1" x14ac:dyDescent="0.2">
      <c r="A1238" s="221" t="s">
        <v>395</v>
      </c>
      <c r="B1238" s="221"/>
      <c r="C1238" s="221"/>
      <c r="D1238" s="221"/>
      <c r="E1238" s="221"/>
    </row>
    <row r="1239" spans="1:5" ht="15" customHeight="1" x14ac:dyDescent="0.2">
      <c r="A1239" s="221"/>
      <c r="B1239" s="221"/>
      <c r="C1239" s="221"/>
      <c r="D1239" s="221"/>
      <c r="E1239" s="221"/>
    </row>
    <row r="1240" spans="1:5" ht="15" customHeight="1" x14ac:dyDescent="0.2">
      <c r="A1240" s="221"/>
      <c r="B1240" s="221"/>
      <c r="C1240" s="221"/>
      <c r="D1240" s="221"/>
      <c r="E1240" s="221"/>
    </row>
    <row r="1241" spans="1:5" ht="15" customHeight="1" x14ac:dyDescent="0.2">
      <c r="A1241" s="221"/>
      <c r="B1241" s="221"/>
      <c r="C1241" s="221"/>
      <c r="D1241" s="221"/>
      <c r="E1241" s="221"/>
    </row>
    <row r="1242" spans="1:5" ht="15" customHeight="1" x14ac:dyDescent="0.2">
      <c r="A1242" s="221"/>
      <c r="B1242" s="221"/>
      <c r="C1242" s="221"/>
      <c r="D1242" s="221"/>
      <c r="E1242" s="221"/>
    </row>
    <row r="1243" spans="1:5" ht="15" customHeight="1" x14ac:dyDescent="0.2">
      <c r="A1243" s="221"/>
      <c r="B1243" s="221"/>
      <c r="C1243" s="221"/>
      <c r="D1243" s="221"/>
      <c r="E1243" s="221"/>
    </row>
    <row r="1244" spans="1:5" ht="15" customHeight="1" x14ac:dyDescent="0.2">
      <c r="A1244" s="221"/>
      <c r="B1244" s="221"/>
      <c r="C1244" s="221"/>
      <c r="D1244" s="221"/>
      <c r="E1244" s="221"/>
    </row>
    <row r="1245" spans="1:5" ht="15" customHeight="1" x14ac:dyDescent="0.2">
      <c r="A1245" s="221"/>
      <c r="B1245" s="221"/>
      <c r="C1245" s="221"/>
      <c r="D1245" s="221"/>
      <c r="E1245" s="221"/>
    </row>
    <row r="1246" spans="1:5" ht="15" customHeight="1" x14ac:dyDescent="0.2"/>
    <row r="1247" spans="1:5" ht="15" customHeight="1" x14ac:dyDescent="0.2"/>
    <row r="1248" spans="1:5" ht="15" customHeight="1" x14ac:dyDescent="0.2"/>
    <row r="1249" spans="1:5" ht="15" customHeight="1" x14ac:dyDescent="0.25">
      <c r="A1249" s="60" t="s">
        <v>16</v>
      </c>
      <c r="B1249" s="46"/>
      <c r="C1249" s="46"/>
      <c r="D1249" s="46"/>
      <c r="E1249" s="44"/>
    </row>
    <row r="1250" spans="1:5" ht="15" customHeight="1" x14ac:dyDescent="0.2">
      <c r="A1250" s="61" t="s">
        <v>71</v>
      </c>
      <c r="B1250" s="85"/>
      <c r="C1250" s="85"/>
      <c r="D1250" s="85"/>
      <c r="E1250" s="44" t="s">
        <v>72</v>
      </c>
    </row>
    <row r="1251" spans="1:5" ht="15" customHeight="1" x14ac:dyDescent="0.2"/>
    <row r="1252" spans="1:5" ht="15" customHeight="1" x14ac:dyDescent="0.2">
      <c r="B1252" s="64" t="s">
        <v>40</v>
      </c>
      <c r="C1252" s="48" t="s">
        <v>41</v>
      </c>
      <c r="D1252" s="91" t="s">
        <v>42</v>
      </c>
      <c r="E1252" s="50" t="s">
        <v>43</v>
      </c>
    </row>
    <row r="1253" spans="1:5" ht="15" customHeight="1" x14ac:dyDescent="0.2">
      <c r="B1253" s="137">
        <v>133</v>
      </c>
      <c r="C1253" s="66"/>
      <c r="D1253" s="133" t="s">
        <v>151</v>
      </c>
      <c r="E1253" s="54">
        <v>-3298244</v>
      </c>
    </row>
    <row r="1254" spans="1:5" ht="15" customHeight="1" x14ac:dyDescent="0.2">
      <c r="B1254" s="137">
        <v>132</v>
      </c>
      <c r="C1254" s="66"/>
      <c r="D1254" s="133" t="s">
        <v>151</v>
      </c>
      <c r="E1254" s="54">
        <v>3298244</v>
      </c>
    </row>
    <row r="1255" spans="1:5" ht="15" customHeight="1" x14ac:dyDescent="0.2">
      <c r="B1255" s="94"/>
      <c r="C1255" s="57" t="s">
        <v>46</v>
      </c>
      <c r="D1255" s="95"/>
      <c r="E1255" s="96">
        <f>SUM(E1253:E1254)</f>
        <v>0</v>
      </c>
    </row>
    <row r="1256" spans="1:5" ht="15" customHeight="1" x14ac:dyDescent="0.2"/>
    <row r="1257" spans="1:5" ht="15" customHeight="1" x14ac:dyDescent="0.2"/>
    <row r="1258" spans="1:5" ht="15" customHeight="1" x14ac:dyDescent="0.25">
      <c r="A1258" s="36" t="s">
        <v>236</v>
      </c>
    </row>
    <row r="1259" spans="1:5" ht="15" customHeight="1" x14ac:dyDescent="0.2">
      <c r="A1259" s="222" t="s">
        <v>235</v>
      </c>
      <c r="B1259" s="222"/>
      <c r="C1259" s="222"/>
      <c r="D1259" s="222"/>
      <c r="E1259" s="222"/>
    </row>
    <row r="1260" spans="1:5" ht="15" customHeight="1" x14ac:dyDescent="0.2">
      <c r="A1260" s="222"/>
      <c r="B1260" s="222"/>
      <c r="C1260" s="222"/>
      <c r="D1260" s="222"/>
      <c r="E1260" s="222"/>
    </row>
    <row r="1261" spans="1:5" ht="15" customHeight="1" x14ac:dyDescent="0.2">
      <c r="A1261" s="221" t="s">
        <v>396</v>
      </c>
      <c r="B1261" s="221"/>
      <c r="C1261" s="221"/>
      <c r="D1261" s="221"/>
      <c r="E1261" s="221"/>
    </row>
    <row r="1262" spans="1:5" ht="15" customHeight="1" x14ac:dyDescent="0.2">
      <c r="A1262" s="221"/>
      <c r="B1262" s="221"/>
      <c r="C1262" s="221"/>
      <c r="D1262" s="221"/>
      <c r="E1262" s="221"/>
    </row>
    <row r="1263" spans="1:5" ht="15" customHeight="1" x14ac:dyDescent="0.2">
      <c r="A1263" s="221"/>
      <c r="B1263" s="221"/>
      <c r="C1263" s="221"/>
      <c r="D1263" s="221"/>
      <c r="E1263" s="221"/>
    </row>
    <row r="1264" spans="1:5" ht="15" customHeight="1" x14ac:dyDescent="0.2">
      <c r="A1264" s="221"/>
      <c r="B1264" s="221"/>
      <c r="C1264" s="221"/>
      <c r="D1264" s="221"/>
      <c r="E1264" s="221"/>
    </row>
    <row r="1265" spans="1:5" ht="15" customHeight="1" x14ac:dyDescent="0.2">
      <c r="A1265" s="221"/>
      <c r="B1265" s="221"/>
      <c r="C1265" s="221"/>
      <c r="D1265" s="221"/>
      <c r="E1265" s="221"/>
    </row>
    <row r="1266" spans="1:5" ht="15" customHeight="1" x14ac:dyDescent="0.2">
      <c r="A1266" s="221"/>
      <c r="B1266" s="221"/>
      <c r="C1266" s="221"/>
      <c r="D1266" s="221"/>
      <c r="E1266" s="221"/>
    </row>
    <row r="1267" spans="1:5" ht="15" customHeight="1" x14ac:dyDescent="0.2">
      <c r="A1267" s="221"/>
      <c r="B1267" s="221"/>
      <c r="C1267" s="221"/>
      <c r="D1267" s="221"/>
      <c r="E1267" s="221"/>
    </row>
    <row r="1268" spans="1:5" ht="15" customHeight="1" x14ac:dyDescent="0.2">
      <c r="A1268" s="221"/>
      <c r="B1268" s="221"/>
      <c r="C1268" s="221"/>
      <c r="D1268" s="221"/>
      <c r="E1268" s="221"/>
    </row>
    <row r="1269" spans="1:5" ht="15" customHeight="1" x14ac:dyDescent="0.2">
      <c r="A1269" s="221"/>
      <c r="B1269" s="221"/>
      <c r="C1269" s="221"/>
      <c r="D1269" s="221"/>
      <c r="E1269" s="221"/>
    </row>
    <row r="1270" spans="1:5" ht="15" customHeight="1" x14ac:dyDescent="0.2"/>
    <row r="1271" spans="1:5" ht="15" customHeight="1" x14ac:dyDescent="0.25">
      <c r="A1271" s="60" t="s">
        <v>16</v>
      </c>
      <c r="B1271" s="46"/>
      <c r="C1271" s="46"/>
      <c r="D1271" s="46"/>
      <c r="E1271" s="44"/>
    </row>
    <row r="1272" spans="1:5" ht="15" customHeight="1" x14ac:dyDescent="0.2">
      <c r="A1272" s="61" t="s">
        <v>71</v>
      </c>
      <c r="B1272" s="85"/>
      <c r="C1272" s="85"/>
      <c r="D1272" s="85"/>
      <c r="E1272" s="44" t="s">
        <v>72</v>
      </c>
    </row>
    <row r="1273" spans="1:5" ht="15" customHeight="1" x14ac:dyDescent="0.2"/>
    <row r="1274" spans="1:5" ht="15" customHeight="1" x14ac:dyDescent="0.2">
      <c r="B1274" s="64" t="s">
        <v>40</v>
      </c>
      <c r="C1274" s="48" t="s">
        <v>41</v>
      </c>
      <c r="D1274" s="91" t="s">
        <v>42</v>
      </c>
      <c r="E1274" s="50" t="s">
        <v>43</v>
      </c>
    </row>
    <row r="1275" spans="1:5" ht="15" customHeight="1" x14ac:dyDescent="0.2">
      <c r="B1275" s="137">
        <v>307</v>
      </c>
      <c r="C1275" s="66"/>
      <c r="D1275" s="133" t="s">
        <v>151</v>
      </c>
      <c r="E1275" s="54">
        <v>-121000</v>
      </c>
    </row>
    <row r="1276" spans="1:5" ht="15" customHeight="1" x14ac:dyDescent="0.2">
      <c r="B1276" s="137">
        <v>10</v>
      </c>
      <c r="C1276" s="66"/>
      <c r="D1276" s="80" t="s">
        <v>161</v>
      </c>
      <c r="E1276" s="54">
        <v>121000</v>
      </c>
    </row>
    <row r="1277" spans="1:5" ht="15" customHeight="1" x14ac:dyDescent="0.2">
      <c r="B1277" s="94"/>
      <c r="C1277" s="57" t="s">
        <v>46</v>
      </c>
      <c r="D1277" s="95"/>
      <c r="E1277" s="96">
        <f>SUM(E1275:E1276)</f>
        <v>0</v>
      </c>
    </row>
    <row r="1278" spans="1:5" ht="15" customHeight="1" x14ac:dyDescent="0.2"/>
    <row r="1279" spans="1:5" ht="15" customHeight="1" x14ac:dyDescent="0.2"/>
    <row r="1280" spans="1:5" ht="15" customHeight="1" x14ac:dyDescent="0.25">
      <c r="A1280" s="36" t="s">
        <v>237</v>
      </c>
    </row>
    <row r="1281" spans="1:5" ht="15" customHeight="1" x14ac:dyDescent="0.2">
      <c r="A1281" s="222" t="s">
        <v>235</v>
      </c>
      <c r="B1281" s="222"/>
      <c r="C1281" s="222"/>
      <c r="D1281" s="222"/>
      <c r="E1281" s="222"/>
    </row>
    <row r="1282" spans="1:5" ht="15" customHeight="1" x14ac:dyDescent="0.2">
      <c r="A1282" s="222"/>
      <c r="B1282" s="222"/>
      <c r="C1282" s="222"/>
      <c r="D1282" s="222"/>
      <c r="E1282" s="222"/>
    </row>
    <row r="1283" spans="1:5" ht="15" customHeight="1" x14ac:dyDescent="0.2">
      <c r="A1283" s="221" t="s">
        <v>397</v>
      </c>
      <c r="B1283" s="221"/>
      <c r="C1283" s="221"/>
      <c r="D1283" s="221"/>
      <c r="E1283" s="221"/>
    </row>
    <row r="1284" spans="1:5" ht="15" customHeight="1" x14ac:dyDescent="0.2">
      <c r="A1284" s="221"/>
      <c r="B1284" s="221"/>
      <c r="C1284" s="221"/>
      <c r="D1284" s="221"/>
      <c r="E1284" s="221"/>
    </row>
    <row r="1285" spans="1:5" ht="15" customHeight="1" x14ac:dyDescent="0.2">
      <c r="A1285" s="221"/>
      <c r="B1285" s="221"/>
      <c r="C1285" s="221"/>
      <c r="D1285" s="221"/>
      <c r="E1285" s="221"/>
    </row>
    <row r="1286" spans="1:5" ht="15" customHeight="1" x14ac:dyDescent="0.2">
      <c r="A1286" s="221"/>
      <c r="B1286" s="221"/>
      <c r="C1286" s="221"/>
      <c r="D1286" s="221"/>
      <c r="E1286" s="221"/>
    </row>
    <row r="1287" spans="1:5" ht="15" customHeight="1" x14ac:dyDescent="0.2">
      <c r="A1287" s="221"/>
      <c r="B1287" s="221"/>
      <c r="C1287" s="221"/>
      <c r="D1287" s="221"/>
      <c r="E1287" s="221"/>
    </row>
    <row r="1288" spans="1:5" ht="15" customHeight="1" x14ac:dyDescent="0.2">
      <c r="A1288" s="221"/>
      <c r="B1288" s="221"/>
      <c r="C1288" s="221"/>
      <c r="D1288" s="221"/>
      <c r="E1288" s="221"/>
    </row>
    <row r="1289" spans="1:5" ht="15" customHeight="1" x14ac:dyDescent="0.2">
      <c r="A1289" s="221"/>
      <c r="B1289" s="221"/>
      <c r="C1289" s="221"/>
      <c r="D1289" s="221"/>
      <c r="E1289" s="221"/>
    </row>
    <row r="1290" spans="1:5" ht="15" customHeight="1" x14ac:dyDescent="0.2">
      <c r="A1290" s="221"/>
      <c r="B1290" s="221"/>
      <c r="C1290" s="221"/>
      <c r="D1290" s="221"/>
      <c r="E1290" s="221"/>
    </row>
    <row r="1291" spans="1:5" ht="15" customHeight="1" x14ac:dyDescent="0.2">
      <c r="A1291" s="221"/>
      <c r="B1291" s="221"/>
      <c r="C1291" s="221"/>
      <c r="D1291" s="221"/>
      <c r="E1291" s="221"/>
    </row>
    <row r="1292" spans="1:5" ht="15" customHeight="1" x14ac:dyDescent="0.2"/>
    <row r="1293" spans="1:5" ht="15" customHeight="1" x14ac:dyDescent="0.25">
      <c r="A1293" s="60" t="s">
        <v>16</v>
      </c>
      <c r="B1293" s="46"/>
      <c r="C1293" s="46"/>
      <c r="D1293" s="46"/>
      <c r="E1293" s="44"/>
    </row>
    <row r="1294" spans="1:5" ht="15" customHeight="1" x14ac:dyDescent="0.2">
      <c r="A1294" s="61" t="s">
        <v>71</v>
      </c>
      <c r="B1294" s="85"/>
      <c r="C1294" s="85"/>
      <c r="D1294" s="85"/>
      <c r="E1294" s="44" t="s">
        <v>72</v>
      </c>
    </row>
    <row r="1295" spans="1:5" ht="15" customHeight="1" x14ac:dyDescent="0.2"/>
    <row r="1296" spans="1:5" ht="15" customHeight="1" x14ac:dyDescent="0.2">
      <c r="B1296" s="64" t="s">
        <v>40</v>
      </c>
      <c r="C1296" s="48" t="s">
        <v>41</v>
      </c>
      <c r="D1296" s="91" t="s">
        <v>42</v>
      </c>
      <c r="E1296" s="50" t="s">
        <v>43</v>
      </c>
    </row>
    <row r="1297" spans="1:5" ht="15" customHeight="1" x14ac:dyDescent="0.2">
      <c r="B1297" s="137">
        <v>307</v>
      </c>
      <c r="C1297" s="66"/>
      <c r="D1297" s="133" t="s">
        <v>151</v>
      </c>
      <c r="E1297" s="54">
        <v>-315096</v>
      </c>
    </row>
    <row r="1298" spans="1:5" ht="15" customHeight="1" x14ac:dyDescent="0.2">
      <c r="B1298" s="137">
        <v>10</v>
      </c>
      <c r="C1298" s="66"/>
      <c r="D1298" s="133" t="s">
        <v>151</v>
      </c>
      <c r="E1298" s="54">
        <v>315096</v>
      </c>
    </row>
    <row r="1299" spans="1:5" ht="15" customHeight="1" x14ac:dyDescent="0.2">
      <c r="B1299" s="94"/>
      <c r="C1299" s="57" t="s">
        <v>46</v>
      </c>
      <c r="D1299" s="95"/>
      <c r="E1299" s="96">
        <f>SUM(E1297:E1298)</f>
        <v>0</v>
      </c>
    </row>
    <row r="1300" spans="1:5" ht="15" customHeight="1" x14ac:dyDescent="0.2"/>
    <row r="1301" spans="1:5" ht="15" customHeight="1" x14ac:dyDescent="0.2"/>
    <row r="1302" spans="1:5" ht="15" customHeight="1" x14ac:dyDescent="0.25">
      <c r="A1302" s="36" t="s">
        <v>238</v>
      </c>
    </row>
    <row r="1303" spans="1:5" ht="15" customHeight="1" x14ac:dyDescent="0.2">
      <c r="A1303" s="222" t="s">
        <v>235</v>
      </c>
      <c r="B1303" s="222"/>
      <c r="C1303" s="222"/>
      <c r="D1303" s="222"/>
      <c r="E1303" s="222"/>
    </row>
    <row r="1304" spans="1:5" ht="15" customHeight="1" x14ac:dyDescent="0.2">
      <c r="A1304" s="222"/>
      <c r="B1304" s="222"/>
      <c r="C1304" s="222"/>
      <c r="D1304" s="222"/>
      <c r="E1304" s="222"/>
    </row>
    <row r="1305" spans="1:5" ht="15" customHeight="1" x14ac:dyDescent="0.2">
      <c r="A1305" s="221" t="s">
        <v>398</v>
      </c>
      <c r="B1305" s="221"/>
      <c r="C1305" s="221"/>
      <c r="D1305" s="221"/>
      <c r="E1305" s="221"/>
    </row>
    <row r="1306" spans="1:5" ht="15" customHeight="1" x14ac:dyDescent="0.2">
      <c r="A1306" s="221"/>
      <c r="B1306" s="221"/>
      <c r="C1306" s="221"/>
      <c r="D1306" s="221"/>
      <c r="E1306" s="221"/>
    </row>
    <row r="1307" spans="1:5" ht="15" customHeight="1" x14ac:dyDescent="0.2">
      <c r="A1307" s="221"/>
      <c r="B1307" s="221"/>
      <c r="C1307" s="221"/>
      <c r="D1307" s="221"/>
      <c r="E1307" s="221"/>
    </row>
    <row r="1308" spans="1:5" ht="15" customHeight="1" x14ac:dyDescent="0.2">
      <c r="A1308" s="221"/>
      <c r="B1308" s="221"/>
      <c r="C1308" s="221"/>
      <c r="D1308" s="221"/>
      <c r="E1308" s="221"/>
    </row>
    <row r="1309" spans="1:5" ht="15" customHeight="1" x14ac:dyDescent="0.2">
      <c r="A1309" s="221"/>
      <c r="B1309" s="221"/>
      <c r="C1309" s="221"/>
      <c r="D1309" s="221"/>
      <c r="E1309" s="221"/>
    </row>
    <row r="1310" spans="1:5" ht="15" customHeight="1" x14ac:dyDescent="0.2">
      <c r="A1310" s="221"/>
      <c r="B1310" s="221"/>
      <c r="C1310" s="221"/>
      <c r="D1310" s="221"/>
      <c r="E1310" s="221"/>
    </row>
    <row r="1311" spans="1:5" ht="15" customHeight="1" x14ac:dyDescent="0.2">
      <c r="A1311" s="221"/>
      <c r="B1311" s="221"/>
      <c r="C1311" s="221"/>
      <c r="D1311" s="221"/>
      <c r="E1311" s="221"/>
    </row>
    <row r="1312" spans="1:5" ht="15" customHeight="1" x14ac:dyDescent="0.2">
      <c r="A1312" s="221"/>
      <c r="B1312" s="221"/>
      <c r="C1312" s="221"/>
      <c r="D1312" s="221"/>
      <c r="E1312" s="221"/>
    </row>
    <row r="1313" spans="1:5" ht="15" customHeight="1" x14ac:dyDescent="0.2"/>
    <row r="1314" spans="1:5" ht="15" customHeight="1" x14ac:dyDescent="0.25">
      <c r="A1314" s="60" t="s">
        <v>16</v>
      </c>
      <c r="B1314" s="46"/>
      <c r="C1314" s="46"/>
      <c r="D1314" s="46"/>
      <c r="E1314" s="44"/>
    </row>
    <row r="1315" spans="1:5" ht="15" customHeight="1" x14ac:dyDescent="0.2">
      <c r="A1315" s="61" t="s">
        <v>71</v>
      </c>
      <c r="B1315" s="85"/>
      <c r="C1315" s="85"/>
      <c r="D1315" s="85"/>
      <c r="E1315" s="44" t="s">
        <v>72</v>
      </c>
    </row>
    <row r="1316" spans="1:5" ht="15" customHeight="1" x14ac:dyDescent="0.2"/>
    <row r="1317" spans="1:5" ht="15" customHeight="1" x14ac:dyDescent="0.2">
      <c r="B1317" s="64" t="s">
        <v>40</v>
      </c>
      <c r="C1317" s="48" t="s">
        <v>41</v>
      </c>
      <c r="D1317" s="91" t="s">
        <v>42</v>
      </c>
      <c r="E1317" s="50" t="s">
        <v>43</v>
      </c>
    </row>
    <row r="1318" spans="1:5" ht="15" customHeight="1" x14ac:dyDescent="0.2">
      <c r="B1318" s="137">
        <v>307</v>
      </c>
      <c r="C1318" s="66"/>
      <c r="D1318" s="133" t="s">
        <v>151</v>
      </c>
      <c r="E1318" s="54">
        <v>-15200</v>
      </c>
    </row>
    <row r="1319" spans="1:5" ht="15" customHeight="1" x14ac:dyDescent="0.2">
      <c r="B1319" s="137">
        <v>11</v>
      </c>
      <c r="C1319" s="66"/>
      <c r="D1319" s="133" t="s">
        <v>161</v>
      </c>
      <c r="E1319" s="54">
        <v>15200</v>
      </c>
    </row>
    <row r="1320" spans="1:5" ht="15" customHeight="1" x14ac:dyDescent="0.2">
      <c r="B1320" s="94"/>
      <c r="C1320" s="57" t="s">
        <v>46</v>
      </c>
      <c r="D1320" s="95"/>
      <c r="E1320" s="96">
        <f>SUM(E1318:E1319)</f>
        <v>0</v>
      </c>
    </row>
    <row r="1321" spans="1:5" ht="15" customHeight="1" x14ac:dyDescent="0.2"/>
    <row r="1322" spans="1:5" ht="15" customHeight="1" x14ac:dyDescent="0.2"/>
    <row r="1323" spans="1:5" ht="15" customHeight="1" x14ac:dyDescent="0.25">
      <c r="A1323" s="36" t="s">
        <v>239</v>
      </c>
    </row>
    <row r="1324" spans="1:5" ht="15" customHeight="1" x14ac:dyDescent="0.2">
      <c r="A1324" s="222" t="s">
        <v>235</v>
      </c>
      <c r="B1324" s="222"/>
      <c r="C1324" s="222"/>
      <c r="D1324" s="222"/>
      <c r="E1324" s="222"/>
    </row>
    <row r="1325" spans="1:5" ht="15" customHeight="1" x14ac:dyDescent="0.2">
      <c r="A1325" s="222"/>
      <c r="B1325" s="222"/>
      <c r="C1325" s="222"/>
      <c r="D1325" s="222"/>
      <c r="E1325" s="222"/>
    </row>
    <row r="1326" spans="1:5" ht="15" customHeight="1" x14ac:dyDescent="0.2">
      <c r="A1326" s="221" t="s">
        <v>399</v>
      </c>
      <c r="B1326" s="221"/>
      <c r="C1326" s="221"/>
      <c r="D1326" s="221"/>
      <c r="E1326" s="221"/>
    </row>
    <row r="1327" spans="1:5" ht="15" customHeight="1" x14ac:dyDescent="0.2">
      <c r="A1327" s="221"/>
      <c r="B1327" s="221"/>
      <c r="C1327" s="221"/>
      <c r="D1327" s="221"/>
      <c r="E1327" s="221"/>
    </row>
    <row r="1328" spans="1:5" ht="15" customHeight="1" x14ac:dyDescent="0.2">
      <c r="A1328" s="221"/>
      <c r="B1328" s="221"/>
      <c r="C1328" s="221"/>
      <c r="D1328" s="221"/>
      <c r="E1328" s="221"/>
    </row>
    <row r="1329" spans="1:5" ht="15" customHeight="1" x14ac:dyDescent="0.2">
      <c r="A1329" s="221"/>
      <c r="B1329" s="221"/>
      <c r="C1329" s="221"/>
      <c r="D1329" s="221"/>
      <c r="E1329" s="221"/>
    </row>
    <row r="1330" spans="1:5" ht="15" customHeight="1" x14ac:dyDescent="0.2">
      <c r="A1330" s="221"/>
      <c r="B1330" s="221"/>
      <c r="C1330" s="221"/>
      <c r="D1330" s="221"/>
      <c r="E1330" s="221"/>
    </row>
    <row r="1331" spans="1:5" ht="15" customHeight="1" x14ac:dyDescent="0.2">
      <c r="A1331" s="221"/>
      <c r="B1331" s="221"/>
      <c r="C1331" s="221"/>
      <c r="D1331" s="221"/>
      <c r="E1331" s="221"/>
    </row>
    <row r="1332" spans="1:5" ht="15" customHeight="1" x14ac:dyDescent="0.2">
      <c r="A1332" s="221"/>
      <c r="B1332" s="221"/>
      <c r="C1332" s="221"/>
      <c r="D1332" s="221"/>
      <c r="E1332" s="221"/>
    </row>
    <row r="1333" spans="1:5" ht="15" customHeight="1" x14ac:dyDescent="0.2">
      <c r="A1333" s="221"/>
      <c r="B1333" s="221"/>
      <c r="C1333" s="221"/>
      <c r="D1333" s="221"/>
      <c r="E1333" s="221"/>
    </row>
    <row r="1334" spans="1:5" ht="15" customHeight="1" x14ac:dyDescent="0.2"/>
    <row r="1335" spans="1:5" ht="15" customHeight="1" x14ac:dyDescent="0.25">
      <c r="A1335" s="60" t="s">
        <v>16</v>
      </c>
      <c r="B1335" s="46"/>
      <c r="C1335" s="46"/>
      <c r="D1335" s="46"/>
      <c r="E1335" s="44"/>
    </row>
    <row r="1336" spans="1:5" ht="15" customHeight="1" x14ac:dyDescent="0.2">
      <c r="A1336" s="61" t="s">
        <v>71</v>
      </c>
      <c r="B1336" s="85"/>
      <c r="C1336" s="85"/>
      <c r="D1336" s="85"/>
      <c r="E1336" s="44" t="s">
        <v>72</v>
      </c>
    </row>
    <row r="1337" spans="1:5" ht="15" customHeight="1" x14ac:dyDescent="0.2"/>
    <row r="1338" spans="1:5" ht="15" customHeight="1" x14ac:dyDescent="0.2">
      <c r="B1338" s="64" t="s">
        <v>40</v>
      </c>
      <c r="C1338" s="48" t="s">
        <v>41</v>
      </c>
      <c r="D1338" s="91" t="s">
        <v>42</v>
      </c>
      <c r="E1338" s="50" t="s">
        <v>43</v>
      </c>
    </row>
    <row r="1339" spans="1:5" ht="15" customHeight="1" x14ac:dyDescent="0.2">
      <c r="B1339" s="137">
        <v>307</v>
      </c>
      <c r="C1339" s="66"/>
      <c r="D1339" s="133" t="s">
        <v>151</v>
      </c>
      <c r="E1339" s="54">
        <v>-200000</v>
      </c>
    </row>
    <row r="1340" spans="1:5" ht="15" customHeight="1" x14ac:dyDescent="0.2">
      <c r="B1340" s="137">
        <v>11</v>
      </c>
      <c r="C1340" s="66"/>
      <c r="D1340" s="133" t="s">
        <v>161</v>
      </c>
      <c r="E1340" s="54">
        <v>200000</v>
      </c>
    </row>
    <row r="1341" spans="1:5" ht="15" customHeight="1" x14ac:dyDescent="0.2">
      <c r="B1341" s="94"/>
      <c r="C1341" s="57" t="s">
        <v>46</v>
      </c>
      <c r="D1341" s="95"/>
      <c r="E1341" s="96">
        <f>SUM(E1339:E1340)</f>
        <v>0</v>
      </c>
    </row>
    <row r="1342" spans="1:5" ht="15" customHeight="1" x14ac:dyDescent="0.2"/>
    <row r="1343" spans="1:5" ht="15" customHeight="1" x14ac:dyDescent="0.2"/>
    <row r="1344" spans="1:5" ht="15" customHeight="1" x14ac:dyDescent="0.2"/>
    <row r="1345" spans="1:5" ht="15" customHeight="1" x14ac:dyDescent="0.2"/>
    <row r="1346" spans="1:5" ht="15" customHeight="1" x14ac:dyDescent="0.2"/>
    <row r="1347" spans="1:5" ht="15" customHeight="1" x14ac:dyDescent="0.2"/>
    <row r="1348" spans="1:5" ht="15" customHeight="1" x14ac:dyDescent="0.2"/>
    <row r="1349" spans="1:5" ht="15" customHeight="1" x14ac:dyDescent="0.2"/>
    <row r="1350" spans="1:5" ht="15" customHeight="1" x14ac:dyDescent="0.2"/>
    <row r="1351" spans="1:5" ht="15" customHeight="1" x14ac:dyDescent="0.2"/>
    <row r="1352" spans="1:5" ht="15" customHeight="1" x14ac:dyDescent="0.2"/>
    <row r="1353" spans="1:5" ht="15" customHeight="1" x14ac:dyDescent="0.2"/>
    <row r="1354" spans="1:5" ht="15" customHeight="1" x14ac:dyDescent="0.25">
      <c r="A1354" s="36" t="s">
        <v>240</v>
      </c>
    </row>
    <row r="1355" spans="1:5" ht="15" customHeight="1" x14ac:dyDescent="0.2">
      <c r="A1355" s="222" t="s">
        <v>235</v>
      </c>
      <c r="B1355" s="222"/>
      <c r="C1355" s="222"/>
      <c r="D1355" s="222"/>
      <c r="E1355" s="222"/>
    </row>
    <row r="1356" spans="1:5" ht="15" customHeight="1" x14ac:dyDescent="0.2">
      <c r="A1356" s="222"/>
      <c r="B1356" s="222"/>
      <c r="C1356" s="222"/>
      <c r="D1356" s="222"/>
      <c r="E1356" s="222"/>
    </row>
    <row r="1357" spans="1:5" ht="15" customHeight="1" x14ac:dyDescent="0.2">
      <c r="A1357" s="221" t="s">
        <v>400</v>
      </c>
      <c r="B1357" s="221"/>
      <c r="C1357" s="221"/>
      <c r="D1357" s="221"/>
      <c r="E1357" s="221"/>
    </row>
    <row r="1358" spans="1:5" ht="15" customHeight="1" x14ac:dyDescent="0.2">
      <c r="A1358" s="221"/>
      <c r="B1358" s="221"/>
      <c r="C1358" s="221"/>
      <c r="D1358" s="221"/>
      <c r="E1358" s="221"/>
    </row>
    <row r="1359" spans="1:5" ht="15" customHeight="1" x14ac:dyDescent="0.2">
      <c r="A1359" s="221"/>
      <c r="B1359" s="221"/>
      <c r="C1359" s="221"/>
      <c r="D1359" s="221"/>
      <c r="E1359" s="221"/>
    </row>
    <row r="1360" spans="1:5" ht="15" customHeight="1" x14ac:dyDescent="0.2">
      <c r="A1360" s="221"/>
      <c r="B1360" s="221"/>
      <c r="C1360" s="221"/>
      <c r="D1360" s="221"/>
      <c r="E1360" s="221"/>
    </row>
    <row r="1361" spans="1:5" ht="15" customHeight="1" x14ac:dyDescent="0.2">
      <c r="A1361" s="221"/>
      <c r="B1361" s="221"/>
      <c r="C1361" s="221"/>
      <c r="D1361" s="221"/>
      <c r="E1361" s="221"/>
    </row>
    <row r="1362" spans="1:5" ht="15" customHeight="1" x14ac:dyDescent="0.2">
      <c r="A1362" s="221"/>
      <c r="B1362" s="221"/>
      <c r="C1362" s="221"/>
      <c r="D1362" s="221"/>
      <c r="E1362" s="221"/>
    </row>
    <row r="1363" spans="1:5" ht="15" customHeight="1" x14ac:dyDescent="0.2">
      <c r="A1363" s="221"/>
      <c r="B1363" s="221"/>
      <c r="C1363" s="221"/>
      <c r="D1363" s="221"/>
      <c r="E1363" s="221"/>
    </row>
    <row r="1364" spans="1:5" ht="15" customHeight="1" x14ac:dyDescent="0.2">
      <c r="A1364" s="221"/>
      <c r="B1364" s="221"/>
      <c r="C1364" s="221"/>
      <c r="D1364" s="221"/>
      <c r="E1364" s="221"/>
    </row>
    <row r="1365" spans="1:5" ht="15" customHeight="1" x14ac:dyDescent="0.2"/>
    <row r="1366" spans="1:5" ht="15" customHeight="1" x14ac:dyDescent="0.25">
      <c r="A1366" s="60" t="s">
        <v>16</v>
      </c>
      <c r="B1366" s="46"/>
      <c r="C1366" s="46"/>
      <c r="D1366" s="46"/>
      <c r="E1366" s="44"/>
    </row>
    <row r="1367" spans="1:5" ht="15" customHeight="1" x14ac:dyDescent="0.2">
      <c r="A1367" s="61" t="s">
        <v>71</v>
      </c>
      <c r="B1367" s="85"/>
      <c r="C1367" s="85"/>
      <c r="D1367" s="85"/>
      <c r="E1367" s="44" t="s">
        <v>72</v>
      </c>
    </row>
    <row r="1368" spans="1:5" ht="15" customHeight="1" x14ac:dyDescent="0.2"/>
    <row r="1369" spans="1:5" ht="15" customHeight="1" x14ac:dyDescent="0.2">
      <c r="B1369" s="64" t="s">
        <v>40</v>
      </c>
      <c r="C1369" s="48" t="s">
        <v>41</v>
      </c>
      <c r="D1369" s="91" t="s">
        <v>42</v>
      </c>
      <c r="E1369" s="50" t="s">
        <v>43</v>
      </c>
    </row>
    <row r="1370" spans="1:5" ht="15" customHeight="1" x14ac:dyDescent="0.2">
      <c r="B1370" s="137">
        <v>11</v>
      </c>
      <c r="C1370" s="66"/>
      <c r="D1370" s="133" t="s">
        <v>161</v>
      </c>
      <c r="E1370" s="54">
        <v>-98000</v>
      </c>
    </row>
    <row r="1371" spans="1:5" ht="15" customHeight="1" x14ac:dyDescent="0.2">
      <c r="B1371" s="137">
        <v>11</v>
      </c>
      <c r="C1371" s="66"/>
      <c r="D1371" s="133" t="s">
        <v>151</v>
      </c>
      <c r="E1371" s="54">
        <v>78000</v>
      </c>
    </row>
    <row r="1372" spans="1:5" ht="15" customHeight="1" x14ac:dyDescent="0.2">
      <c r="B1372" s="137">
        <v>307</v>
      </c>
      <c r="C1372" s="66"/>
      <c r="D1372" s="133" t="s">
        <v>151</v>
      </c>
      <c r="E1372" s="54">
        <v>20000</v>
      </c>
    </row>
    <row r="1373" spans="1:5" ht="15" customHeight="1" x14ac:dyDescent="0.2">
      <c r="B1373" s="94"/>
      <c r="C1373" s="57" t="s">
        <v>46</v>
      </c>
      <c r="D1373" s="95"/>
      <c r="E1373" s="96">
        <f>SUM(E1370:E1372)</f>
        <v>0</v>
      </c>
    </row>
    <row r="1374" spans="1:5" ht="15" customHeight="1" x14ac:dyDescent="0.2"/>
    <row r="1375" spans="1:5" ht="15" customHeight="1" x14ac:dyDescent="0.2"/>
    <row r="1376" spans="1:5" ht="15" customHeight="1" x14ac:dyDescent="0.25">
      <c r="A1376" s="36" t="s">
        <v>241</v>
      </c>
    </row>
    <row r="1377" spans="1:5" ht="15" customHeight="1" x14ac:dyDescent="0.2">
      <c r="A1377" s="222" t="s">
        <v>235</v>
      </c>
      <c r="B1377" s="222"/>
      <c r="C1377" s="222"/>
      <c r="D1377" s="222"/>
      <c r="E1377" s="222"/>
    </row>
    <row r="1378" spans="1:5" ht="15" customHeight="1" x14ac:dyDescent="0.2">
      <c r="A1378" s="222"/>
      <c r="B1378" s="222"/>
      <c r="C1378" s="222"/>
      <c r="D1378" s="222"/>
      <c r="E1378" s="222"/>
    </row>
    <row r="1379" spans="1:5" ht="15" customHeight="1" x14ac:dyDescent="0.2">
      <c r="A1379" s="221" t="s">
        <v>401</v>
      </c>
      <c r="B1379" s="221"/>
      <c r="C1379" s="221"/>
      <c r="D1379" s="221"/>
      <c r="E1379" s="221"/>
    </row>
    <row r="1380" spans="1:5" ht="15" customHeight="1" x14ac:dyDescent="0.2">
      <c r="A1380" s="221"/>
      <c r="B1380" s="221"/>
      <c r="C1380" s="221"/>
      <c r="D1380" s="221"/>
      <c r="E1380" s="221"/>
    </row>
    <row r="1381" spans="1:5" ht="15" customHeight="1" x14ac:dyDescent="0.2">
      <c r="A1381" s="221"/>
      <c r="B1381" s="221"/>
      <c r="C1381" s="221"/>
      <c r="D1381" s="221"/>
      <c r="E1381" s="221"/>
    </row>
    <row r="1382" spans="1:5" ht="15" customHeight="1" x14ac:dyDescent="0.2">
      <c r="A1382" s="221"/>
      <c r="B1382" s="221"/>
      <c r="C1382" s="221"/>
      <c r="D1382" s="221"/>
      <c r="E1382" s="221"/>
    </row>
    <row r="1383" spans="1:5" ht="15" customHeight="1" x14ac:dyDescent="0.2">
      <c r="A1383" s="221"/>
      <c r="B1383" s="221"/>
      <c r="C1383" s="221"/>
      <c r="D1383" s="221"/>
      <c r="E1383" s="221"/>
    </row>
    <row r="1384" spans="1:5" ht="15" customHeight="1" x14ac:dyDescent="0.2">
      <c r="A1384" s="221"/>
      <c r="B1384" s="221"/>
      <c r="C1384" s="221"/>
      <c r="D1384" s="221"/>
      <c r="E1384" s="221"/>
    </row>
    <row r="1385" spans="1:5" ht="15" customHeight="1" x14ac:dyDescent="0.2">
      <c r="A1385" s="221"/>
      <c r="B1385" s="221"/>
      <c r="C1385" s="221"/>
      <c r="D1385" s="221"/>
      <c r="E1385" s="221"/>
    </row>
    <row r="1386" spans="1:5" ht="15" customHeight="1" x14ac:dyDescent="0.2">
      <c r="A1386" s="221"/>
      <c r="B1386" s="221"/>
      <c r="C1386" s="221"/>
      <c r="D1386" s="221"/>
      <c r="E1386" s="221"/>
    </row>
    <row r="1387" spans="1:5" ht="15" customHeight="1" x14ac:dyDescent="0.2">
      <c r="A1387" s="221"/>
      <c r="B1387" s="221"/>
      <c r="C1387" s="221"/>
      <c r="D1387" s="221"/>
      <c r="E1387" s="221"/>
    </row>
    <row r="1388" spans="1:5" ht="15" customHeight="1" x14ac:dyDescent="0.2"/>
    <row r="1389" spans="1:5" ht="15" customHeight="1" x14ac:dyDescent="0.25">
      <c r="A1389" s="60" t="s">
        <v>16</v>
      </c>
      <c r="B1389" s="46"/>
      <c r="C1389" s="46"/>
      <c r="D1389" s="46"/>
      <c r="E1389" s="44"/>
    </row>
    <row r="1390" spans="1:5" ht="15" customHeight="1" x14ac:dyDescent="0.2">
      <c r="A1390" s="61" t="s">
        <v>71</v>
      </c>
      <c r="B1390" s="85"/>
      <c r="C1390" s="85"/>
      <c r="D1390" s="85"/>
      <c r="E1390" s="44" t="s">
        <v>72</v>
      </c>
    </row>
    <row r="1391" spans="1:5" ht="15" customHeight="1" x14ac:dyDescent="0.2"/>
    <row r="1392" spans="1:5" ht="15" customHeight="1" x14ac:dyDescent="0.2">
      <c r="B1392" s="64" t="s">
        <v>40</v>
      </c>
      <c r="C1392" s="48" t="s">
        <v>41</v>
      </c>
      <c r="D1392" s="91" t="s">
        <v>42</v>
      </c>
      <c r="E1392" s="50" t="s">
        <v>43</v>
      </c>
    </row>
    <row r="1393" spans="1:5" ht="15" customHeight="1" x14ac:dyDescent="0.2">
      <c r="B1393" s="137">
        <v>307</v>
      </c>
      <c r="C1393" s="66"/>
      <c r="D1393" s="133" t="s">
        <v>151</v>
      </c>
      <c r="E1393" s="54">
        <v>-270000</v>
      </c>
    </row>
    <row r="1394" spans="1:5" ht="15" customHeight="1" x14ac:dyDescent="0.2">
      <c r="B1394" s="137">
        <v>303</v>
      </c>
      <c r="C1394" s="66"/>
      <c r="D1394" s="133" t="s">
        <v>151</v>
      </c>
      <c r="E1394" s="54">
        <v>270000</v>
      </c>
    </row>
    <row r="1395" spans="1:5" ht="15" customHeight="1" x14ac:dyDescent="0.2">
      <c r="B1395" s="94"/>
      <c r="C1395" s="57" t="s">
        <v>46</v>
      </c>
      <c r="D1395" s="95"/>
      <c r="E1395" s="96">
        <f>SUM(E1393:E1394)</f>
        <v>0</v>
      </c>
    </row>
    <row r="1396" spans="1:5" ht="15" customHeight="1" x14ac:dyDescent="0.2"/>
    <row r="1397" spans="1:5" ht="15" customHeight="1" x14ac:dyDescent="0.2"/>
    <row r="1398" spans="1:5" ht="15" customHeight="1" x14ac:dyDescent="0.2"/>
    <row r="1399" spans="1:5" ht="15" customHeight="1" x14ac:dyDescent="0.2"/>
    <row r="1400" spans="1:5" ht="15" customHeight="1" x14ac:dyDescent="0.2"/>
    <row r="1401" spans="1:5" ht="15" customHeight="1" x14ac:dyDescent="0.2"/>
    <row r="1402" spans="1:5" ht="15" customHeight="1" x14ac:dyDescent="0.2"/>
    <row r="1403" spans="1:5" ht="15" customHeight="1" x14ac:dyDescent="0.2"/>
    <row r="1404" spans="1:5" ht="15" customHeight="1" x14ac:dyDescent="0.2"/>
    <row r="1405" spans="1:5" ht="15" customHeight="1" x14ac:dyDescent="0.2"/>
    <row r="1406" spans="1:5" ht="15" customHeight="1" x14ac:dyDescent="0.25">
      <c r="A1406" s="36" t="s">
        <v>242</v>
      </c>
    </row>
    <row r="1407" spans="1:5" ht="15" customHeight="1" x14ac:dyDescent="0.2">
      <c r="A1407" s="222" t="s">
        <v>235</v>
      </c>
      <c r="B1407" s="222"/>
      <c r="C1407" s="222"/>
      <c r="D1407" s="222"/>
      <c r="E1407" s="222"/>
    </row>
    <row r="1408" spans="1:5" ht="15" customHeight="1" x14ac:dyDescent="0.2">
      <c r="A1408" s="222"/>
      <c r="B1408" s="222"/>
      <c r="C1408" s="222"/>
      <c r="D1408" s="222"/>
      <c r="E1408" s="222"/>
    </row>
    <row r="1409" spans="1:5" ht="15" customHeight="1" x14ac:dyDescent="0.2">
      <c r="A1409" s="221" t="s">
        <v>402</v>
      </c>
      <c r="B1409" s="221"/>
      <c r="C1409" s="221"/>
      <c r="D1409" s="221"/>
      <c r="E1409" s="221"/>
    </row>
    <row r="1410" spans="1:5" ht="15" customHeight="1" x14ac:dyDescent="0.2">
      <c r="A1410" s="221"/>
      <c r="B1410" s="221"/>
      <c r="C1410" s="221"/>
      <c r="D1410" s="221"/>
      <c r="E1410" s="221"/>
    </row>
    <row r="1411" spans="1:5" ht="15" customHeight="1" x14ac:dyDescent="0.2">
      <c r="A1411" s="221"/>
      <c r="B1411" s="221"/>
      <c r="C1411" s="221"/>
      <c r="D1411" s="221"/>
      <c r="E1411" s="221"/>
    </row>
    <row r="1412" spans="1:5" ht="15" customHeight="1" x14ac:dyDescent="0.2">
      <c r="A1412" s="221"/>
      <c r="B1412" s="221"/>
      <c r="C1412" s="221"/>
      <c r="D1412" s="221"/>
      <c r="E1412" s="221"/>
    </row>
    <row r="1413" spans="1:5" ht="15" customHeight="1" x14ac:dyDescent="0.2">
      <c r="A1413" s="221"/>
      <c r="B1413" s="221"/>
      <c r="C1413" s="221"/>
      <c r="D1413" s="221"/>
      <c r="E1413" s="221"/>
    </row>
    <row r="1414" spans="1:5" ht="15" customHeight="1" x14ac:dyDescent="0.2">
      <c r="A1414" s="221"/>
      <c r="B1414" s="221"/>
      <c r="C1414" s="221"/>
      <c r="D1414" s="221"/>
      <c r="E1414" s="221"/>
    </row>
    <row r="1415" spans="1:5" ht="15" customHeight="1" x14ac:dyDescent="0.2">
      <c r="A1415" s="221"/>
      <c r="B1415" s="221"/>
      <c r="C1415" s="221"/>
      <c r="D1415" s="221"/>
      <c r="E1415" s="221"/>
    </row>
    <row r="1416" spans="1:5" ht="15" customHeight="1" x14ac:dyDescent="0.2">
      <c r="A1416" s="221"/>
      <c r="B1416" s="221"/>
      <c r="C1416" s="221"/>
      <c r="D1416" s="221"/>
      <c r="E1416" s="221"/>
    </row>
    <row r="1417" spans="1:5" ht="15" customHeight="1" x14ac:dyDescent="0.2">
      <c r="A1417" s="221"/>
      <c r="B1417" s="221"/>
      <c r="C1417" s="221"/>
      <c r="D1417" s="221"/>
      <c r="E1417" s="221"/>
    </row>
    <row r="1418" spans="1:5" ht="15" customHeight="1" x14ac:dyDescent="0.2"/>
    <row r="1419" spans="1:5" ht="15" customHeight="1" x14ac:dyDescent="0.25">
      <c r="A1419" s="60" t="s">
        <v>16</v>
      </c>
      <c r="B1419" s="46"/>
      <c r="C1419" s="46"/>
      <c r="D1419" s="46"/>
      <c r="E1419" s="44"/>
    </row>
    <row r="1420" spans="1:5" ht="15" customHeight="1" x14ac:dyDescent="0.2">
      <c r="A1420" s="61" t="s">
        <v>71</v>
      </c>
      <c r="B1420" s="85"/>
      <c r="C1420" s="85"/>
      <c r="D1420" s="85"/>
      <c r="E1420" s="44" t="s">
        <v>72</v>
      </c>
    </row>
    <row r="1421" spans="1:5" ht="15" customHeight="1" x14ac:dyDescent="0.2"/>
    <row r="1422" spans="1:5" ht="15" customHeight="1" x14ac:dyDescent="0.2">
      <c r="B1422" s="64" t="s">
        <v>40</v>
      </c>
      <c r="C1422" s="48" t="s">
        <v>41</v>
      </c>
      <c r="D1422" s="91" t="s">
        <v>42</v>
      </c>
      <c r="E1422" s="50" t="s">
        <v>43</v>
      </c>
    </row>
    <row r="1423" spans="1:5" ht="15" customHeight="1" x14ac:dyDescent="0.2">
      <c r="B1423" s="137">
        <v>307</v>
      </c>
      <c r="C1423" s="66"/>
      <c r="D1423" s="133" t="s">
        <v>151</v>
      </c>
      <c r="E1423" s="54">
        <v>-100000</v>
      </c>
    </row>
    <row r="1424" spans="1:5" ht="15" customHeight="1" x14ac:dyDescent="0.2">
      <c r="B1424" s="137">
        <v>303</v>
      </c>
      <c r="C1424" s="66"/>
      <c r="D1424" s="133" t="s">
        <v>151</v>
      </c>
      <c r="E1424" s="54">
        <v>100000</v>
      </c>
    </row>
    <row r="1425" spans="1:5" ht="15" customHeight="1" x14ac:dyDescent="0.2">
      <c r="B1425" s="94"/>
      <c r="C1425" s="57" t="s">
        <v>46</v>
      </c>
      <c r="D1425" s="95"/>
      <c r="E1425" s="96">
        <f>SUM(E1423:E1424)</f>
        <v>0</v>
      </c>
    </row>
    <row r="1426" spans="1:5" ht="15" customHeight="1" x14ac:dyDescent="0.2"/>
    <row r="1427" spans="1:5" ht="15" customHeight="1" x14ac:dyDescent="0.2"/>
    <row r="1428" spans="1:5" ht="15" customHeight="1" x14ac:dyDescent="0.25">
      <c r="A1428" s="36" t="s">
        <v>243</v>
      </c>
    </row>
    <row r="1429" spans="1:5" ht="15" customHeight="1" x14ac:dyDescent="0.2">
      <c r="A1429" s="222" t="s">
        <v>235</v>
      </c>
      <c r="B1429" s="222"/>
      <c r="C1429" s="222"/>
      <c r="D1429" s="222"/>
      <c r="E1429" s="222"/>
    </row>
    <row r="1430" spans="1:5" ht="15" customHeight="1" x14ac:dyDescent="0.2">
      <c r="A1430" s="222"/>
      <c r="B1430" s="222"/>
      <c r="C1430" s="222"/>
      <c r="D1430" s="222"/>
      <c r="E1430" s="222"/>
    </row>
    <row r="1431" spans="1:5" ht="15" customHeight="1" x14ac:dyDescent="0.2">
      <c r="A1431" s="221" t="s">
        <v>403</v>
      </c>
      <c r="B1431" s="221"/>
      <c r="C1431" s="221"/>
      <c r="D1431" s="221"/>
      <c r="E1431" s="221"/>
    </row>
    <row r="1432" spans="1:5" ht="15" customHeight="1" x14ac:dyDescent="0.2">
      <c r="A1432" s="221"/>
      <c r="B1432" s="221"/>
      <c r="C1432" s="221"/>
      <c r="D1432" s="221"/>
      <c r="E1432" s="221"/>
    </row>
    <row r="1433" spans="1:5" ht="15" customHeight="1" x14ac:dyDescent="0.2">
      <c r="A1433" s="221"/>
      <c r="B1433" s="221"/>
      <c r="C1433" s="221"/>
      <c r="D1433" s="221"/>
      <c r="E1433" s="221"/>
    </row>
    <row r="1434" spans="1:5" ht="15" customHeight="1" x14ac:dyDescent="0.2">
      <c r="A1434" s="221"/>
      <c r="B1434" s="221"/>
      <c r="C1434" s="221"/>
      <c r="D1434" s="221"/>
      <c r="E1434" s="221"/>
    </row>
    <row r="1435" spans="1:5" ht="15" customHeight="1" x14ac:dyDescent="0.2">
      <c r="A1435" s="221"/>
      <c r="B1435" s="221"/>
      <c r="C1435" s="221"/>
      <c r="D1435" s="221"/>
      <c r="E1435" s="221"/>
    </row>
    <row r="1436" spans="1:5" ht="15" customHeight="1" x14ac:dyDescent="0.2">
      <c r="A1436" s="221"/>
      <c r="B1436" s="221"/>
      <c r="C1436" s="221"/>
      <c r="D1436" s="221"/>
      <c r="E1436" s="221"/>
    </row>
    <row r="1437" spans="1:5" ht="15" customHeight="1" x14ac:dyDescent="0.2">
      <c r="A1437" s="221"/>
      <c r="B1437" s="221"/>
      <c r="C1437" s="221"/>
      <c r="D1437" s="221"/>
      <c r="E1437" s="221"/>
    </row>
    <row r="1438" spans="1:5" ht="15" customHeight="1" x14ac:dyDescent="0.2">
      <c r="A1438" s="221"/>
      <c r="B1438" s="221"/>
      <c r="C1438" s="221"/>
      <c r="D1438" s="221"/>
      <c r="E1438" s="221"/>
    </row>
    <row r="1439" spans="1:5" ht="15" customHeight="1" x14ac:dyDescent="0.2">
      <c r="A1439" s="221"/>
      <c r="B1439" s="221"/>
      <c r="C1439" s="221"/>
      <c r="D1439" s="221"/>
      <c r="E1439" s="221"/>
    </row>
    <row r="1440" spans="1:5" ht="15" customHeight="1" x14ac:dyDescent="0.2">
      <c r="A1440" s="221"/>
      <c r="B1440" s="221"/>
      <c r="C1440" s="221"/>
      <c r="D1440" s="221"/>
      <c r="E1440" s="221"/>
    </row>
    <row r="1441" spans="1:5" ht="15" customHeight="1" x14ac:dyDescent="0.2"/>
    <row r="1442" spans="1:5" ht="15" customHeight="1" x14ac:dyDescent="0.25">
      <c r="A1442" s="60" t="s">
        <v>16</v>
      </c>
      <c r="B1442" s="46"/>
      <c r="C1442" s="46"/>
      <c r="D1442" s="46"/>
      <c r="E1442" s="44"/>
    </row>
    <row r="1443" spans="1:5" ht="15" customHeight="1" x14ac:dyDescent="0.2">
      <c r="A1443" s="61" t="s">
        <v>71</v>
      </c>
      <c r="B1443" s="85"/>
      <c r="C1443" s="85"/>
      <c r="D1443" s="85"/>
      <c r="E1443" s="44" t="s">
        <v>72</v>
      </c>
    </row>
    <row r="1444" spans="1:5" ht="15" customHeight="1" x14ac:dyDescent="0.2"/>
    <row r="1445" spans="1:5" ht="15" customHeight="1" x14ac:dyDescent="0.2">
      <c r="B1445" s="64" t="s">
        <v>40</v>
      </c>
      <c r="C1445" s="48" t="s">
        <v>41</v>
      </c>
      <c r="D1445" s="91" t="s">
        <v>42</v>
      </c>
      <c r="E1445" s="50" t="s">
        <v>43</v>
      </c>
    </row>
    <row r="1446" spans="1:5" ht="15" customHeight="1" x14ac:dyDescent="0.2">
      <c r="B1446" s="137">
        <v>307</v>
      </c>
      <c r="C1446" s="66"/>
      <c r="D1446" s="133" t="s">
        <v>151</v>
      </c>
      <c r="E1446" s="54">
        <v>-480000</v>
      </c>
    </row>
    <row r="1447" spans="1:5" ht="15" customHeight="1" x14ac:dyDescent="0.2">
      <c r="B1447" s="137">
        <v>303</v>
      </c>
      <c r="C1447" s="66"/>
      <c r="D1447" s="133" t="s">
        <v>151</v>
      </c>
      <c r="E1447" s="54">
        <v>480000</v>
      </c>
    </row>
    <row r="1448" spans="1:5" ht="15" customHeight="1" x14ac:dyDescent="0.2">
      <c r="B1448" s="94"/>
      <c r="C1448" s="57" t="s">
        <v>46</v>
      </c>
      <c r="D1448" s="95"/>
      <c r="E1448" s="96">
        <f>SUM(E1446:E1447)</f>
        <v>0</v>
      </c>
    </row>
    <row r="1449" spans="1:5" ht="15" customHeight="1" x14ac:dyDescent="0.2"/>
    <row r="1450" spans="1:5" ht="15" customHeight="1" x14ac:dyDescent="0.2"/>
    <row r="1451" spans="1:5" ht="15" customHeight="1" x14ac:dyDescent="0.2"/>
    <row r="1452" spans="1:5" ht="15" customHeight="1" x14ac:dyDescent="0.2"/>
    <row r="1453" spans="1:5" ht="15" customHeight="1" x14ac:dyDescent="0.2"/>
    <row r="1454" spans="1:5" ht="15" customHeight="1" x14ac:dyDescent="0.2"/>
    <row r="1455" spans="1:5" ht="15" customHeight="1" x14ac:dyDescent="0.2"/>
    <row r="1456" spans="1:5" ht="15" customHeight="1" x14ac:dyDescent="0.2"/>
    <row r="1457" spans="1:5" ht="15" customHeight="1" x14ac:dyDescent="0.2"/>
    <row r="1458" spans="1:5" ht="15" customHeight="1" x14ac:dyDescent="0.25">
      <c r="A1458" s="36" t="s">
        <v>244</v>
      </c>
    </row>
    <row r="1459" spans="1:5" ht="15" customHeight="1" x14ac:dyDescent="0.2">
      <c r="A1459" s="222" t="s">
        <v>235</v>
      </c>
      <c r="B1459" s="222"/>
      <c r="C1459" s="222"/>
      <c r="D1459" s="222"/>
      <c r="E1459" s="222"/>
    </row>
    <row r="1460" spans="1:5" ht="15" customHeight="1" x14ac:dyDescent="0.2">
      <c r="A1460" s="222"/>
      <c r="B1460" s="222"/>
      <c r="C1460" s="222"/>
      <c r="D1460" s="222"/>
      <c r="E1460" s="222"/>
    </row>
    <row r="1461" spans="1:5" ht="15" customHeight="1" x14ac:dyDescent="0.2">
      <c r="A1461" s="221" t="s">
        <v>404</v>
      </c>
      <c r="B1461" s="221"/>
      <c r="C1461" s="221"/>
      <c r="D1461" s="221"/>
      <c r="E1461" s="221"/>
    </row>
    <row r="1462" spans="1:5" ht="15" customHeight="1" x14ac:dyDescent="0.2">
      <c r="A1462" s="221"/>
      <c r="B1462" s="221"/>
      <c r="C1462" s="221"/>
      <c r="D1462" s="221"/>
      <c r="E1462" s="221"/>
    </row>
    <row r="1463" spans="1:5" ht="15" customHeight="1" x14ac:dyDescent="0.2">
      <c r="A1463" s="221"/>
      <c r="B1463" s="221"/>
      <c r="C1463" s="221"/>
      <c r="D1463" s="221"/>
      <c r="E1463" s="221"/>
    </row>
    <row r="1464" spans="1:5" ht="15" customHeight="1" x14ac:dyDescent="0.2">
      <c r="A1464" s="221"/>
      <c r="B1464" s="221"/>
      <c r="C1464" s="221"/>
      <c r="D1464" s="221"/>
      <c r="E1464" s="221"/>
    </row>
    <row r="1465" spans="1:5" ht="15" customHeight="1" x14ac:dyDescent="0.2">
      <c r="A1465" s="221"/>
      <c r="B1465" s="221"/>
      <c r="C1465" s="221"/>
      <c r="D1465" s="221"/>
      <c r="E1465" s="221"/>
    </row>
    <row r="1466" spans="1:5" ht="15" customHeight="1" x14ac:dyDescent="0.2">
      <c r="A1466" s="221"/>
      <c r="B1466" s="221"/>
      <c r="C1466" s="221"/>
      <c r="D1466" s="221"/>
      <c r="E1466" s="221"/>
    </row>
    <row r="1467" spans="1:5" ht="15" customHeight="1" x14ac:dyDescent="0.2">
      <c r="A1467" s="221"/>
      <c r="B1467" s="221"/>
      <c r="C1467" s="221"/>
      <c r="D1467" s="221"/>
      <c r="E1467" s="221"/>
    </row>
    <row r="1468" spans="1:5" ht="15" customHeight="1" x14ac:dyDescent="0.2">
      <c r="A1468" s="221"/>
      <c r="B1468" s="221"/>
      <c r="C1468" s="221"/>
      <c r="D1468" s="221"/>
      <c r="E1468" s="221"/>
    </row>
    <row r="1469" spans="1:5" ht="15" customHeight="1" x14ac:dyDescent="0.2">
      <c r="A1469" s="221"/>
      <c r="B1469" s="221"/>
      <c r="C1469" s="221"/>
      <c r="D1469" s="221"/>
      <c r="E1469" s="221"/>
    </row>
    <row r="1470" spans="1:5" ht="15" customHeight="1" x14ac:dyDescent="0.2"/>
    <row r="1471" spans="1:5" ht="15" customHeight="1" x14ac:dyDescent="0.25">
      <c r="A1471" s="60" t="s">
        <v>16</v>
      </c>
      <c r="B1471" s="46"/>
      <c r="C1471" s="46"/>
      <c r="D1471" s="46"/>
      <c r="E1471" s="44"/>
    </row>
    <row r="1472" spans="1:5" ht="15" customHeight="1" x14ac:dyDescent="0.2">
      <c r="A1472" s="61" t="s">
        <v>71</v>
      </c>
      <c r="B1472" s="85"/>
      <c r="C1472" s="85"/>
      <c r="D1472" s="85"/>
      <c r="E1472" s="44" t="s">
        <v>72</v>
      </c>
    </row>
    <row r="1473" spans="1:5" ht="15" customHeight="1" x14ac:dyDescent="0.2"/>
    <row r="1474" spans="1:5" ht="15" customHeight="1" x14ac:dyDescent="0.2">
      <c r="B1474" s="64" t="s">
        <v>40</v>
      </c>
      <c r="C1474" s="48" t="s">
        <v>41</v>
      </c>
      <c r="D1474" s="91" t="s">
        <v>42</v>
      </c>
      <c r="E1474" s="50" t="s">
        <v>43</v>
      </c>
    </row>
    <row r="1475" spans="1:5" ht="15" customHeight="1" x14ac:dyDescent="0.2">
      <c r="B1475" s="137">
        <v>307</v>
      </c>
      <c r="C1475" s="66"/>
      <c r="D1475" s="133" t="s">
        <v>151</v>
      </c>
      <c r="E1475" s="54">
        <v>-384687</v>
      </c>
    </row>
    <row r="1476" spans="1:5" ht="15" customHeight="1" x14ac:dyDescent="0.2">
      <c r="B1476" s="137">
        <v>303</v>
      </c>
      <c r="C1476" s="66"/>
      <c r="D1476" s="133" t="s">
        <v>151</v>
      </c>
      <c r="E1476" s="54">
        <v>384687</v>
      </c>
    </row>
    <row r="1477" spans="1:5" ht="15" customHeight="1" x14ac:dyDescent="0.2">
      <c r="B1477" s="94"/>
      <c r="C1477" s="57" t="s">
        <v>46</v>
      </c>
      <c r="D1477" s="95"/>
      <c r="E1477" s="96">
        <f>SUM(E1475:E1476)</f>
        <v>0</v>
      </c>
    </row>
    <row r="1478" spans="1:5" ht="15" customHeight="1" x14ac:dyDescent="0.2"/>
    <row r="1479" spans="1:5" ht="15" customHeight="1" x14ac:dyDescent="0.2"/>
    <row r="1480" spans="1:5" ht="15" customHeight="1" x14ac:dyDescent="0.25">
      <c r="A1480" s="36" t="s">
        <v>245</v>
      </c>
    </row>
    <row r="1481" spans="1:5" ht="15" customHeight="1" x14ac:dyDescent="0.2">
      <c r="A1481" s="222" t="s">
        <v>235</v>
      </c>
      <c r="B1481" s="222"/>
      <c r="C1481" s="222"/>
      <c r="D1481" s="222"/>
      <c r="E1481" s="222"/>
    </row>
    <row r="1482" spans="1:5" ht="15" customHeight="1" x14ac:dyDescent="0.2">
      <c r="A1482" s="222"/>
      <c r="B1482" s="222"/>
      <c r="C1482" s="222"/>
      <c r="D1482" s="222"/>
      <c r="E1482" s="222"/>
    </row>
    <row r="1483" spans="1:5" ht="15" customHeight="1" x14ac:dyDescent="0.2">
      <c r="A1483" s="221" t="s">
        <v>405</v>
      </c>
      <c r="B1483" s="221"/>
      <c r="C1483" s="221"/>
      <c r="D1483" s="221"/>
      <c r="E1483" s="221"/>
    </row>
    <row r="1484" spans="1:5" ht="15" customHeight="1" x14ac:dyDescent="0.2">
      <c r="A1484" s="221"/>
      <c r="B1484" s="221"/>
      <c r="C1484" s="221"/>
      <c r="D1484" s="221"/>
      <c r="E1484" s="221"/>
    </row>
    <row r="1485" spans="1:5" ht="15" customHeight="1" x14ac:dyDescent="0.2">
      <c r="A1485" s="221"/>
      <c r="B1485" s="221"/>
      <c r="C1485" s="221"/>
      <c r="D1485" s="221"/>
      <c r="E1485" s="221"/>
    </row>
    <row r="1486" spans="1:5" ht="15" customHeight="1" x14ac:dyDescent="0.2">
      <c r="A1486" s="221"/>
      <c r="B1486" s="221"/>
      <c r="C1486" s="221"/>
      <c r="D1486" s="221"/>
      <c r="E1486" s="221"/>
    </row>
    <row r="1487" spans="1:5" ht="15" customHeight="1" x14ac:dyDescent="0.2">
      <c r="A1487" s="221"/>
      <c r="B1487" s="221"/>
      <c r="C1487" s="221"/>
      <c r="D1487" s="221"/>
      <c r="E1487" s="221"/>
    </row>
    <row r="1488" spans="1:5" ht="15" customHeight="1" x14ac:dyDescent="0.2">
      <c r="A1488" s="221"/>
      <c r="B1488" s="221"/>
      <c r="C1488" s="221"/>
      <c r="D1488" s="221"/>
      <c r="E1488" s="221"/>
    </row>
    <row r="1489" spans="1:5" ht="15" customHeight="1" x14ac:dyDescent="0.2">
      <c r="A1489" s="221"/>
      <c r="B1489" s="221"/>
      <c r="C1489" s="221"/>
      <c r="D1489" s="221"/>
      <c r="E1489" s="221"/>
    </row>
    <row r="1490" spans="1:5" ht="15" customHeight="1" x14ac:dyDescent="0.2">
      <c r="A1490" s="221"/>
      <c r="B1490" s="221"/>
      <c r="C1490" s="221"/>
      <c r="D1490" s="221"/>
      <c r="E1490" s="221"/>
    </row>
    <row r="1491" spans="1:5" ht="15" customHeight="1" x14ac:dyDescent="0.2">
      <c r="A1491" s="221"/>
      <c r="B1491" s="221"/>
      <c r="C1491" s="221"/>
      <c r="D1491" s="221"/>
      <c r="E1491" s="221"/>
    </row>
    <row r="1492" spans="1:5" ht="15" customHeight="1" x14ac:dyDescent="0.2"/>
    <row r="1493" spans="1:5" ht="15" customHeight="1" x14ac:dyDescent="0.25">
      <c r="A1493" s="60" t="s">
        <v>16</v>
      </c>
      <c r="B1493" s="46"/>
      <c r="C1493" s="46"/>
      <c r="D1493" s="46"/>
      <c r="E1493" s="44"/>
    </row>
    <row r="1494" spans="1:5" ht="15" customHeight="1" x14ac:dyDescent="0.2">
      <c r="A1494" s="61" t="s">
        <v>71</v>
      </c>
      <c r="B1494" s="85"/>
      <c r="C1494" s="85"/>
      <c r="D1494" s="85"/>
      <c r="E1494" s="44" t="s">
        <v>72</v>
      </c>
    </row>
    <row r="1495" spans="1:5" ht="15" customHeight="1" x14ac:dyDescent="0.2"/>
    <row r="1496" spans="1:5" ht="15" customHeight="1" x14ac:dyDescent="0.2">
      <c r="B1496" s="64" t="s">
        <v>40</v>
      </c>
      <c r="C1496" s="48" t="s">
        <v>41</v>
      </c>
      <c r="D1496" s="91" t="s">
        <v>42</v>
      </c>
      <c r="E1496" s="50" t="s">
        <v>43</v>
      </c>
    </row>
    <row r="1497" spans="1:5" ht="15" customHeight="1" x14ac:dyDescent="0.2">
      <c r="B1497" s="137">
        <v>10</v>
      </c>
      <c r="C1497" s="66"/>
      <c r="D1497" s="133" t="s">
        <v>151</v>
      </c>
      <c r="E1497" s="54">
        <v>-300000</v>
      </c>
    </row>
    <row r="1498" spans="1:5" ht="15" customHeight="1" x14ac:dyDescent="0.2">
      <c r="B1498" s="137">
        <v>303</v>
      </c>
      <c r="C1498" s="66"/>
      <c r="D1498" s="133" t="s">
        <v>151</v>
      </c>
      <c r="E1498" s="54">
        <v>300000</v>
      </c>
    </row>
    <row r="1499" spans="1:5" ht="15" customHeight="1" x14ac:dyDescent="0.2">
      <c r="B1499" s="94"/>
      <c r="C1499" s="57" t="s">
        <v>46</v>
      </c>
      <c r="D1499" s="95"/>
      <c r="E1499" s="96">
        <f>SUM(E1497:E1498)</f>
        <v>0</v>
      </c>
    </row>
    <row r="1500" spans="1:5" ht="15" customHeight="1" x14ac:dyDescent="0.2"/>
    <row r="1501" spans="1:5" ht="15" customHeight="1" x14ac:dyDescent="0.2"/>
    <row r="1502" spans="1:5" ht="15" customHeight="1" x14ac:dyDescent="0.2"/>
    <row r="1503" spans="1:5" ht="15" customHeight="1" x14ac:dyDescent="0.2"/>
    <row r="1504" spans="1:5" ht="15" customHeight="1" x14ac:dyDescent="0.2"/>
    <row r="1505" spans="1:5" ht="15" customHeight="1" x14ac:dyDescent="0.2"/>
    <row r="1506" spans="1:5" ht="15" customHeight="1" x14ac:dyDescent="0.2"/>
    <row r="1507" spans="1:5" ht="15" customHeight="1" x14ac:dyDescent="0.2"/>
    <row r="1508" spans="1:5" ht="15" customHeight="1" x14ac:dyDescent="0.2"/>
    <row r="1509" spans="1:5" ht="15" customHeight="1" x14ac:dyDescent="0.2"/>
    <row r="1510" spans="1:5" ht="15" customHeight="1" x14ac:dyDescent="0.25">
      <c r="A1510" s="36" t="s">
        <v>246</v>
      </c>
    </row>
    <row r="1511" spans="1:5" ht="15" customHeight="1" x14ac:dyDescent="0.2">
      <c r="A1511" s="222" t="s">
        <v>235</v>
      </c>
      <c r="B1511" s="222"/>
      <c r="C1511" s="222"/>
      <c r="D1511" s="222"/>
      <c r="E1511" s="222"/>
    </row>
    <row r="1512" spans="1:5" ht="15" customHeight="1" x14ac:dyDescent="0.2">
      <c r="A1512" s="222"/>
      <c r="B1512" s="222"/>
      <c r="C1512" s="222"/>
      <c r="D1512" s="222"/>
      <c r="E1512" s="222"/>
    </row>
    <row r="1513" spans="1:5" ht="15" customHeight="1" x14ac:dyDescent="0.2">
      <c r="A1513" s="221" t="s">
        <v>247</v>
      </c>
      <c r="B1513" s="221"/>
      <c r="C1513" s="221"/>
      <c r="D1513" s="221"/>
      <c r="E1513" s="221"/>
    </row>
    <row r="1514" spans="1:5" ht="15" customHeight="1" x14ac:dyDescent="0.2">
      <c r="A1514" s="221"/>
      <c r="B1514" s="221"/>
      <c r="C1514" s="221"/>
      <c r="D1514" s="221"/>
      <c r="E1514" s="221"/>
    </row>
    <row r="1515" spans="1:5" ht="15" customHeight="1" x14ac:dyDescent="0.2">
      <c r="A1515" s="221"/>
      <c r="B1515" s="221"/>
      <c r="C1515" s="221"/>
      <c r="D1515" s="221"/>
      <c r="E1515" s="221"/>
    </row>
    <row r="1516" spans="1:5" ht="15" customHeight="1" x14ac:dyDescent="0.2">
      <c r="A1516" s="221"/>
      <c r="B1516" s="221"/>
      <c r="C1516" s="221"/>
      <c r="D1516" s="221"/>
      <c r="E1516" s="221"/>
    </row>
    <row r="1517" spans="1:5" ht="15" customHeight="1" x14ac:dyDescent="0.2">
      <c r="A1517" s="221"/>
      <c r="B1517" s="221"/>
      <c r="C1517" s="221"/>
      <c r="D1517" s="221"/>
      <c r="E1517" s="221"/>
    </row>
    <row r="1518" spans="1:5" ht="15" customHeight="1" x14ac:dyDescent="0.2">
      <c r="A1518" s="221"/>
      <c r="B1518" s="221"/>
      <c r="C1518" s="221"/>
      <c r="D1518" s="221"/>
      <c r="E1518" s="221"/>
    </row>
    <row r="1519" spans="1:5" ht="15" customHeight="1" x14ac:dyDescent="0.2">
      <c r="A1519" s="221"/>
      <c r="B1519" s="221"/>
      <c r="C1519" s="221"/>
      <c r="D1519" s="221"/>
      <c r="E1519" s="221"/>
    </row>
    <row r="1520" spans="1:5" ht="15" customHeight="1" x14ac:dyDescent="0.2">
      <c r="A1520" s="221"/>
      <c r="B1520" s="221"/>
      <c r="C1520" s="221"/>
      <c r="D1520" s="221"/>
      <c r="E1520" s="221"/>
    </row>
    <row r="1521" spans="1:5" ht="15" customHeight="1" x14ac:dyDescent="0.2"/>
    <row r="1522" spans="1:5" ht="15" customHeight="1" x14ac:dyDescent="0.25">
      <c r="A1522" s="60" t="s">
        <v>16</v>
      </c>
      <c r="B1522" s="46"/>
      <c r="C1522" s="46"/>
      <c r="D1522" s="46"/>
      <c r="E1522" s="44"/>
    </row>
    <row r="1523" spans="1:5" ht="15" customHeight="1" x14ac:dyDescent="0.2">
      <c r="A1523" s="61" t="s">
        <v>71</v>
      </c>
      <c r="B1523" s="85"/>
      <c r="C1523" s="85"/>
      <c r="D1523" s="85"/>
      <c r="E1523" s="44" t="s">
        <v>72</v>
      </c>
    </row>
    <row r="1524" spans="1:5" ht="15" customHeight="1" x14ac:dyDescent="0.2"/>
    <row r="1525" spans="1:5" ht="15" customHeight="1" x14ac:dyDescent="0.2">
      <c r="B1525" s="64" t="s">
        <v>40</v>
      </c>
      <c r="C1525" s="48" t="s">
        <v>41</v>
      </c>
      <c r="D1525" s="91" t="s">
        <v>42</v>
      </c>
      <c r="E1525" s="50" t="s">
        <v>43</v>
      </c>
    </row>
    <row r="1526" spans="1:5" ht="15" customHeight="1" x14ac:dyDescent="0.2">
      <c r="B1526" s="137">
        <v>307</v>
      </c>
      <c r="C1526" s="66"/>
      <c r="D1526" s="133" t="s">
        <v>151</v>
      </c>
      <c r="E1526" s="54">
        <v>-112</v>
      </c>
    </row>
    <row r="1527" spans="1:5" ht="15" customHeight="1" x14ac:dyDescent="0.2">
      <c r="B1527" s="137">
        <v>880</v>
      </c>
      <c r="C1527" s="66"/>
      <c r="D1527" s="80" t="s">
        <v>161</v>
      </c>
      <c r="E1527" s="54">
        <v>112</v>
      </c>
    </row>
    <row r="1528" spans="1:5" ht="15" customHeight="1" x14ac:dyDescent="0.2">
      <c r="B1528" s="94"/>
      <c r="C1528" s="57" t="s">
        <v>46</v>
      </c>
      <c r="D1528" s="95"/>
      <c r="E1528" s="96">
        <f>SUM(E1526:E1527)</f>
        <v>0</v>
      </c>
    </row>
    <row r="1529" spans="1:5" ht="15" customHeight="1" x14ac:dyDescent="0.2"/>
    <row r="1530" spans="1:5" ht="15" customHeight="1" x14ac:dyDescent="0.2"/>
    <row r="1531" spans="1:5" ht="15" customHeight="1" x14ac:dyDescent="0.25">
      <c r="A1531" s="36" t="s">
        <v>248</v>
      </c>
    </row>
    <row r="1532" spans="1:5" ht="15" customHeight="1" x14ac:dyDescent="0.2">
      <c r="A1532" s="222" t="s">
        <v>235</v>
      </c>
      <c r="B1532" s="222"/>
      <c r="C1532" s="222"/>
      <c r="D1532" s="222"/>
      <c r="E1532" s="222"/>
    </row>
    <row r="1533" spans="1:5" ht="15" customHeight="1" x14ac:dyDescent="0.2">
      <c r="A1533" s="222"/>
      <c r="B1533" s="222"/>
      <c r="C1533" s="222"/>
      <c r="D1533" s="222"/>
      <c r="E1533" s="222"/>
    </row>
    <row r="1534" spans="1:5" ht="15" customHeight="1" x14ac:dyDescent="0.2">
      <c r="A1534" s="221" t="s">
        <v>406</v>
      </c>
      <c r="B1534" s="221"/>
      <c r="C1534" s="221"/>
      <c r="D1534" s="221"/>
      <c r="E1534" s="221"/>
    </row>
    <row r="1535" spans="1:5" ht="15" customHeight="1" x14ac:dyDescent="0.2">
      <c r="A1535" s="221"/>
      <c r="B1535" s="221"/>
      <c r="C1535" s="221"/>
      <c r="D1535" s="221"/>
      <c r="E1535" s="221"/>
    </row>
    <row r="1536" spans="1:5" ht="15" customHeight="1" x14ac:dyDescent="0.2">
      <c r="A1536" s="221"/>
      <c r="B1536" s="221"/>
      <c r="C1536" s="221"/>
      <c r="D1536" s="221"/>
      <c r="E1536" s="221"/>
    </row>
    <row r="1537" spans="1:5" ht="15" customHeight="1" x14ac:dyDescent="0.2">
      <c r="A1537" s="221"/>
      <c r="B1537" s="221"/>
      <c r="C1537" s="221"/>
      <c r="D1537" s="221"/>
      <c r="E1537" s="221"/>
    </row>
    <row r="1538" spans="1:5" ht="15" customHeight="1" x14ac:dyDescent="0.2">
      <c r="A1538" s="221"/>
      <c r="B1538" s="221"/>
      <c r="C1538" s="221"/>
      <c r="D1538" s="221"/>
      <c r="E1538" s="221"/>
    </row>
    <row r="1539" spans="1:5" ht="15" customHeight="1" x14ac:dyDescent="0.2">
      <c r="A1539" s="221"/>
      <c r="B1539" s="221"/>
      <c r="C1539" s="221"/>
      <c r="D1539" s="221"/>
      <c r="E1539" s="221"/>
    </row>
    <row r="1540" spans="1:5" ht="15" customHeight="1" x14ac:dyDescent="0.2">
      <c r="A1540" s="221"/>
      <c r="B1540" s="221"/>
      <c r="C1540" s="221"/>
      <c r="D1540" s="221"/>
      <c r="E1540" s="221"/>
    </row>
    <row r="1541" spans="1:5" ht="15" customHeight="1" x14ac:dyDescent="0.2">
      <c r="A1541" s="221"/>
      <c r="B1541" s="221"/>
      <c r="C1541" s="221"/>
      <c r="D1541" s="221"/>
      <c r="E1541" s="221"/>
    </row>
    <row r="1542" spans="1:5" ht="15" customHeight="1" x14ac:dyDescent="0.2">
      <c r="A1542" s="221"/>
      <c r="B1542" s="221"/>
      <c r="C1542" s="221"/>
      <c r="D1542" s="221"/>
      <c r="E1542" s="221"/>
    </row>
    <row r="1543" spans="1:5" ht="15" customHeight="1" x14ac:dyDescent="0.2">
      <c r="A1543" s="221"/>
      <c r="B1543" s="221"/>
      <c r="C1543" s="221"/>
      <c r="D1543" s="221"/>
      <c r="E1543" s="221"/>
    </row>
    <row r="1544" spans="1:5" ht="15" customHeight="1" x14ac:dyDescent="0.2"/>
    <row r="1545" spans="1:5" ht="15" customHeight="1" x14ac:dyDescent="0.25">
      <c r="A1545" s="60" t="s">
        <v>16</v>
      </c>
      <c r="B1545" s="46"/>
      <c r="C1545" s="46"/>
      <c r="D1545" s="46"/>
      <c r="E1545" s="44"/>
    </row>
    <row r="1546" spans="1:5" ht="15" customHeight="1" x14ac:dyDescent="0.2">
      <c r="A1546" s="61" t="s">
        <v>71</v>
      </c>
      <c r="B1546" s="85"/>
      <c r="C1546" s="85"/>
      <c r="D1546" s="85"/>
      <c r="E1546" s="44" t="s">
        <v>72</v>
      </c>
    </row>
    <row r="1547" spans="1:5" ht="15" customHeight="1" x14ac:dyDescent="0.2"/>
    <row r="1548" spans="1:5" ht="15" customHeight="1" x14ac:dyDescent="0.2">
      <c r="B1548" s="64" t="s">
        <v>40</v>
      </c>
      <c r="C1548" s="48" t="s">
        <v>41</v>
      </c>
      <c r="D1548" s="91" t="s">
        <v>42</v>
      </c>
      <c r="E1548" s="50" t="s">
        <v>43</v>
      </c>
    </row>
    <row r="1549" spans="1:5" ht="15" customHeight="1" x14ac:dyDescent="0.2">
      <c r="B1549" s="137">
        <v>307</v>
      </c>
      <c r="C1549" s="66"/>
      <c r="D1549" s="133" t="s">
        <v>151</v>
      </c>
      <c r="E1549" s="54">
        <v>-11731.48</v>
      </c>
    </row>
    <row r="1550" spans="1:5" ht="15" customHeight="1" x14ac:dyDescent="0.2">
      <c r="B1550" s="137">
        <v>880</v>
      </c>
      <c r="C1550" s="66"/>
      <c r="D1550" s="80" t="s">
        <v>161</v>
      </c>
      <c r="E1550" s="54">
        <v>11731.48</v>
      </c>
    </row>
    <row r="1551" spans="1:5" ht="15" customHeight="1" x14ac:dyDescent="0.2">
      <c r="B1551" s="94"/>
      <c r="C1551" s="57" t="s">
        <v>46</v>
      </c>
      <c r="D1551" s="95"/>
      <c r="E1551" s="96">
        <f>SUM(E1549:E1550)</f>
        <v>0</v>
      </c>
    </row>
    <row r="1552" spans="1:5" ht="15" customHeight="1" x14ac:dyDescent="0.2"/>
    <row r="1553" spans="1:5" ht="15" customHeight="1" x14ac:dyDescent="0.2"/>
    <row r="1554" spans="1:5" ht="15" customHeight="1" x14ac:dyDescent="0.2"/>
    <row r="1555" spans="1:5" ht="15" customHeight="1" x14ac:dyDescent="0.2"/>
    <row r="1556" spans="1:5" ht="15" customHeight="1" x14ac:dyDescent="0.2"/>
    <row r="1557" spans="1:5" ht="15" customHeight="1" x14ac:dyDescent="0.2"/>
    <row r="1558" spans="1:5" ht="15" customHeight="1" x14ac:dyDescent="0.2"/>
    <row r="1559" spans="1:5" ht="15" customHeight="1" x14ac:dyDescent="0.2"/>
    <row r="1560" spans="1:5" ht="15" customHeight="1" x14ac:dyDescent="0.2"/>
    <row r="1561" spans="1:5" ht="15" customHeight="1" x14ac:dyDescent="0.2"/>
    <row r="1562" spans="1:5" ht="15" customHeight="1" x14ac:dyDescent="0.2"/>
    <row r="1563" spans="1:5" ht="15" customHeight="1" x14ac:dyDescent="0.25">
      <c r="A1563" s="36" t="s">
        <v>249</v>
      </c>
    </row>
    <row r="1564" spans="1:5" ht="15" customHeight="1" x14ac:dyDescent="0.2">
      <c r="A1564" s="222" t="s">
        <v>235</v>
      </c>
      <c r="B1564" s="222"/>
      <c r="C1564" s="222"/>
      <c r="D1564" s="222"/>
      <c r="E1564" s="222"/>
    </row>
    <row r="1565" spans="1:5" ht="15" customHeight="1" x14ac:dyDescent="0.2">
      <c r="A1565" s="222"/>
      <c r="B1565" s="222"/>
      <c r="C1565" s="222"/>
      <c r="D1565" s="222"/>
      <c r="E1565" s="222"/>
    </row>
    <row r="1566" spans="1:5" ht="15" customHeight="1" x14ac:dyDescent="0.2">
      <c r="A1566" s="221" t="s">
        <v>407</v>
      </c>
      <c r="B1566" s="221"/>
      <c r="C1566" s="221"/>
      <c r="D1566" s="221"/>
      <c r="E1566" s="221"/>
    </row>
    <row r="1567" spans="1:5" ht="15" customHeight="1" x14ac:dyDescent="0.2">
      <c r="A1567" s="221"/>
      <c r="B1567" s="221"/>
      <c r="C1567" s="221"/>
      <c r="D1567" s="221"/>
      <c r="E1567" s="221"/>
    </row>
    <row r="1568" spans="1:5" ht="15" customHeight="1" x14ac:dyDescent="0.2">
      <c r="A1568" s="221"/>
      <c r="B1568" s="221"/>
      <c r="C1568" s="221"/>
      <c r="D1568" s="221"/>
      <c r="E1568" s="221"/>
    </row>
    <row r="1569" spans="1:5" ht="15" customHeight="1" x14ac:dyDescent="0.2">
      <c r="A1569" s="221"/>
      <c r="B1569" s="221"/>
      <c r="C1569" s="221"/>
      <c r="D1569" s="221"/>
      <c r="E1569" s="221"/>
    </row>
    <row r="1570" spans="1:5" ht="15" customHeight="1" x14ac:dyDescent="0.2">
      <c r="A1570" s="221"/>
      <c r="B1570" s="221"/>
      <c r="C1570" s="221"/>
      <c r="D1570" s="221"/>
      <c r="E1570" s="221"/>
    </row>
    <row r="1571" spans="1:5" ht="15" customHeight="1" x14ac:dyDescent="0.2">
      <c r="A1571" s="221"/>
      <c r="B1571" s="221"/>
      <c r="C1571" s="221"/>
      <c r="D1571" s="221"/>
      <c r="E1571" s="221"/>
    </row>
    <row r="1572" spans="1:5" ht="15" customHeight="1" x14ac:dyDescent="0.2">
      <c r="A1572" s="221"/>
      <c r="B1572" s="221"/>
      <c r="C1572" s="221"/>
      <c r="D1572" s="221"/>
      <c r="E1572" s="221"/>
    </row>
    <row r="1573" spans="1:5" ht="15" customHeight="1" x14ac:dyDescent="0.2">
      <c r="A1573" s="221"/>
      <c r="B1573" s="221"/>
      <c r="C1573" s="221"/>
      <c r="D1573" s="221"/>
      <c r="E1573" s="221"/>
    </row>
    <row r="1574" spans="1:5" ht="15" customHeight="1" x14ac:dyDescent="0.2"/>
    <row r="1575" spans="1:5" ht="15" customHeight="1" x14ac:dyDescent="0.25">
      <c r="A1575" s="60" t="s">
        <v>16</v>
      </c>
      <c r="B1575" s="46"/>
      <c r="C1575" s="46"/>
      <c r="D1575" s="46"/>
      <c r="E1575" s="44"/>
    </row>
    <row r="1576" spans="1:5" ht="15" customHeight="1" x14ac:dyDescent="0.2">
      <c r="A1576" s="61" t="s">
        <v>71</v>
      </c>
      <c r="B1576" s="85"/>
      <c r="C1576" s="85"/>
      <c r="D1576" s="85"/>
      <c r="E1576" s="44" t="s">
        <v>72</v>
      </c>
    </row>
    <row r="1577" spans="1:5" ht="15" customHeight="1" x14ac:dyDescent="0.2"/>
    <row r="1578" spans="1:5" ht="15" customHeight="1" x14ac:dyDescent="0.2">
      <c r="B1578" s="64" t="s">
        <v>40</v>
      </c>
      <c r="C1578" s="48" t="s">
        <v>41</v>
      </c>
      <c r="D1578" s="91" t="s">
        <v>42</v>
      </c>
      <c r="E1578" s="50" t="s">
        <v>43</v>
      </c>
    </row>
    <row r="1579" spans="1:5" ht="15" customHeight="1" x14ac:dyDescent="0.2">
      <c r="B1579" s="137">
        <v>307</v>
      </c>
      <c r="C1579" s="66"/>
      <c r="D1579" s="133" t="s">
        <v>151</v>
      </c>
      <c r="E1579" s="54">
        <v>-15708.4</v>
      </c>
    </row>
    <row r="1580" spans="1:5" ht="15" customHeight="1" x14ac:dyDescent="0.2">
      <c r="B1580" s="137">
        <v>880</v>
      </c>
      <c r="C1580" s="66"/>
      <c r="D1580" s="80" t="s">
        <v>161</v>
      </c>
      <c r="E1580" s="54">
        <v>15708.4</v>
      </c>
    </row>
    <row r="1581" spans="1:5" ht="15" customHeight="1" x14ac:dyDescent="0.2">
      <c r="B1581" s="94"/>
      <c r="C1581" s="57" t="s">
        <v>46</v>
      </c>
      <c r="D1581" s="95"/>
      <c r="E1581" s="96">
        <f>SUM(E1579:E1580)</f>
        <v>0</v>
      </c>
    </row>
    <row r="1582" spans="1:5" ht="15" customHeight="1" x14ac:dyDescent="0.2"/>
    <row r="1583" spans="1:5" ht="15" customHeight="1" x14ac:dyDescent="0.2"/>
    <row r="1584" spans="1:5" ht="15" customHeight="1" x14ac:dyDescent="0.25">
      <c r="A1584" s="36" t="s">
        <v>250</v>
      </c>
    </row>
    <row r="1585" spans="1:5" ht="15" customHeight="1" x14ac:dyDescent="0.2">
      <c r="A1585" s="222" t="s">
        <v>235</v>
      </c>
      <c r="B1585" s="222"/>
      <c r="C1585" s="222"/>
      <c r="D1585" s="222"/>
      <c r="E1585" s="222"/>
    </row>
    <row r="1586" spans="1:5" ht="15" customHeight="1" x14ac:dyDescent="0.2">
      <c r="A1586" s="222"/>
      <c r="B1586" s="222"/>
      <c r="C1586" s="222"/>
      <c r="D1586" s="222"/>
      <c r="E1586" s="222"/>
    </row>
    <row r="1587" spans="1:5" ht="15" customHeight="1" x14ac:dyDescent="0.2">
      <c r="A1587" s="221" t="s">
        <v>408</v>
      </c>
      <c r="B1587" s="221"/>
      <c r="C1587" s="221"/>
      <c r="D1587" s="221"/>
      <c r="E1587" s="221"/>
    </row>
    <row r="1588" spans="1:5" ht="15" customHeight="1" x14ac:dyDescent="0.2">
      <c r="A1588" s="221"/>
      <c r="B1588" s="221"/>
      <c r="C1588" s="221"/>
      <c r="D1588" s="221"/>
      <c r="E1588" s="221"/>
    </row>
    <row r="1589" spans="1:5" ht="15" customHeight="1" x14ac:dyDescent="0.2">
      <c r="A1589" s="221"/>
      <c r="B1589" s="221"/>
      <c r="C1589" s="221"/>
      <c r="D1589" s="221"/>
      <c r="E1589" s="221"/>
    </row>
    <row r="1590" spans="1:5" ht="15" customHeight="1" x14ac:dyDescent="0.2">
      <c r="A1590" s="221"/>
      <c r="B1590" s="221"/>
      <c r="C1590" s="221"/>
      <c r="D1590" s="221"/>
      <c r="E1590" s="221"/>
    </row>
    <row r="1591" spans="1:5" ht="15" customHeight="1" x14ac:dyDescent="0.2">
      <c r="A1591" s="221"/>
      <c r="B1591" s="221"/>
      <c r="C1591" s="221"/>
      <c r="D1591" s="221"/>
      <c r="E1591" s="221"/>
    </row>
    <row r="1592" spans="1:5" ht="15" customHeight="1" x14ac:dyDescent="0.2">
      <c r="A1592" s="221"/>
      <c r="B1592" s="221"/>
      <c r="C1592" s="221"/>
      <c r="D1592" s="221"/>
      <c r="E1592" s="221"/>
    </row>
    <row r="1593" spans="1:5" ht="15" customHeight="1" x14ac:dyDescent="0.2">
      <c r="A1593" s="221"/>
      <c r="B1593" s="221"/>
      <c r="C1593" s="221"/>
      <c r="D1593" s="221"/>
      <c r="E1593" s="221"/>
    </row>
    <row r="1594" spans="1:5" ht="15" customHeight="1" x14ac:dyDescent="0.2">
      <c r="A1594" s="221"/>
      <c r="B1594" s="221"/>
      <c r="C1594" s="221"/>
      <c r="D1594" s="221"/>
      <c r="E1594" s="221"/>
    </row>
    <row r="1595" spans="1:5" ht="15" customHeight="1" x14ac:dyDescent="0.2"/>
    <row r="1596" spans="1:5" ht="15" customHeight="1" x14ac:dyDescent="0.25">
      <c r="A1596" s="60" t="s">
        <v>16</v>
      </c>
      <c r="B1596" s="46"/>
      <c r="C1596" s="46"/>
      <c r="D1596" s="46"/>
      <c r="E1596" s="44"/>
    </row>
    <row r="1597" spans="1:5" ht="15" customHeight="1" x14ac:dyDescent="0.2">
      <c r="A1597" s="61" t="s">
        <v>71</v>
      </c>
      <c r="B1597" s="85"/>
      <c r="C1597" s="85"/>
      <c r="D1597" s="85"/>
      <c r="E1597" s="44" t="s">
        <v>72</v>
      </c>
    </row>
    <row r="1598" spans="1:5" ht="15" customHeight="1" x14ac:dyDescent="0.2"/>
    <row r="1599" spans="1:5" ht="15" customHeight="1" x14ac:dyDescent="0.2">
      <c r="B1599" s="64" t="s">
        <v>40</v>
      </c>
      <c r="C1599" s="48" t="s">
        <v>41</v>
      </c>
      <c r="D1599" s="91" t="s">
        <v>42</v>
      </c>
      <c r="E1599" s="50" t="s">
        <v>43</v>
      </c>
    </row>
    <row r="1600" spans="1:5" ht="15" customHeight="1" x14ac:dyDescent="0.2">
      <c r="B1600" s="137">
        <v>307</v>
      </c>
      <c r="C1600" s="66"/>
      <c r="D1600" s="133" t="s">
        <v>151</v>
      </c>
      <c r="E1600" s="54">
        <v>-237000</v>
      </c>
    </row>
    <row r="1601" spans="1:5" ht="15" customHeight="1" x14ac:dyDescent="0.2">
      <c r="B1601" s="137">
        <v>880</v>
      </c>
      <c r="C1601" s="66"/>
      <c r="D1601" s="80" t="s">
        <v>161</v>
      </c>
      <c r="E1601" s="54">
        <v>237000</v>
      </c>
    </row>
    <row r="1602" spans="1:5" ht="15" customHeight="1" x14ac:dyDescent="0.2">
      <c r="B1602" s="94"/>
      <c r="C1602" s="57" t="s">
        <v>46</v>
      </c>
      <c r="D1602" s="95"/>
      <c r="E1602" s="96">
        <f>SUM(E1600:E1601)</f>
        <v>0</v>
      </c>
    </row>
    <row r="1603" spans="1:5" ht="15" customHeight="1" x14ac:dyDescent="0.2"/>
    <row r="1604" spans="1:5" ht="15" customHeight="1" x14ac:dyDescent="0.2"/>
    <row r="1605" spans="1:5" ht="15" customHeight="1" x14ac:dyDescent="0.2"/>
    <row r="1606" spans="1:5" ht="15" customHeight="1" x14ac:dyDescent="0.2"/>
    <row r="1607" spans="1:5" ht="15" customHeight="1" x14ac:dyDescent="0.2"/>
    <row r="1608" spans="1:5" ht="15" customHeight="1" x14ac:dyDescent="0.2"/>
    <row r="1609" spans="1:5" ht="15" customHeight="1" x14ac:dyDescent="0.2"/>
    <row r="1610" spans="1:5" ht="15" customHeight="1" x14ac:dyDescent="0.2"/>
    <row r="1611" spans="1:5" ht="15" customHeight="1" x14ac:dyDescent="0.2"/>
    <row r="1612" spans="1:5" ht="15" customHeight="1" x14ac:dyDescent="0.2"/>
    <row r="1613" spans="1:5" ht="15" customHeight="1" x14ac:dyDescent="0.2"/>
    <row r="1614" spans="1:5" ht="15" customHeight="1" x14ac:dyDescent="0.25">
      <c r="A1614" s="36" t="s">
        <v>251</v>
      </c>
    </row>
    <row r="1615" spans="1:5" ht="15" customHeight="1" x14ac:dyDescent="0.2">
      <c r="A1615" s="220" t="s">
        <v>35</v>
      </c>
      <c r="B1615" s="220"/>
      <c r="C1615" s="220"/>
      <c r="D1615" s="220"/>
      <c r="E1615" s="220"/>
    </row>
    <row r="1616" spans="1:5" ht="15" customHeight="1" x14ac:dyDescent="0.2">
      <c r="A1616" s="220" t="s">
        <v>70</v>
      </c>
      <c r="B1616" s="220"/>
      <c r="C1616" s="220"/>
      <c r="D1616" s="220"/>
      <c r="E1616" s="220"/>
    </row>
    <row r="1617" spans="1:5" ht="15" customHeight="1" x14ac:dyDescent="0.2">
      <c r="A1617" s="223" t="s">
        <v>409</v>
      </c>
      <c r="B1617" s="223"/>
      <c r="C1617" s="223"/>
      <c r="D1617" s="223"/>
      <c r="E1617" s="223"/>
    </row>
    <row r="1618" spans="1:5" ht="15" customHeight="1" x14ac:dyDescent="0.2">
      <c r="A1618" s="223"/>
      <c r="B1618" s="223"/>
      <c r="C1618" s="223"/>
      <c r="D1618" s="223"/>
      <c r="E1618" s="223"/>
    </row>
    <row r="1619" spans="1:5" ht="15" customHeight="1" x14ac:dyDescent="0.2">
      <c r="A1619" s="223"/>
      <c r="B1619" s="223"/>
      <c r="C1619" s="223"/>
      <c r="D1619" s="223"/>
      <c r="E1619" s="223"/>
    </row>
    <row r="1620" spans="1:5" ht="15" customHeight="1" x14ac:dyDescent="0.2">
      <c r="A1620" s="223"/>
      <c r="B1620" s="223"/>
      <c r="C1620" s="223"/>
      <c r="D1620" s="223"/>
      <c r="E1620" s="223"/>
    </row>
    <row r="1621" spans="1:5" ht="15" customHeight="1" x14ac:dyDescent="0.2">
      <c r="A1621" s="223"/>
      <c r="B1621" s="223"/>
      <c r="C1621" s="223"/>
      <c r="D1621" s="223"/>
      <c r="E1621" s="223"/>
    </row>
    <row r="1622" spans="1:5" ht="15" customHeight="1" x14ac:dyDescent="0.2">
      <c r="A1622" s="223"/>
      <c r="B1622" s="223"/>
      <c r="C1622" s="223"/>
      <c r="D1622" s="223"/>
      <c r="E1622" s="223"/>
    </row>
    <row r="1623" spans="1:5" ht="15" customHeight="1" x14ac:dyDescent="0.2">
      <c r="A1623" s="223"/>
      <c r="B1623" s="223"/>
      <c r="C1623" s="223"/>
      <c r="D1623" s="223"/>
      <c r="E1623" s="223"/>
    </row>
    <row r="1624" spans="1:5" ht="15" customHeight="1" x14ac:dyDescent="0.2">
      <c r="A1624" s="223"/>
      <c r="B1624" s="223"/>
      <c r="C1624" s="223"/>
      <c r="D1624" s="223"/>
      <c r="E1624" s="223"/>
    </row>
    <row r="1625" spans="1:5" ht="15" customHeight="1" x14ac:dyDescent="0.2">
      <c r="A1625" s="223"/>
      <c r="B1625" s="223"/>
      <c r="C1625" s="223"/>
      <c r="D1625" s="223"/>
      <c r="E1625" s="223"/>
    </row>
    <row r="1626" spans="1:5" ht="15" customHeight="1" x14ac:dyDescent="0.2">
      <c r="A1626" s="223"/>
      <c r="B1626" s="223"/>
      <c r="C1626" s="223"/>
      <c r="D1626" s="223"/>
      <c r="E1626" s="223"/>
    </row>
    <row r="1627" spans="1:5" ht="15" customHeight="1" x14ac:dyDescent="0.2">
      <c r="A1627" s="223"/>
      <c r="B1627" s="223"/>
      <c r="C1627" s="223"/>
      <c r="D1627" s="223"/>
      <c r="E1627" s="223"/>
    </row>
    <row r="1628" spans="1:5" ht="15" customHeight="1" x14ac:dyDescent="0.2">
      <c r="A1628" s="37"/>
      <c r="B1628" s="38"/>
      <c r="C1628" s="37"/>
      <c r="D1628" s="37"/>
      <c r="E1628" s="37"/>
    </row>
    <row r="1629" spans="1:5" ht="15" customHeight="1" x14ac:dyDescent="0.25">
      <c r="A1629" s="39" t="s">
        <v>1</v>
      </c>
      <c r="B1629" s="40"/>
      <c r="C1629" s="41"/>
      <c r="D1629" s="41"/>
      <c r="E1629" s="41"/>
    </row>
    <row r="1630" spans="1:5" ht="15" customHeight="1" x14ac:dyDescent="0.2">
      <c r="A1630" s="42" t="s">
        <v>47</v>
      </c>
      <c r="B1630" s="40"/>
      <c r="C1630" s="41"/>
      <c r="D1630" s="41"/>
      <c r="E1630" s="43" t="s">
        <v>48</v>
      </c>
    </row>
    <row r="1631" spans="1:5" ht="15" customHeight="1" x14ac:dyDescent="0.25">
      <c r="A1631" s="44"/>
      <c r="B1631" s="45"/>
      <c r="C1631" s="46"/>
      <c r="D1631" s="46"/>
      <c r="E1631" s="47"/>
    </row>
    <row r="1632" spans="1:5" ht="15" customHeight="1" x14ac:dyDescent="0.2">
      <c r="B1632" s="48" t="s">
        <v>40</v>
      </c>
      <c r="C1632" s="48" t="s">
        <v>41</v>
      </c>
      <c r="D1632" s="49" t="s">
        <v>42</v>
      </c>
      <c r="E1632" s="50" t="s">
        <v>43</v>
      </c>
    </row>
    <row r="1633" spans="1:5" ht="15" customHeight="1" x14ac:dyDescent="0.2">
      <c r="B1633" s="51">
        <v>107117968</v>
      </c>
      <c r="C1633" s="52"/>
      <c r="D1633" s="55" t="s">
        <v>45</v>
      </c>
      <c r="E1633" s="54">
        <v>95873.44</v>
      </c>
    </row>
    <row r="1634" spans="1:5" ht="15" customHeight="1" x14ac:dyDescent="0.2">
      <c r="B1634" s="51">
        <v>107517969</v>
      </c>
      <c r="C1634" s="52"/>
      <c r="D1634" s="55" t="s">
        <v>45</v>
      </c>
      <c r="E1634" s="54">
        <v>1629848.36</v>
      </c>
    </row>
    <row r="1635" spans="1:5" ht="15" customHeight="1" x14ac:dyDescent="0.2">
      <c r="B1635" s="51">
        <v>107117015</v>
      </c>
      <c r="C1635" s="52"/>
      <c r="D1635" s="53" t="s">
        <v>44</v>
      </c>
      <c r="E1635" s="54">
        <v>49096.81</v>
      </c>
    </row>
    <row r="1636" spans="1:5" ht="15" customHeight="1" x14ac:dyDescent="0.2">
      <c r="B1636" s="51">
        <v>107517016</v>
      </c>
      <c r="C1636" s="52"/>
      <c r="D1636" s="132" t="s">
        <v>44</v>
      </c>
      <c r="E1636" s="54">
        <v>834645.66</v>
      </c>
    </row>
    <row r="1637" spans="1:5" ht="15" customHeight="1" x14ac:dyDescent="0.2">
      <c r="B1637" s="56"/>
      <c r="C1637" s="57" t="s">
        <v>46</v>
      </c>
      <c r="D1637" s="58"/>
      <c r="E1637" s="59">
        <f>SUM(E1633:E1636)</f>
        <v>2609464.27</v>
      </c>
    </row>
    <row r="1638" spans="1:5" ht="15" customHeight="1" x14ac:dyDescent="0.2"/>
    <row r="1639" spans="1:5" ht="15" customHeight="1" x14ac:dyDescent="0.25">
      <c r="A1639" s="60" t="s">
        <v>1</v>
      </c>
      <c r="B1639" s="83"/>
      <c r="C1639" s="84"/>
      <c r="D1639" s="84"/>
      <c r="E1639" s="84"/>
    </row>
    <row r="1640" spans="1:5" ht="15" customHeight="1" x14ac:dyDescent="0.2">
      <c r="A1640" s="61" t="s">
        <v>71</v>
      </c>
      <c r="B1640" s="85"/>
      <c r="C1640" s="85"/>
      <c r="D1640" s="85"/>
      <c r="E1640" s="44" t="s">
        <v>72</v>
      </c>
    </row>
    <row r="1641" spans="1:5" ht="15" customHeight="1" x14ac:dyDescent="0.2">
      <c r="A1641" s="85"/>
      <c r="B1641" s="86"/>
      <c r="C1641" s="85"/>
      <c r="D1641" s="85"/>
      <c r="E1641" s="47"/>
    </row>
    <row r="1642" spans="1:5" ht="15" customHeight="1" x14ac:dyDescent="0.2">
      <c r="B1642" s="77"/>
      <c r="C1642" s="87" t="s">
        <v>41</v>
      </c>
      <c r="D1642" s="49" t="s">
        <v>42</v>
      </c>
      <c r="E1642" s="64" t="s">
        <v>43</v>
      </c>
    </row>
    <row r="1643" spans="1:5" ht="15" customHeight="1" x14ac:dyDescent="0.2">
      <c r="B1643" s="88"/>
      <c r="C1643" s="87">
        <v>6172</v>
      </c>
      <c r="D1643" s="55" t="s">
        <v>73</v>
      </c>
      <c r="E1643" s="89">
        <v>2609464.27</v>
      </c>
    </row>
    <row r="1644" spans="1:5" ht="15" customHeight="1" x14ac:dyDescent="0.2">
      <c r="B1644" s="90"/>
      <c r="C1644" s="68" t="s">
        <v>46</v>
      </c>
      <c r="D1644" s="69"/>
      <c r="E1644" s="70">
        <f>SUM(E1643:E1643)</f>
        <v>2609464.27</v>
      </c>
    </row>
    <row r="1645" spans="1:5" ht="15" customHeight="1" x14ac:dyDescent="0.2"/>
    <row r="1646" spans="1:5" ht="15" customHeight="1" x14ac:dyDescent="0.25">
      <c r="A1646" s="60" t="s">
        <v>16</v>
      </c>
      <c r="B1646" s="46"/>
      <c r="C1646" s="46"/>
      <c r="D1646" s="46"/>
      <c r="E1646" s="46"/>
    </row>
    <row r="1647" spans="1:5" ht="15" customHeight="1" x14ac:dyDescent="0.2">
      <c r="A1647" s="61" t="s">
        <v>71</v>
      </c>
      <c r="B1647" s="85"/>
      <c r="C1647" s="85"/>
      <c r="D1647" s="85"/>
      <c r="E1647" s="44" t="s">
        <v>72</v>
      </c>
    </row>
    <row r="1648" spans="1:5" ht="15" customHeight="1" x14ac:dyDescent="0.25">
      <c r="A1648" s="60"/>
      <c r="B1648" s="44"/>
      <c r="C1648" s="46"/>
      <c r="D1648" s="46"/>
      <c r="E1648" s="47"/>
    </row>
    <row r="1649" spans="1:5" ht="15" customHeight="1" x14ac:dyDescent="0.2">
      <c r="A1649" s="77"/>
      <c r="B1649" s="64" t="s">
        <v>40</v>
      </c>
      <c r="C1649" s="48" t="s">
        <v>41</v>
      </c>
      <c r="D1649" s="91" t="s">
        <v>42</v>
      </c>
      <c r="E1649" s="50" t="s">
        <v>43</v>
      </c>
    </row>
    <row r="1650" spans="1:5" ht="15" customHeight="1" x14ac:dyDescent="0.2">
      <c r="A1650" s="92"/>
      <c r="B1650" s="51">
        <v>107117968</v>
      </c>
      <c r="C1650" s="66"/>
      <c r="D1650" s="80" t="s">
        <v>74</v>
      </c>
      <c r="E1650" s="54">
        <v>95873.44</v>
      </c>
    </row>
    <row r="1651" spans="1:5" ht="15" customHeight="1" x14ac:dyDescent="0.2">
      <c r="A1651" s="92"/>
      <c r="B1651" s="51">
        <v>107517969</v>
      </c>
      <c r="C1651" s="66"/>
      <c r="D1651" s="80" t="s">
        <v>74</v>
      </c>
      <c r="E1651" s="54">
        <v>1629848.36</v>
      </c>
    </row>
    <row r="1652" spans="1:5" ht="15" customHeight="1" x14ac:dyDescent="0.2">
      <c r="A1652" s="92"/>
      <c r="B1652" s="51">
        <v>107117015</v>
      </c>
      <c r="C1652" s="66"/>
      <c r="D1652" s="133" t="s">
        <v>110</v>
      </c>
      <c r="E1652" s="54">
        <v>49096.81</v>
      </c>
    </row>
    <row r="1653" spans="1:5" ht="15" customHeight="1" x14ac:dyDescent="0.2">
      <c r="A1653" s="92"/>
      <c r="B1653" s="51">
        <v>107517016</v>
      </c>
      <c r="C1653" s="66"/>
      <c r="D1653" s="133" t="s">
        <v>110</v>
      </c>
      <c r="E1653" s="54">
        <v>834645.66</v>
      </c>
    </row>
    <row r="1654" spans="1:5" ht="15" customHeight="1" x14ac:dyDescent="0.2">
      <c r="A1654" s="93"/>
      <c r="B1654" s="94"/>
      <c r="C1654" s="57" t="s">
        <v>46</v>
      </c>
      <c r="D1654" s="95"/>
      <c r="E1654" s="96">
        <f>SUM(E1650:E1653)</f>
        <v>2609464.27</v>
      </c>
    </row>
    <row r="1655" spans="1:5" ht="15" customHeight="1" x14ac:dyDescent="0.25">
      <c r="A1655" s="60"/>
      <c r="B1655" s="44"/>
      <c r="C1655" s="46"/>
      <c r="D1655" s="46"/>
      <c r="E1655" s="47"/>
    </row>
    <row r="1656" spans="1:5" ht="15" customHeight="1" x14ac:dyDescent="0.25">
      <c r="A1656" s="39" t="s">
        <v>16</v>
      </c>
      <c r="B1656" s="40"/>
      <c r="C1656" s="41"/>
      <c r="D1656" s="41"/>
      <c r="E1656" s="44"/>
    </row>
    <row r="1657" spans="1:5" ht="15" customHeight="1" x14ac:dyDescent="0.2">
      <c r="A1657" s="42" t="s">
        <v>47</v>
      </c>
      <c r="B1657" s="40"/>
      <c r="C1657" s="41"/>
      <c r="D1657" s="41"/>
      <c r="E1657" t="s">
        <v>48</v>
      </c>
    </row>
    <row r="1658" spans="1:5" ht="15" customHeight="1" x14ac:dyDescent="0.2">
      <c r="A1658" s="42"/>
      <c r="B1658" s="40"/>
      <c r="C1658" s="41"/>
      <c r="D1658" s="41"/>
    </row>
    <row r="1659" spans="1:5" ht="15" customHeight="1" x14ac:dyDescent="0.2">
      <c r="A1659" s="42"/>
      <c r="B1659" s="40"/>
      <c r="C1659" s="48" t="s">
        <v>41</v>
      </c>
      <c r="D1659" s="49" t="s">
        <v>42</v>
      </c>
      <c r="E1659" s="50" t="s">
        <v>43</v>
      </c>
    </row>
    <row r="1660" spans="1:5" ht="15" customHeight="1" x14ac:dyDescent="0.2">
      <c r="A1660" s="42"/>
      <c r="B1660" s="40"/>
      <c r="C1660" s="63"/>
      <c r="D1660" s="55" t="s">
        <v>49</v>
      </c>
      <c r="E1660" s="54">
        <v>1725721.8</v>
      </c>
    </row>
    <row r="1661" spans="1:5" ht="15" customHeight="1" x14ac:dyDescent="0.2">
      <c r="A1661" s="42"/>
      <c r="B1661" s="40"/>
      <c r="C1661" s="63"/>
      <c r="D1661" s="55" t="s">
        <v>49</v>
      </c>
      <c r="E1661" s="54">
        <v>71997.929999999993</v>
      </c>
    </row>
    <row r="1662" spans="1:5" ht="15" customHeight="1" x14ac:dyDescent="0.2">
      <c r="A1662" s="42"/>
      <c r="B1662" s="40"/>
      <c r="C1662" s="57" t="s">
        <v>46</v>
      </c>
      <c r="D1662" s="58"/>
      <c r="E1662" s="97">
        <f>SUM(E1660:E1661)</f>
        <v>1797719.73</v>
      </c>
    </row>
    <row r="1663" spans="1:5" ht="15" customHeight="1" x14ac:dyDescent="0.2"/>
    <row r="1664" spans="1:5" ht="15" customHeight="1" x14ac:dyDescent="0.2"/>
    <row r="1665" spans="1:5" ht="15" customHeight="1" x14ac:dyDescent="0.25">
      <c r="A1665" s="39" t="s">
        <v>16</v>
      </c>
      <c r="B1665" s="40"/>
      <c r="C1665" s="41"/>
      <c r="D1665" s="41"/>
      <c r="E1665" s="44"/>
    </row>
    <row r="1666" spans="1:5" ht="15" customHeight="1" x14ac:dyDescent="0.2">
      <c r="A1666" s="42" t="s">
        <v>47</v>
      </c>
      <c r="B1666" s="40"/>
      <c r="C1666" s="41"/>
      <c r="D1666" s="41"/>
      <c r="E1666" t="s">
        <v>48</v>
      </c>
    </row>
    <row r="1667" spans="1:5" ht="15" customHeight="1" x14ac:dyDescent="0.2"/>
    <row r="1668" spans="1:5" ht="15" customHeight="1" x14ac:dyDescent="0.2">
      <c r="C1668" s="64" t="s">
        <v>41</v>
      </c>
      <c r="D1668" s="65" t="s">
        <v>50</v>
      </c>
      <c r="E1668" s="64" t="s">
        <v>43</v>
      </c>
    </row>
    <row r="1669" spans="1:5" ht="15" customHeight="1" x14ac:dyDescent="0.2">
      <c r="C1669" s="66">
        <v>6409</v>
      </c>
      <c r="D1669" s="67" t="s">
        <v>51</v>
      </c>
      <c r="E1669" s="54">
        <v>-71997.929999999993</v>
      </c>
    </row>
    <row r="1670" spans="1:5" ht="15" customHeight="1" x14ac:dyDescent="0.2">
      <c r="C1670" s="66">
        <v>6409</v>
      </c>
      <c r="D1670" s="67" t="s">
        <v>51</v>
      </c>
      <c r="E1670" s="54">
        <v>883742.47</v>
      </c>
    </row>
    <row r="1671" spans="1:5" ht="15" customHeight="1" x14ac:dyDescent="0.2">
      <c r="C1671" s="68" t="s">
        <v>46</v>
      </c>
      <c r="D1671" s="69"/>
      <c r="E1671" s="70">
        <f>SUM(E1669:E1670)</f>
        <v>811744.54</v>
      </c>
    </row>
    <row r="1672" spans="1:5" ht="15" customHeight="1" x14ac:dyDescent="0.2"/>
    <row r="1673" spans="1:5" ht="15" customHeight="1" x14ac:dyDescent="0.2"/>
    <row r="1674" spans="1:5" ht="15" customHeight="1" x14ac:dyDescent="0.25">
      <c r="A1674" s="36" t="s">
        <v>252</v>
      </c>
    </row>
    <row r="1675" spans="1:5" ht="15" customHeight="1" x14ac:dyDescent="0.2">
      <c r="A1675" s="220" t="s">
        <v>35</v>
      </c>
      <c r="B1675" s="220"/>
      <c r="C1675" s="220"/>
      <c r="D1675" s="220"/>
      <c r="E1675" s="220"/>
    </row>
    <row r="1676" spans="1:5" ht="15" customHeight="1" x14ac:dyDescent="0.2">
      <c r="A1676" s="221" t="s">
        <v>253</v>
      </c>
      <c r="B1676" s="221"/>
      <c r="C1676" s="221"/>
      <c r="D1676" s="221"/>
      <c r="E1676" s="221"/>
    </row>
    <row r="1677" spans="1:5" ht="15" customHeight="1" x14ac:dyDescent="0.2">
      <c r="A1677" s="221"/>
      <c r="B1677" s="221"/>
      <c r="C1677" s="221"/>
      <c r="D1677" s="221"/>
      <c r="E1677" s="221"/>
    </row>
    <row r="1678" spans="1:5" ht="15" customHeight="1" x14ac:dyDescent="0.2">
      <c r="A1678" s="221"/>
      <c r="B1678" s="221"/>
      <c r="C1678" s="221"/>
      <c r="D1678" s="221"/>
      <c r="E1678" s="221"/>
    </row>
    <row r="1679" spans="1:5" ht="15" customHeight="1" x14ac:dyDescent="0.2">
      <c r="A1679" s="221"/>
      <c r="B1679" s="221"/>
      <c r="C1679" s="221"/>
      <c r="D1679" s="221"/>
      <c r="E1679" s="221"/>
    </row>
    <row r="1680" spans="1:5" ht="15" customHeight="1" x14ac:dyDescent="0.2">
      <c r="A1680" s="221"/>
      <c r="B1680" s="221"/>
      <c r="C1680" s="221"/>
      <c r="D1680" s="221"/>
      <c r="E1680" s="221"/>
    </row>
    <row r="1681" spans="1:5" ht="15" customHeight="1" x14ac:dyDescent="0.2">
      <c r="A1681" s="221"/>
      <c r="B1681" s="221"/>
      <c r="C1681" s="221"/>
      <c r="D1681" s="221"/>
      <c r="E1681" s="221"/>
    </row>
    <row r="1682" spans="1:5" ht="15" customHeight="1" x14ac:dyDescent="0.2">
      <c r="A1682" s="221"/>
      <c r="B1682" s="221"/>
      <c r="C1682" s="221"/>
      <c r="D1682" s="221"/>
      <c r="E1682" s="221"/>
    </row>
    <row r="1683" spans="1:5" ht="15" customHeight="1" x14ac:dyDescent="0.2"/>
    <row r="1684" spans="1:5" ht="15" customHeight="1" x14ac:dyDescent="0.25">
      <c r="A1684" s="60" t="s">
        <v>1</v>
      </c>
      <c r="B1684" s="46"/>
      <c r="C1684" s="46"/>
      <c r="D1684" s="46"/>
      <c r="E1684" s="46"/>
    </row>
    <row r="1685" spans="1:5" ht="15" customHeight="1" x14ac:dyDescent="0.2">
      <c r="A1685" s="61" t="s">
        <v>47</v>
      </c>
      <c r="B1685" s="46"/>
      <c r="C1685" s="46"/>
      <c r="D1685" s="46"/>
      <c r="E1685" s="62" t="s">
        <v>48</v>
      </c>
    </row>
    <row r="1686" spans="1:5" ht="15" customHeight="1" x14ac:dyDescent="0.25">
      <c r="A1686" s="44"/>
      <c r="B1686" s="60"/>
      <c r="C1686" s="46"/>
      <c r="D1686" s="46"/>
      <c r="E1686" s="47"/>
    </row>
    <row r="1687" spans="1:5" ht="15" customHeight="1" x14ac:dyDescent="0.2">
      <c r="B1687" s="111"/>
      <c r="C1687" s="48" t="s">
        <v>41</v>
      </c>
      <c r="D1687" s="49" t="s">
        <v>42</v>
      </c>
      <c r="E1687" s="50" t="s">
        <v>43</v>
      </c>
    </row>
    <row r="1688" spans="1:5" ht="15" customHeight="1" x14ac:dyDescent="0.2">
      <c r="B1688" s="92"/>
      <c r="C1688" s="155">
        <v>6172</v>
      </c>
      <c r="D1688" s="80" t="s">
        <v>146</v>
      </c>
      <c r="E1688" s="74">
        <v>731390</v>
      </c>
    </row>
    <row r="1689" spans="1:5" ht="15" customHeight="1" x14ac:dyDescent="0.2">
      <c r="B1689" s="92"/>
      <c r="C1689" s="57" t="s">
        <v>46</v>
      </c>
      <c r="D1689" s="58"/>
      <c r="E1689" s="59">
        <f>SUM(E1688:E1688)</f>
        <v>731390</v>
      </c>
    </row>
    <row r="1690" spans="1:5" ht="15" customHeight="1" x14ac:dyDescent="0.2"/>
    <row r="1691" spans="1:5" ht="15" customHeight="1" x14ac:dyDescent="0.25">
      <c r="A1691" s="60" t="s">
        <v>16</v>
      </c>
      <c r="B1691" s="46"/>
      <c r="C1691" s="46"/>
      <c r="D1691" s="46"/>
      <c r="E1691" s="46"/>
    </row>
    <row r="1692" spans="1:5" ht="15" customHeight="1" x14ac:dyDescent="0.2">
      <c r="A1692" s="61" t="s">
        <v>71</v>
      </c>
      <c r="B1692" s="85"/>
      <c r="C1692" s="85"/>
      <c r="D1692" s="85"/>
      <c r="E1692" s="44" t="s">
        <v>72</v>
      </c>
    </row>
    <row r="1693" spans="1:5" ht="15" customHeight="1" x14ac:dyDescent="0.25">
      <c r="A1693" s="60"/>
      <c r="B1693" s="44"/>
      <c r="C1693" s="46"/>
      <c r="D1693" s="46"/>
      <c r="E1693" s="47"/>
    </row>
    <row r="1694" spans="1:5" ht="15" customHeight="1" x14ac:dyDescent="0.2">
      <c r="A1694" s="77"/>
      <c r="B1694" s="64" t="s">
        <v>40</v>
      </c>
      <c r="C1694" s="48" t="s">
        <v>41</v>
      </c>
      <c r="D1694" s="91" t="s">
        <v>42</v>
      </c>
      <c r="E1694" s="50" t="s">
        <v>43</v>
      </c>
    </row>
    <row r="1695" spans="1:5" ht="15" customHeight="1" x14ac:dyDescent="0.2">
      <c r="A1695" s="92"/>
      <c r="B1695" s="118">
        <v>305</v>
      </c>
      <c r="C1695" s="66"/>
      <c r="D1695" s="133" t="s">
        <v>151</v>
      </c>
      <c r="E1695" s="74">
        <v>731390</v>
      </c>
    </row>
    <row r="1696" spans="1:5" ht="15" customHeight="1" x14ac:dyDescent="0.2">
      <c r="A1696" s="93"/>
      <c r="B1696" s="94"/>
      <c r="C1696" s="57" t="s">
        <v>46</v>
      </c>
      <c r="D1696" s="95"/>
      <c r="E1696" s="96">
        <f>SUM(E1695:E1695)</f>
        <v>731390</v>
      </c>
    </row>
    <row r="1697" spans="1:5" ht="15" customHeight="1" x14ac:dyDescent="0.2"/>
    <row r="1698" spans="1:5" ht="15" customHeight="1" x14ac:dyDescent="0.2"/>
    <row r="1699" spans="1:5" ht="15" customHeight="1" x14ac:dyDescent="0.25">
      <c r="A1699" s="36" t="s">
        <v>254</v>
      </c>
    </row>
    <row r="1700" spans="1:5" ht="15" customHeight="1" x14ac:dyDescent="0.2">
      <c r="A1700" s="220" t="s">
        <v>35</v>
      </c>
      <c r="B1700" s="220"/>
      <c r="C1700" s="220"/>
      <c r="D1700" s="220"/>
      <c r="E1700" s="220"/>
    </row>
    <row r="1701" spans="1:5" ht="15" customHeight="1" x14ac:dyDescent="0.2">
      <c r="A1701" s="221" t="s">
        <v>412</v>
      </c>
      <c r="B1701" s="221"/>
      <c r="C1701" s="221"/>
      <c r="D1701" s="221"/>
      <c r="E1701" s="221"/>
    </row>
    <row r="1702" spans="1:5" ht="15" customHeight="1" x14ac:dyDescent="0.2">
      <c r="A1702" s="221"/>
      <c r="B1702" s="221"/>
      <c r="C1702" s="221"/>
      <c r="D1702" s="221"/>
      <c r="E1702" s="221"/>
    </row>
    <row r="1703" spans="1:5" ht="15" customHeight="1" x14ac:dyDescent="0.2">
      <c r="A1703" s="221"/>
      <c r="B1703" s="221"/>
      <c r="C1703" s="221"/>
      <c r="D1703" s="221"/>
      <c r="E1703" s="221"/>
    </row>
    <row r="1704" spans="1:5" ht="15" customHeight="1" x14ac:dyDescent="0.2">
      <c r="A1704" s="221"/>
      <c r="B1704" s="221"/>
      <c r="C1704" s="221"/>
      <c r="D1704" s="221"/>
      <c r="E1704" s="221"/>
    </row>
    <row r="1705" spans="1:5" ht="15" customHeight="1" x14ac:dyDescent="0.2">
      <c r="A1705" s="221"/>
      <c r="B1705" s="221"/>
      <c r="C1705" s="221"/>
      <c r="D1705" s="221"/>
      <c r="E1705" s="221"/>
    </row>
    <row r="1706" spans="1:5" ht="15" customHeight="1" x14ac:dyDescent="0.2">
      <c r="A1706" s="221"/>
      <c r="B1706" s="221"/>
      <c r="C1706" s="221"/>
      <c r="D1706" s="221"/>
      <c r="E1706" s="221"/>
    </row>
    <row r="1707" spans="1:5" ht="15" customHeight="1" x14ac:dyDescent="0.2">
      <c r="A1707" s="221"/>
      <c r="B1707" s="221"/>
      <c r="C1707" s="221"/>
      <c r="D1707" s="221"/>
      <c r="E1707" s="221"/>
    </row>
    <row r="1708" spans="1:5" ht="15" customHeight="1" x14ac:dyDescent="0.2">
      <c r="A1708" s="221"/>
      <c r="B1708" s="221"/>
      <c r="C1708" s="221"/>
      <c r="D1708" s="221"/>
      <c r="E1708" s="221"/>
    </row>
    <row r="1709" spans="1:5" ht="15" customHeight="1" x14ac:dyDescent="0.2">
      <c r="A1709" s="98"/>
      <c r="B1709" s="98"/>
      <c r="C1709" s="98"/>
      <c r="D1709" s="98"/>
      <c r="E1709" s="98"/>
    </row>
    <row r="1710" spans="1:5" ht="15" customHeight="1" x14ac:dyDescent="0.25">
      <c r="A1710" s="60" t="s">
        <v>1</v>
      </c>
      <c r="B1710" s="46"/>
      <c r="C1710" s="46"/>
      <c r="D1710" s="46"/>
      <c r="E1710" s="46"/>
    </row>
    <row r="1711" spans="1:5" ht="15" customHeight="1" x14ac:dyDescent="0.2">
      <c r="A1711" s="61" t="s">
        <v>47</v>
      </c>
      <c r="E1711" t="s">
        <v>48</v>
      </c>
    </row>
    <row r="1712" spans="1:5" ht="15" customHeight="1" x14ac:dyDescent="0.25">
      <c r="B1712" s="60"/>
      <c r="C1712" s="46"/>
      <c r="D1712" s="46"/>
      <c r="E1712" s="47"/>
    </row>
    <row r="1713" spans="1:5" ht="15" customHeight="1" x14ac:dyDescent="0.2">
      <c r="A1713" s="77"/>
      <c r="B1713" s="77"/>
      <c r="C1713" s="48" t="s">
        <v>41</v>
      </c>
      <c r="D1713" s="49" t="s">
        <v>42</v>
      </c>
      <c r="E1713" s="64" t="s">
        <v>43</v>
      </c>
    </row>
    <row r="1714" spans="1:5" ht="15" customHeight="1" x14ac:dyDescent="0.2">
      <c r="A1714" s="99"/>
      <c r="B1714" s="100"/>
      <c r="C1714" s="66"/>
      <c r="D1714" s="55" t="s">
        <v>76</v>
      </c>
      <c r="E1714" s="54">
        <v>20139.240000000002</v>
      </c>
    </row>
    <row r="1715" spans="1:5" ht="15" customHeight="1" x14ac:dyDescent="0.2">
      <c r="A1715" s="99"/>
      <c r="B1715" s="100"/>
      <c r="C1715" s="68" t="s">
        <v>46</v>
      </c>
      <c r="D1715" s="101"/>
      <c r="E1715" s="97">
        <f>SUM(E1714:E1714)</f>
        <v>20139.240000000002</v>
      </c>
    </row>
    <row r="1716" spans="1:5" ht="15" customHeight="1" x14ac:dyDescent="0.2"/>
    <row r="1717" spans="1:5" ht="15" customHeight="1" x14ac:dyDescent="0.25">
      <c r="A1717" s="39" t="s">
        <v>16</v>
      </c>
      <c r="B1717" s="41"/>
      <c r="C1717" s="41"/>
      <c r="D1717" s="44"/>
      <c r="E1717" s="44"/>
    </row>
    <row r="1718" spans="1:5" ht="15" customHeight="1" x14ac:dyDescent="0.2">
      <c r="A1718" s="42" t="s">
        <v>77</v>
      </c>
      <c r="B1718" s="46"/>
      <c r="C1718" s="46"/>
      <c r="D1718" s="46"/>
      <c r="E1718" s="62" t="s">
        <v>78</v>
      </c>
    </row>
    <row r="1719" spans="1:5" ht="15" customHeight="1" x14ac:dyDescent="0.2">
      <c r="A1719" s="102"/>
      <c r="B1719" s="103"/>
      <c r="C1719" s="41"/>
      <c r="D1719" s="102"/>
      <c r="E1719" s="104"/>
    </row>
    <row r="1720" spans="1:5" ht="15" customHeight="1" x14ac:dyDescent="0.2">
      <c r="B1720" s="77"/>
      <c r="C1720" s="64" t="s">
        <v>41</v>
      </c>
      <c r="D1720" s="65" t="s">
        <v>50</v>
      </c>
      <c r="E1720" s="64" t="s">
        <v>43</v>
      </c>
    </row>
    <row r="1721" spans="1:5" ht="15" customHeight="1" x14ac:dyDescent="0.2">
      <c r="B1721" s="105"/>
      <c r="C1721" s="66">
        <v>3122</v>
      </c>
      <c r="D1721" s="80" t="s">
        <v>63</v>
      </c>
      <c r="E1721" s="54">
        <v>20139.240000000002</v>
      </c>
    </row>
    <row r="1722" spans="1:5" ht="15" customHeight="1" x14ac:dyDescent="0.2">
      <c r="B1722" s="82"/>
      <c r="C1722" s="68" t="s">
        <v>46</v>
      </c>
      <c r="D1722" s="69"/>
      <c r="E1722" s="70">
        <f>SUM(E1721:E1721)</f>
        <v>20139.240000000002</v>
      </c>
    </row>
    <row r="1723" spans="1:5" ht="15" customHeight="1" x14ac:dyDescent="0.2"/>
    <row r="1724" spans="1:5" ht="15" customHeight="1" x14ac:dyDescent="0.2"/>
    <row r="1725" spans="1:5" ht="15" customHeight="1" x14ac:dyDescent="0.25">
      <c r="A1725" s="36" t="s">
        <v>255</v>
      </c>
    </row>
    <row r="1726" spans="1:5" ht="15" customHeight="1" x14ac:dyDescent="0.2">
      <c r="A1726" s="222" t="s">
        <v>256</v>
      </c>
      <c r="B1726" s="222"/>
      <c r="C1726" s="222"/>
      <c r="D1726" s="222"/>
      <c r="E1726" s="222"/>
    </row>
    <row r="1727" spans="1:5" ht="15" customHeight="1" x14ac:dyDescent="0.2">
      <c r="A1727" s="222"/>
      <c r="B1727" s="222"/>
      <c r="C1727" s="222"/>
      <c r="D1727" s="222"/>
      <c r="E1727" s="222"/>
    </row>
    <row r="1728" spans="1:5" ht="15" customHeight="1" x14ac:dyDescent="0.2">
      <c r="A1728" s="221" t="s">
        <v>257</v>
      </c>
      <c r="B1728" s="221"/>
      <c r="C1728" s="221"/>
      <c r="D1728" s="221"/>
      <c r="E1728" s="221"/>
    </row>
    <row r="1729" spans="1:5" ht="15" customHeight="1" x14ac:dyDescent="0.2">
      <c r="A1729" s="221"/>
      <c r="B1729" s="221"/>
      <c r="C1729" s="221"/>
      <c r="D1729" s="221"/>
      <c r="E1729" s="221"/>
    </row>
    <row r="1730" spans="1:5" ht="15" customHeight="1" x14ac:dyDescent="0.2">
      <c r="A1730" s="221"/>
      <c r="B1730" s="221"/>
      <c r="C1730" s="221"/>
      <c r="D1730" s="221"/>
      <c r="E1730" s="221"/>
    </row>
    <row r="1731" spans="1:5" ht="15" customHeight="1" x14ac:dyDescent="0.2">
      <c r="A1731" s="221"/>
      <c r="B1731" s="221"/>
      <c r="C1731" s="221"/>
      <c r="D1731" s="221"/>
      <c r="E1731" s="221"/>
    </row>
    <row r="1732" spans="1:5" ht="15" customHeight="1" x14ac:dyDescent="0.2">
      <c r="A1732" s="221"/>
      <c r="B1732" s="221"/>
      <c r="C1732" s="221"/>
      <c r="D1732" s="221"/>
      <c r="E1732" s="221"/>
    </row>
    <row r="1733" spans="1:5" ht="15" customHeight="1" x14ac:dyDescent="0.2">
      <c r="A1733" s="221"/>
      <c r="B1733" s="221"/>
      <c r="C1733" s="221"/>
      <c r="D1733" s="221"/>
      <c r="E1733" s="221"/>
    </row>
    <row r="1734" spans="1:5" ht="15" customHeight="1" x14ac:dyDescent="0.2">
      <c r="A1734" s="44"/>
      <c r="B1734" s="150"/>
      <c r="C1734" s="44"/>
      <c r="D1734" s="44"/>
      <c r="E1734" s="44"/>
    </row>
    <row r="1735" spans="1:5" ht="15" customHeight="1" x14ac:dyDescent="0.25">
      <c r="A1735" s="39" t="s">
        <v>16</v>
      </c>
      <c r="B1735" s="41"/>
      <c r="C1735" s="41"/>
      <c r="D1735" s="44"/>
      <c r="E1735" s="44"/>
    </row>
    <row r="1736" spans="1:5" ht="15" customHeight="1" x14ac:dyDescent="0.2">
      <c r="A1736" s="42" t="s">
        <v>77</v>
      </c>
      <c r="B1736" s="41"/>
      <c r="C1736" s="41"/>
      <c r="D1736" s="41"/>
      <c r="E1736" s="43" t="s">
        <v>163</v>
      </c>
    </row>
    <row r="1737" spans="1:5" ht="15" customHeight="1" x14ac:dyDescent="0.2">
      <c r="A1737" s="102"/>
      <c r="B1737" s="103"/>
      <c r="C1737" s="41"/>
      <c r="D1737" s="102"/>
      <c r="E1737" s="104"/>
    </row>
    <row r="1738" spans="1:5" ht="15" customHeight="1" x14ac:dyDescent="0.2">
      <c r="C1738" s="64" t="s">
        <v>41</v>
      </c>
      <c r="D1738" s="65" t="s">
        <v>50</v>
      </c>
      <c r="E1738" s="64" t="s">
        <v>43</v>
      </c>
    </row>
    <row r="1739" spans="1:5" ht="15" customHeight="1" x14ac:dyDescent="0.2">
      <c r="C1739" s="66">
        <v>3122</v>
      </c>
      <c r="D1739" s="80" t="s">
        <v>82</v>
      </c>
      <c r="E1739" s="54">
        <v>-36000</v>
      </c>
    </row>
    <row r="1740" spans="1:5" ht="15" customHeight="1" x14ac:dyDescent="0.2">
      <c r="C1740" s="66">
        <v>3121</v>
      </c>
      <c r="D1740" s="80" t="s">
        <v>82</v>
      </c>
      <c r="E1740" s="54">
        <v>-12000</v>
      </c>
    </row>
    <row r="1741" spans="1:5" ht="15" customHeight="1" x14ac:dyDescent="0.2">
      <c r="C1741" s="68" t="s">
        <v>46</v>
      </c>
      <c r="D1741" s="69"/>
      <c r="E1741" s="70">
        <f>SUM(E1739:E1740)</f>
        <v>-48000</v>
      </c>
    </row>
    <row r="1742" spans="1:5" ht="15" customHeight="1" x14ac:dyDescent="0.2">
      <c r="A1742" s="44"/>
      <c r="B1742" s="150"/>
      <c r="C1742" s="44"/>
      <c r="D1742" s="44"/>
      <c r="E1742" s="44"/>
    </row>
    <row r="1743" spans="1:5" ht="15" customHeight="1" x14ac:dyDescent="0.2"/>
    <row r="1744" spans="1:5" ht="15" customHeight="1" x14ac:dyDescent="0.25">
      <c r="A1744" s="60" t="s">
        <v>16</v>
      </c>
      <c r="B1744" s="167"/>
      <c r="C1744" s="46"/>
      <c r="D1744" s="46"/>
      <c r="E1744" s="44"/>
    </row>
    <row r="1745" spans="1:5" ht="15" customHeight="1" x14ac:dyDescent="0.2">
      <c r="A1745" s="42" t="s">
        <v>107</v>
      </c>
      <c r="B1745" s="167"/>
      <c r="C1745" s="46"/>
      <c r="D1745" s="46"/>
      <c r="E1745" s="62" t="s">
        <v>108</v>
      </c>
    </row>
    <row r="1746" spans="1:5" ht="15" customHeight="1" x14ac:dyDescent="0.2">
      <c r="A1746" s="61"/>
      <c r="B1746" s="167"/>
      <c r="C1746" s="46"/>
      <c r="D1746" s="46"/>
      <c r="E1746" s="62"/>
    </row>
    <row r="1747" spans="1:5" ht="15" customHeight="1" x14ac:dyDescent="0.2">
      <c r="B1747" s="111"/>
      <c r="C1747" s="64" t="s">
        <v>41</v>
      </c>
      <c r="D1747" s="122" t="s">
        <v>50</v>
      </c>
      <c r="E1747" s="64" t="s">
        <v>43</v>
      </c>
    </row>
    <row r="1748" spans="1:5" ht="15" customHeight="1" x14ac:dyDescent="0.2">
      <c r="B1748" s="99"/>
      <c r="C1748" s="64">
        <v>6172</v>
      </c>
      <c r="D1748" s="80" t="s">
        <v>131</v>
      </c>
      <c r="E1748" s="54">
        <v>48000</v>
      </c>
    </row>
    <row r="1749" spans="1:5" ht="15" customHeight="1" x14ac:dyDescent="0.2">
      <c r="B1749" s="112"/>
      <c r="C1749" s="68" t="s">
        <v>46</v>
      </c>
      <c r="D1749" s="101"/>
      <c r="E1749" s="97">
        <f>SUM(E1748:E1748)</f>
        <v>48000</v>
      </c>
    </row>
    <row r="1750" spans="1:5" ht="15" customHeight="1" x14ac:dyDescent="0.2"/>
    <row r="1751" spans="1:5" ht="15" customHeight="1" x14ac:dyDescent="0.2"/>
    <row r="1752" spans="1:5" ht="15" customHeight="1" x14ac:dyDescent="0.25">
      <c r="A1752" s="36" t="s">
        <v>258</v>
      </c>
    </row>
    <row r="1753" spans="1:5" ht="15" customHeight="1" x14ac:dyDescent="0.2">
      <c r="A1753" s="222" t="s">
        <v>259</v>
      </c>
      <c r="B1753" s="222"/>
      <c r="C1753" s="222"/>
      <c r="D1753" s="222"/>
      <c r="E1753" s="222"/>
    </row>
    <row r="1754" spans="1:5" ht="15" customHeight="1" x14ac:dyDescent="0.2">
      <c r="A1754" s="222"/>
      <c r="B1754" s="222"/>
      <c r="C1754" s="222"/>
      <c r="D1754" s="222"/>
      <c r="E1754" s="222"/>
    </row>
    <row r="1755" spans="1:5" ht="15" customHeight="1" x14ac:dyDescent="0.2">
      <c r="A1755" s="221" t="s">
        <v>260</v>
      </c>
      <c r="B1755" s="221"/>
      <c r="C1755" s="221"/>
      <c r="D1755" s="221"/>
      <c r="E1755" s="221"/>
    </row>
    <row r="1756" spans="1:5" ht="15" customHeight="1" x14ac:dyDescent="0.2">
      <c r="A1756" s="221"/>
      <c r="B1756" s="221"/>
      <c r="C1756" s="221"/>
      <c r="D1756" s="221"/>
      <c r="E1756" s="221"/>
    </row>
    <row r="1757" spans="1:5" ht="15" customHeight="1" x14ac:dyDescent="0.2">
      <c r="A1757" s="221"/>
      <c r="B1757" s="221"/>
      <c r="C1757" s="221"/>
      <c r="D1757" s="221"/>
      <c r="E1757" s="221"/>
    </row>
    <row r="1758" spans="1:5" ht="15" customHeight="1" x14ac:dyDescent="0.2">
      <c r="A1758" s="221"/>
      <c r="B1758" s="221"/>
      <c r="C1758" s="221"/>
      <c r="D1758" s="221"/>
      <c r="E1758" s="221"/>
    </row>
    <row r="1759" spans="1:5" ht="15" customHeight="1" x14ac:dyDescent="0.2">
      <c r="A1759" s="221"/>
      <c r="B1759" s="221"/>
      <c r="C1759" s="221"/>
      <c r="D1759" s="221"/>
      <c r="E1759" s="221"/>
    </row>
    <row r="1760" spans="1:5" ht="15" customHeight="1" x14ac:dyDescent="0.2">
      <c r="A1760" s="221"/>
      <c r="B1760" s="221"/>
      <c r="C1760" s="221"/>
      <c r="D1760" s="221"/>
      <c r="E1760" s="221"/>
    </row>
    <row r="1761" spans="1:5" ht="15" customHeight="1" x14ac:dyDescent="0.2">
      <c r="A1761" s="164"/>
      <c r="B1761" s="164"/>
      <c r="C1761" s="164"/>
      <c r="D1761" s="164"/>
      <c r="E1761" s="164"/>
    </row>
    <row r="1762" spans="1:5" ht="15" customHeight="1" x14ac:dyDescent="0.25">
      <c r="A1762" s="39" t="s">
        <v>16</v>
      </c>
      <c r="B1762" s="41"/>
      <c r="C1762" s="41"/>
      <c r="D1762" s="41"/>
      <c r="E1762" s="41"/>
    </row>
    <row r="1763" spans="1:5" ht="15" customHeight="1" x14ac:dyDescent="0.2">
      <c r="A1763" s="42" t="s">
        <v>47</v>
      </c>
      <c r="B1763" s="41"/>
      <c r="C1763" s="41"/>
      <c r="D1763" s="41"/>
      <c r="E1763" s="43" t="s">
        <v>48</v>
      </c>
    </row>
    <row r="1764" spans="1:5" ht="15" customHeight="1" x14ac:dyDescent="0.25">
      <c r="A1764" s="102"/>
      <c r="B1764" s="39"/>
      <c r="C1764" s="41"/>
      <c r="D1764" s="41"/>
      <c r="E1764" s="135"/>
    </row>
    <row r="1765" spans="1:5" ht="15" customHeight="1" x14ac:dyDescent="0.2">
      <c r="A1765" s="111"/>
      <c r="B1765" s="77"/>
      <c r="C1765" s="64" t="s">
        <v>41</v>
      </c>
      <c r="D1765" s="65" t="s">
        <v>50</v>
      </c>
      <c r="E1765" s="64" t="s">
        <v>43</v>
      </c>
    </row>
    <row r="1766" spans="1:5" ht="15" customHeight="1" x14ac:dyDescent="0.2">
      <c r="A1766" s="99"/>
      <c r="B1766" s="100"/>
      <c r="C1766" s="66">
        <v>6409</v>
      </c>
      <c r="D1766" s="80" t="s">
        <v>51</v>
      </c>
      <c r="E1766" s="54">
        <v>-610000</v>
      </c>
    </row>
    <row r="1767" spans="1:5" ht="15" customHeight="1" x14ac:dyDescent="0.2">
      <c r="A1767" s="112"/>
      <c r="B1767" s="117"/>
      <c r="C1767" s="68" t="s">
        <v>46</v>
      </c>
      <c r="D1767" s="69"/>
      <c r="E1767" s="70">
        <f>SUM(E1766:E1766)</f>
        <v>-610000</v>
      </c>
    </row>
    <row r="1768" spans="1:5" ht="15" customHeight="1" x14ac:dyDescent="0.2"/>
    <row r="1769" spans="1:5" ht="15" customHeight="1" x14ac:dyDescent="0.2"/>
    <row r="1770" spans="1:5" ht="15" customHeight="1" x14ac:dyDescent="0.25">
      <c r="A1770" s="39" t="s">
        <v>16</v>
      </c>
      <c r="B1770" s="164"/>
      <c r="C1770" s="164"/>
      <c r="D1770" s="164"/>
      <c r="E1770" s="164"/>
    </row>
    <row r="1771" spans="1:5" ht="15" customHeight="1" x14ac:dyDescent="0.2">
      <c r="A1771" s="61" t="s">
        <v>107</v>
      </c>
      <c r="B1771" s="46"/>
      <c r="C1771" s="46"/>
      <c r="D1771" s="46"/>
      <c r="E1771" s="62" t="s">
        <v>108</v>
      </c>
    </row>
    <row r="1772" spans="1:5" ht="15" customHeight="1" x14ac:dyDescent="0.2">
      <c r="A1772" s="61"/>
      <c r="B1772" s="85"/>
      <c r="C1772" s="46"/>
      <c r="D1772" s="46"/>
      <c r="E1772" s="47"/>
    </row>
    <row r="1773" spans="1:5" ht="15" customHeight="1" x14ac:dyDescent="0.2">
      <c r="A1773" s="77"/>
      <c r="B1773" s="77"/>
      <c r="C1773" s="48" t="s">
        <v>41</v>
      </c>
      <c r="D1773" s="65" t="s">
        <v>50</v>
      </c>
      <c r="E1773" s="64" t="s">
        <v>43</v>
      </c>
    </row>
    <row r="1774" spans="1:5" ht="15" customHeight="1" x14ac:dyDescent="0.2">
      <c r="A1774" s="88"/>
      <c r="B1774" s="179"/>
      <c r="C1774" s="87">
        <v>6172</v>
      </c>
      <c r="D1774" s="80" t="s">
        <v>82</v>
      </c>
      <c r="E1774" s="74">
        <v>610000</v>
      </c>
    </row>
    <row r="1775" spans="1:5" ht="15" customHeight="1" x14ac:dyDescent="0.2">
      <c r="A1775" s="175"/>
      <c r="B1775" s="175"/>
      <c r="C1775" s="57" t="s">
        <v>46</v>
      </c>
      <c r="D1775" s="148"/>
      <c r="E1775" s="59">
        <f>SUM(E1774:E1774)</f>
        <v>610000</v>
      </c>
    </row>
    <row r="1776" spans="1:5" ht="15" customHeight="1" x14ac:dyDescent="0.2"/>
    <row r="1777" spans="1:5" ht="15" customHeight="1" x14ac:dyDescent="0.2"/>
    <row r="1778" spans="1:5" ht="15" customHeight="1" x14ac:dyDescent="0.25">
      <c r="A1778" s="36" t="s">
        <v>261</v>
      </c>
    </row>
    <row r="1779" spans="1:5" ht="15" customHeight="1" x14ac:dyDescent="0.2">
      <c r="A1779" s="222" t="s">
        <v>262</v>
      </c>
      <c r="B1779" s="222"/>
      <c r="C1779" s="222"/>
      <c r="D1779" s="222"/>
      <c r="E1779" s="222"/>
    </row>
    <row r="1780" spans="1:5" ht="15" customHeight="1" x14ac:dyDescent="0.2">
      <c r="A1780" s="222"/>
      <c r="B1780" s="222"/>
      <c r="C1780" s="222"/>
      <c r="D1780" s="222"/>
      <c r="E1780" s="222"/>
    </row>
    <row r="1781" spans="1:5" ht="15" customHeight="1" x14ac:dyDescent="0.2">
      <c r="A1781" s="221" t="s">
        <v>263</v>
      </c>
      <c r="B1781" s="221"/>
      <c r="C1781" s="221"/>
      <c r="D1781" s="221"/>
      <c r="E1781" s="221"/>
    </row>
    <row r="1782" spans="1:5" ht="15" customHeight="1" x14ac:dyDescent="0.2">
      <c r="A1782" s="221"/>
      <c r="B1782" s="221"/>
      <c r="C1782" s="221"/>
      <c r="D1782" s="221"/>
      <c r="E1782" s="221"/>
    </row>
    <row r="1783" spans="1:5" ht="15" customHeight="1" x14ac:dyDescent="0.2">
      <c r="A1783" s="221"/>
      <c r="B1783" s="221"/>
      <c r="C1783" s="221"/>
      <c r="D1783" s="221"/>
      <c r="E1783" s="221"/>
    </row>
    <row r="1784" spans="1:5" ht="15" customHeight="1" x14ac:dyDescent="0.2">
      <c r="A1784" s="221"/>
      <c r="B1784" s="221"/>
      <c r="C1784" s="221"/>
      <c r="D1784" s="221"/>
      <c r="E1784" s="221"/>
    </row>
    <row r="1785" spans="1:5" ht="15" customHeight="1" x14ac:dyDescent="0.2">
      <c r="A1785" s="221"/>
      <c r="B1785" s="221"/>
      <c r="C1785" s="221"/>
      <c r="D1785" s="221"/>
      <c r="E1785" s="221"/>
    </row>
    <row r="1786" spans="1:5" ht="15" customHeight="1" x14ac:dyDescent="0.2">
      <c r="A1786" s="221"/>
      <c r="B1786" s="221"/>
      <c r="C1786" s="221"/>
      <c r="D1786" s="221"/>
      <c r="E1786" s="221"/>
    </row>
    <row r="1787" spans="1:5" ht="15" customHeight="1" x14ac:dyDescent="0.2">
      <c r="A1787" s="221"/>
      <c r="B1787" s="221"/>
      <c r="C1787" s="221"/>
      <c r="D1787" s="221"/>
      <c r="E1787" s="221"/>
    </row>
    <row r="1788" spans="1:5" ht="15" customHeight="1" x14ac:dyDescent="0.2">
      <c r="A1788" s="164"/>
      <c r="B1788" s="164"/>
      <c r="C1788" s="164"/>
      <c r="D1788" s="164"/>
      <c r="E1788" s="164"/>
    </row>
    <row r="1789" spans="1:5" ht="15" customHeight="1" x14ac:dyDescent="0.25">
      <c r="A1789" s="39" t="s">
        <v>16</v>
      </c>
      <c r="B1789" s="41"/>
      <c r="C1789" s="41"/>
      <c r="D1789" s="41"/>
      <c r="E1789" s="41"/>
    </row>
    <row r="1790" spans="1:5" ht="15" customHeight="1" x14ac:dyDescent="0.2">
      <c r="A1790" s="42" t="s">
        <v>47</v>
      </c>
      <c r="B1790" s="41"/>
      <c r="C1790" s="41"/>
      <c r="D1790" s="41"/>
      <c r="E1790" s="43" t="s">
        <v>48</v>
      </c>
    </row>
    <row r="1791" spans="1:5" ht="15" customHeight="1" x14ac:dyDescent="0.25">
      <c r="A1791" s="102"/>
      <c r="B1791" s="39"/>
      <c r="C1791" s="41"/>
      <c r="D1791" s="41"/>
      <c r="E1791" s="135"/>
    </row>
    <row r="1792" spans="1:5" ht="15" customHeight="1" x14ac:dyDescent="0.2">
      <c r="A1792" s="111"/>
      <c r="B1792" s="77"/>
      <c r="C1792" s="64" t="s">
        <v>41</v>
      </c>
      <c r="D1792" s="65" t="s">
        <v>50</v>
      </c>
      <c r="E1792" s="64" t="s">
        <v>43</v>
      </c>
    </row>
    <row r="1793" spans="1:5" ht="15" customHeight="1" x14ac:dyDescent="0.2">
      <c r="A1793" s="99"/>
      <c r="B1793" s="100"/>
      <c r="C1793" s="66">
        <v>6409</v>
      </c>
      <c r="D1793" s="80" t="s">
        <v>51</v>
      </c>
      <c r="E1793" s="54">
        <v>-692100</v>
      </c>
    </row>
    <row r="1794" spans="1:5" ht="15" customHeight="1" x14ac:dyDescent="0.2">
      <c r="A1794" s="112"/>
      <c r="B1794" s="117"/>
      <c r="C1794" s="68" t="s">
        <v>46</v>
      </c>
      <c r="D1794" s="69"/>
      <c r="E1794" s="70">
        <f>SUM(E1793:E1793)</f>
        <v>-692100</v>
      </c>
    </row>
    <row r="1795" spans="1:5" ht="15" customHeight="1" x14ac:dyDescent="0.2">
      <c r="A1795" s="164"/>
      <c r="B1795" s="164"/>
      <c r="C1795" s="164"/>
      <c r="D1795" s="164"/>
      <c r="E1795" s="164"/>
    </row>
    <row r="1796" spans="1:5" ht="15" customHeight="1" x14ac:dyDescent="0.25">
      <c r="A1796" s="39" t="s">
        <v>16</v>
      </c>
    </row>
    <row r="1797" spans="1:5" ht="15" customHeight="1" x14ac:dyDescent="0.2">
      <c r="A1797" s="61" t="s">
        <v>19</v>
      </c>
      <c r="B1797" s="167"/>
      <c r="C1797" s="46"/>
      <c r="D1797" s="46"/>
      <c r="E1797" s="62" t="s">
        <v>264</v>
      </c>
    </row>
    <row r="1798" spans="1:5" ht="15" customHeight="1" x14ac:dyDescent="0.2">
      <c r="A1798" s="61"/>
      <c r="B1798" s="85"/>
      <c r="C1798" s="46"/>
      <c r="D1798" s="46"/>
      <c r="E1798" s="47"/>
    </row>
    <row r="1799" spans="1:5" ht="15" customHeight="1" x14ac:dyDescent="0.2">
      <c r="A1799" s="77"/>
      <c r="B1799" s="77"/>
      <c r="C1799" s="48" t="s">
        <v>41</v>
      </c>
      <c r="D1799" s="65" t="s">
        <v>50</v>
      </c>
      <c r="E1799" s="64" t="s">
        <v>43</v>
      </c>
    </row>
    <row r="1800" spans="1:5" ht="15" customHeight="1" x14ac:dyDescent="0.2">
      <c r="A1800" s="88"/>
      <c r="B1800" s="179"/>
      <c r="C1800" s="180">
        <v>6172</v>
      </c>
      <c r="D1800" s="80" t="s">
        <v>82</v>
      </c>
      <c r="E1800" s="74">
        <v>20000</v>
      </c>
    </row>
    <row r="1801" spans="1:5" ht="15" customHeight="1" x14ac:dyDescent="0.2">
      <c r="A1801" s="175"/>
      <c r="B1801" s="175"/>
      <c r="C1801" s="57" t="s">
        <v>46</v>
      </c>
      <c r="D1801" s="148"/>
      <c r="E1801" s="59">
        <f>SUM(E1800:E1800)</f>
        <v>20000</v>
      </c>
    </row>
    <row r="1802" spans="1:5" ht="15" customHeight="1" x14ac:dyDescent="0.2">
      <c r="A1802" s="175"/>
      <c r="B1802" s="175"/>
      <c r="C1802" s="113"/>
      <c r="D1802" s="181"/>
      <c r="E1802" s="178"/>
    </row>
    <row r="1803" spans="1:5" ht="15" customHeight="1" x14ac:dyDescent="0.25">
      <c r="A1803" s="39" t="s">
        <v>16</v>
      </c>
      <c r="B1803" s="164"/>
      <c r="C1803" s="164"/>
      <c r="D1803" s="164"/>
      <c r="E1803" s="164"/>
    </row>
    <row r="1804" spans="1:5" ht="15" customHeight="1" x14ac:dyDescent="0.2">
      <c r="A1804" s="61" t="s">
        <v>107</v>
      </c>
      <c r="B1804" s="46"/>
      <c r="C1804" s="46"/>
      <c r="D1804" s="46"/>
      <c r="E1804" s="62" t="s">
        <v>108</v>
      </c>
    </row>
    <row r="1805" spans="1:5" ht="15" customHeight="1" x14ac:dyDescent="0.2">
      <c r="A1805" s="61"/>
      <c r="B1805" s="85"/>
      <c r="C1805" s="46"/>
      <c r="D1805" s="46"/>
      <c r="E1805" s="47"/>
    </row>
    <row r="1806" spans="1:5" ht="15" customHeight="1" x14ac:dyDescent="0.2">
      <c r="A1806" s="77"/>
      <c r="B1806" s="77"/>
      <c r="C1806" s="48" t="s">
        <v>41</v>
      </c>
      <c r="D1806" s="65" t="s">
        <v>50</v>
      </c>
      <c r="E1806" s="64" t="s">
        <v>43</v>
      </c>
    </row>
    <row r="1807" spans="1:5" ht="15" customHeight="1" x14ac:dyDescent="0.2">
      <c r="A1807" s="88"/>
      <c r="B1807" s="179"/>
      <c r="C1807" s="87">
        <v>6172</v>
      </c>
      <c r="D1807" s="80" t="s">
        <v>131</v>
      </c>
      <c r="E1807" s="74">
        <f>500000+125000+45000+2100</f>
        <v>672100</v>
      </c>
    </row>
    <row r="1808" spans="1:5" ht="15" customHeight="1" x14ac:dyDescent="0.2">
      <c r="A1808" s="175"/>
      <c r="B1808" s="175"/>
      <c r="C1808" s="57" t="s">
        <v>46</v>
      </c>
      <c r="D1808" s="148"/>
      <c r="E1808" s="59">
        <f>SUM(E1807:E1807)</f>
        <v>672100</v>
      </c>
    </row>
    <row r="1809" spans="1:5" ht="15" customHeight="1" x14ac:dyDescent="0.25">
      <c r="A1809" s="36"/>
    </row>
    <row r="1810" spans="1:5" ht="15" customHeight="1" x14ac:dyDescent="0.25">
      <c r="A1810" s="60" t="s">
        <v>1</v>
      </c>
      <c r="B1810" s="167"/>
      <c r="C1810" s="46"/>
      <c r="D1810" s="46"/>
      <c r="E1810" s="46"/>
    </row>
    <row r="1811" spans="1:5" ht="15" customHeight="1" x14ac:dyDescent="0.2">
      <c r="A1811" s="61" t="s">
        <v>19</v>
      </c>
      <c r="B1811" s="167"/>
      <c r="C1811" s="46"/>
      <c r="D1811" s="46"/>
      <c r="E1811" s="62" t="s">
        <v>264</v>
      </c>
    </row>
    <row r="1812" spans="1:5" ht="15" customHeight="1" x14ac:dyDescent="0.2">
      <c r="A1812" s="164"/>
      <c r="B1812" s="164"/>
      <c r="C1812" s="164"/>
      <c r="D1812" s="164"/>
      <c r="E1812" s="164"/>
    </row>
    <row r="1813" spans="1:5" ht="15" customHeight="1" x14ac:dyDescent="0.2">
      <c r="A1813" s="164"/>
      <c r="B1813" s="164"/>
      <c r="C1813" s="48" t="s">
        <v>41</v>
      </c>
      <c r="D1813" s="49" t="s">
        <v>42</v>
      </c>
      <c r="E1813" s="50" t="s">
        <v>162</v>
      </c>
    </row>
    <row r="1814" spans="1:5" ht="15" customHeight="1" x14ac:dyDescent="0.2">
      <c r="A1814" s="164"/>
      <c r="B1814" s="164"/>
      <c r="C1814" s="171">
        <v>6330</v>
      </c>
      <c r="D1814" s="182" t="s">
        <v>265</v>
      </c>
      <c r="E1814" s="125">
        <v>20000</v>
      </c>
    </row>
    <row r="1815" spans="1:5" ht="15" customHeight="1" x14ac:dyDescent="0.2">
      <c r="A1815" s="164"/>
      <c r="B1815" s="164"/>
      <c r="C1815" s="57" t="s">
        <v>46</v>
      </c>
      <c r="D1815" s="58"/>
      <c r="E1815" s="59">
        <f>SUM(E1814:E1814)</f>
        <v>20000</v>
      </c>
    </row>
    <row r="1816" spans="1:5" ht="15" customHeight="1" x14ac:dyDescent="0.2">
      <c r="A1816" s="164"/>
      <c r="B1816" s="164"/>
      <c r="C1816" s="164"/>
      <c r="D1816" s="164"/>
      <c r="E1816" s="164"/>
    </row>
    <row r="1817" spans="1:5" ht="15" customHeight="1" x14ac:dyDescent="0.2">
      <c r="A1817" s="164"/>
      <c r="B1817" s="164"/>
      <c r="C1817" s="164"/>
      <c r="D1817" s="164"/>
      <c r="E1817" s="164"/>
    </row>
    <row r="1818" spans="1:5" ht="15" customHeight="1" x14ac:dyDescent="0.2">
      <c r="A1818" s="164"/>
      <c r="B1818" s="164"/>
      <c r="C1818" s="164"/>
      <c r="D1818" s="164"/>
      <c r="E1818" s="164"/>
    </row>
    <row r="1819" spans="1:5" ht="15" customHeight="1" x14ac:dyDescent="0.2">
      <c r="A1819" s="164"/>
      <c r="B1819" s="164"/>
      <c r="C1819" s="164"/>
      <c r="D1819" s="164"/>
      <c r="E1819" s="164"/>
    </row>
    <row r="1820" spans="1:5" ht="15" customHeight="1" x14ac:dyDescent="0.2">
      <c r="A1820" s="164"/>
      <c r="B1820" s="164"/>
      <c r="C1820" s="164"/>
      <c r="D1820" s="164"/>
      <c r="E1820" s="164"/>
    </row>
    <row r="1821" spans="1:5" ht="15" customHeight="1" x14ac:dyDescent="0.2">
      <c r="A1821" s="164"/>
      <c r="B1821" s="164"/>
      <c r="C1821" s="164"/>
      <c r="D1821" s="164"/>
      <c r="E1821" s="164"/>
    </row>
    <row r="1822" spans="1:5" ht="15" customHeight="1" x14ac:dyDescent="0.25">
      <c r="A1822" s="39" t="s">
        <v>16</v>
      </c>
      <c r="B1822" s="164"/>
      <c r="C1822" s="164"/>
      <c r="D1822" s="164"/>
      <c r="E1822" s="164"/>
    </row>
    <row r="1823" spans="1:5" ht="15" customHeight="1" x14ac:dyDescent="0.2">
      <c r="A1823" s="61" t="s">
        <v>107</v>
      </c>
      <c r="B1823" s="46"/>
      <c r="C1823" s="46"/>
      <c r="D1823" s="46"/>
      <c r="E1823" s="62" t="s">
        <v>108</v>
      </c>
    </row>
    <row r="1824" spans="1:5" ht="15" customHeight="1" x14ac:dyDescent="0.2">
      <c r="A1824" s="61"/>
      <c r="B1824" s="85"/>
      <c r="C1824" s="46"/>
      <c r="D1824" s="46"/>
      <c r="E1824" s="47"/>
    </row>
    <row r="1825" spans="1:5" ht="15" customHeight="1" x14ac:dyDescent="0.2">
      <c r="A1825" s="77"/>
      <c r="B1825" s="77"/>
      <c r="C1825" s="48" t="s">
        <v>41</v>
      </c>
      <c r="D1825" s="65" t="s">
        <v>50</v>
      </c>
      <c r="E1825" s="64" t="s">
        <v>43</v>
      </c>
    </row>
    <row r="1826" spans="1:5" ht="15" customHeight="1" x14ac:dyDescent="0.2">
      <c r="A1826" s="88"/>
      <c r="B1826" s="179"/>
      <c r="C1826" s="87">
        <v>6330</v>
      </c>
      <c r="D1826" s="148" t="s">
        <v>124</v>
      </c>
      <c r="E1826" s="74">
        <v>20000</v>
      </c>
    </row>
    <row r="1827" spans="1:5" ht="15" customHeight="1" x14ac:dyDescent="0.2">
      <c r="A1827" s="175"/>
      <c r="B1827" s="175"/>
      <c r="C1827" s="57" t="s">
        <v>46</v>
      </c>
      <c r="D1827" s="148"/>
      <c r="E1827" s="59">
        <f>SUM(E1826:E1826)</f>
        <v>20000</v>
      </c>
    </row>
    <row r="1828" spans="1:5" ht="15" customHeight="1" x14ac:dyDescent="0.2"/>
    <row r="1829" spans="1:5" ht="15" customHeight="1" x14ac:dyDescent="0.2"/>
    <row r="1830" spans="1:5" ht="15" customHeight="1" x14ac:dyDescent="0.25">
      <c r="A1830" s="36" t="s">
        <v>266</v>
      </c>
      <c r="B1830" s="44"/>
      <c r="C1830" s="44"/>
      <c r="D1830" s="44"/>
      <c r="E1830" s="44"/>
    </row>
    <row r="1831" spans="1:5" ht="15" customHeight="1" x14ac:dyDescent="0.2">
      <c r="A1831" s="220" t="s">
        <v>35</v>
      </c>
      <c r="B1831" s="220"/>
      <c r="C1831" s="220"/>
      <c r="D1831" s="220"/>
      <c r="E1831" s="220"/>
    </row>
    <row r="1832" spans="1:5" ht="15" customHeight="1" x14ac:dyDescent="0.2">
      <c r="A1832" s="220" t="s">
        <v>70</v>
      </c>
      <c r="B1832" s="220"/>
      <c r="C1832" s="220"/>
      <c r="D1832" s="220"/>
      <c r="E1832" s="220"/>
    </row>
    <row r="1833" spans="1:5" ht="15" customHeight="1" x14ac:dyDescent="0.2">
      <c r="A1833" s="223" t="s">
        <v>410</v>
      </c>
      <c r="B1833" s="223"/>
      <c r="C1833" s="223"/>
      <c r="D1833" s="223"/>
      <c r="E1833" s="223"/>
    </row>
    <row r="1834" spans="1:5" ht="15" customHeight="1" x14ac:dyDescent="0.2">
      <c r="A1834" s="223"/>
      <c r="B1834" s="223"/>
      <c r="C1834" s="223"/>
      <c r="D1834" s="223"/>
      <c r="E1834" s="223"/>
    </row>
    <row r="1835" spans="1:5" ht="15" customHeight="1" x14ac:dyDescent="0.2">
      <c r="A1835" s="223"/>
      <c r="B1835" s="223"/>
      <c r="C1835" s="223"/>
      <c r="D1835" s="223"/>
      <c r="E1835" s="223"/>
    </row>
    <row r="1836" spans="1:5" ht="15" customHeight="1" x14ac:dyDescent="0.2">
      <c r="A1836" s="223"/>
      <c r="B1836" s="223"/>
      <c r="C1836" s="223"/>
      <c r="D1836" s="223"/>
      <c r="E1836" s="223"/>
    </row>
    <row r="1837" spans="1:5" ht="15" customHeight="1" x14ac:dyDescent="0.2">
      <c r="A1837" s="223"/>
      <c r="B1837" s="223"/>
      <c r="C1837" s="223"/>
      <c r="D1837" s="223"/>
      <c r="E1837" s="223"/>
    </row>
    <row r="1838" spans="1:5" ht="15" customHeight="1" x14ac:dyDescent="0.2">
      <c r="A1838" s="223"/>
      <c r="B1838" s="223"/>
      <c r="C1838" s="223"/>
      <c r="D1838" s="223"/>
      <c r="E1838" s="223"/>
    </row>
    <row r="1839" spans="1:5" ht="15" customHeight="1" x14ac:dyDescent="0.2">
      <c r="A1839" s="223"/>
      <c r="B1839" s="223"/>
      <c r="C1839" s="223"/>
      <c r="D1839" s="223"/>
      <c r="E1839" s="223"/>
    </row>
    <row r="1840" spans="1:5" ht="15" customHeight="1" x14ac:dyDescent="0.2">
      <c r="A1840" s="223"/>
      <c r="B1840" s="223"/>
      <c r="C1840" s="223"/>
      <c r="D1840" s="223"/>
      <c r="E1840" s="223"/>
    </row>
    <row r="1841" spans="1:5" ht="15" customHeight="1" x14ac:dyDescent="0.2">
      <c r="A1841" s="223"/>
      <c r="B1841" s="223"/>
      <c r="C1841" s="223"/>
      <c r="D1841" s="223"/>
      <c r="E1841" s="223"/>
    </row>
    <row r="1842" spans="1:5" ht="15" customHeight="1" x14ac:dyDescent="0.2">
      <c r="A1842" s="223"/>
      <c r="B1842" s="223"/>
      <c r="C1842" s="223"/>
      <c r="D1842" s="223"/>
      <c r="E1842" s="223"/>
    </row>
    <row r="1843" spans="1:5" ht="15" customHeight="1" x14ac:dyDescent="0.2">
      <c r="A1843" s="223"/>
      <c r="B1843" s="223"/>
      <c r="C1843" s="223"/>
      <c r="D1843" s="223"/>
      <c r="E1843" s="223"/>
    </row>
    <row r="1844" spans="1:5" ht="15" customHeight="1" x14ac:dyDescent="0.2">
      <c r="A1844" s="37"/>
      <c r="B1844" s="38"/>
      <c r="C1844" s="37"/>
      <c r="D1844" s="37"/>
      <c r="E1844" s="37"/>
    </row>
    <row r="1845" spans="1:5" ht="15" customHeight="1" x14ac:dyDescent="0.25">
      <c r="A1845" s="39" t="s">
        <v>1</v>
      </c>
      <c r="B1845" s="40"/>
      <c r="C1845" s="41"/>
      <c r="D1845" s="41"/>
      <c r="E1845" s="41"/>
    </row>
    <row r="1846" spans="1:5" ht="15" customHeight="1" x14ac:dyDescent="0.2">
      <c r="A1846" s="42" t="s">
        <v>47</v>
      </c>
      <c r="B1846" s="40"/>
      <c r="C1846" s="41"/>
      <c r="D1846" s="41"/>
      <c r="E1846" s="43" t="s">
        <v>48</v>
      </c>
    </row>
    <row r="1847" spans="1:5" ht="15" customHeight="1" x14ac:dyDescent="0.25">
      <c r="A1847" s="44"/>
      <c r="B1847" s="45"/>
      <c r="C1847" s="46"/>
      <c r="D1847" s="46"/>
      <c r="E1847" s="47"/>
    </row>
    <row r="1848" spans="1:5" ht="15" customHeight="1" x14ac:dyDescent="0.2">
      <c r="B1848" s="48" t="s">
        <v>40</v>
      </c>
      <c r="C1848" s="48" t="s">
        <v>41</v>
      </c>
      <c r="D1848" s="49" t="s">
        <v>42</v>
      </c>
      <c r="E1848" s="50" t="s">
        <v>43</v>
      </c>
    </row>
    <row r="1849" spans="1:5" ht="15" customHeight="1" x14ac:dyDescent="0.2">
      <c r="B1849" s="51">
        <v>107117968</v>
      </c>
      <c r="C1849" s="52"/>
      <c r="D1849" s="55" t="s">
        <v>45</v>
      </c>
      <c r="E1849" s="54">
        <v>173677.36</v>
      </c>
    </row>
    <row r="1850" spans="1:5" ht="15" customHeight="1" x14ac:dyDescent="0.2">
      <c r="B1850" s="51">
        <v>107517969</v>
      </c>
      <c r="C1850" s="52"/>
      <c r="D1850" s="55" t="s">
        <v>45</v>
      </c>
      <c r="E1850" s="54">
        <v>2952515.13</v>
      </c>
    </row>
    <row r="1851" spans="1:5" ht="15" customHeight="1" x14ac:dyDescent="0.2">
      <c r="B1851" s="51">
        <v>107117015</v>
      </c>
      <c r="C1851" s="52"/>
      <c r="D1851" s="53" t="s">
        <v>44</v>
      </c>
      <c r="E1851" s="54">
        <v>48874.06</v>
      </c>
    </row>
    <row r="1852" spans="1:5" ht="15" customHeight="1" x14ac:dyDescent="0.2">
      <c r="B1852" s="51">
        <v>107517016</v>
      </c>
      <c r="C1852" s="52"/>
      <c r="D1852" s="132" t="s">
        <v>44</v>
      </c>
      <c r="E1852" s="54">
        <v>830859.02</v>
      </c>
    </row>
    <row r="1853" spans="1:5" ht="15" customHeight="1" x14ac:dyDescent="0.2">
      <c r="B1853" s="56"/>
      <c r="C1853" s="57" t="s">
        <v>46</v>
      </c>
      <c r="D1853" s="58"/>
      <c r="E1853" s="59">
        <f>SUM(E1849:E1852)</f>
        <v>4005925.57</v>
      </c>
    </row>
    <row r="1854" spans="1:5" ht="15" customHeight="1" x14ac:dyDescent="0.2"/>
    <row r="1855" spans="1:5" ht="15" customHeight="1" x14ac:dyDescent="0.25">
      <c r="A1855" s="60" t="s">
        <v>1</v>
      </c>
      <c r="B1855" s="83"/>
      <c r="C1855" s="84"/>
      <c r="D1855" s="84"/>
      <c r="E1855" s="84"/>
    </row>
    <row r="1856" spans="1:5" ht="15" customHeight="1" x14ac:dyDescent="0.2">
      <c r="A1856" s="61" t="s">
        <v>71</v>
      </c>
      <c r="B1856" s="85"/>
      <c r="C1856" s="85"/>
      <c r="D1856" s="85"/>
      <c r="E1856" s="44" t="s">
        <v>72</v>
      </c>
    </row>
    <row r="1857" spans="1:5" ht="15" customHeight="1" x14ac:dyDescent="0.2">
      <c r="A1857" s="85"/>
      <c r="B1857" s="86"/>
      <c r="C1857" s="85"/>
      <c r="D1857" s="85"/>
      <c r="E1857" s="47"/>
    </row>
    <row r="1858" spans="1:5" ht="15" customHeight="1" x14ac:dyDescent="0.2">
      <c r="B1858" s="77"/>
      <c r="C1858" s="87" t="s">
        <v>41</v>
      </c>
      <c r="D1858" s="49" t="s">
        <v>42</v>
      </c>
      <c r="E1858" s="64" t="s">
        <v>43</v>
      </c>
    </row>
    <row r="1859" spans="1:5" ht="15" customHeight="1" x14ac:dyDescent="0.2">
      <c r="B1859" s="88"/>
      <c r="C1859" s="87">
        <v>6172</v>
      </c>
      <c r="D1859" s="55" t="s">
        <v>73</v>
      </c>
      <c r="E1859" s="89">
        <v>3917432.94</v>
      </c>
    </row>
    <row r="1860" spans="1:5" ht="15" customHeight="1" x14ac:dyDescent="0.2">
      <c r="B1860" s="90"/>
      <c r="C1860" s="68" t="s">
        <v>46</v>
      </c>
      <c r="D1860" s="69"/>
      <c r="E1860" s="70">
        <f>SUM(E1859:E1859)</f>
        <v>3917432.94</v>
      </c>
    </row>
    <row r="1861" spans="1:5" ht="15" customHeight="1" x14ac:dyDescent="0.2"/>
    <row r="1862" spans="1:5" ht="15" customHeight="1" x14ac:dyDescent="0.25">
      <c r="A1862" s="60" t="s">
        <v>16</v>
      </c>
      <c r="B1862" s="46"/>
      <c r="C1862" s="46"/>
      <c r="D1862" s="46"/>
      <c r="E1862" s="46"/>
    </row>
    <row r="1863" spans="1:5" ht="15" customHeight="1" x14ac:dyDescent="0.2">
      <c r="A1863" s="61" t="s">
        <v>71</v>
      </c>
      <c r="B1863" s="85"/>
      <c r="C1863" s="85"/>
      <c r="D1863" s="85"/>
      <c r="E1863" s="44" t="s">
        <v>72</v>
      </c>
    </row>
    <row r="1864" spans="1:5" ht="15" customHeight="1" x14ac:dyDescent="0.25">
      <c r="A1864" s="60"/>
      <c r="B1864" s="44"/>
      <c r="C1864" s="46"/>
      <c r="D1864" s="46"/>
      <c r="E1864" s="47"/>
    </row>
    <row r="1865" spans="1:5" ht="15" customHeight="1" x14ac:dyDescent="0.2">
      <c r="A1865" s="77"/>
      <c r="B1865" s="64" t="s">
        <v>40</v>
      </c>
      <c r="C1865" s="48" t="s">
        <v>41</v>
      </c>
      <c r="D1865" s="91" t="s">
        <v>42</v>
      </c>
      <c r="E1865" s="50" t="s">
        <v>43</v>
      </c>
    </row>
    <row r="1866" spans="1:5" ht="15" customHeight="1" x14ac:dyDescent="0.2">
      <c r="A1866" s="92"/>
      <c r="B1866" s="51">
        <v>107117968</v>
      </c>
      <c r="C1866" s="66"/>
      <c r="D1866" s="80" t="s">
        <v>74</v>
      </c>
      <c r="E1866" s="54">
        <v>173677.36</v>
      </c>
    </row>
    <row r="1867" spans="1:5" ht="15" customHeight="1" x14ac:dyDescent="0.2">
      <c r="A1867" s="92"/>
      <c r="B1867" s="51">
        <v>107517969</v>
      </c>
      <c r="C1867" s="66"/>
      <c r="D1867" s="80" t="s">
        <v>74</v>
      </c>
      <c r="E1867" s="54">
        <v>2952515.13</v>
      </c>
    </row>
    <row r="1868" spans="1:5" ht="15" customHeight="1" x14ac:dyDescent="0.2">
      <c r="A1868" s="92"/>
      <c r="B1868" s="51">
        <v>107117015</v>
      </c>
      <c r="C1868" s="66"/>
      <c r="D1868" s="133" t="s">
        <v>110</v>
      </c>
      <c r="E1868" s="54">
        <v>48874.06</v>
      </c>
    </row>
    <row r="1869" spans="1:5" ht="15" customHeight="1" x14ac:dyDescent="0.2">
      <c r="A1869" s="92"/>
      <c r="B1869" s="51">
        <v>107517016</v>
      </c>
      <c r="C1869" s="66"/>
      <c r="D1869" s="133" t="s">
        <v>110</v>
      </c>
      <c r="E1869" s="54">
        <v>830859.02</v>
      </c>
    </row>
    <row r="1870" spans="1:5" ht="15" customHeight="1" x14ac:dyDescent="0.2">
      <c r="A1870" s="93"/>
      <c r="B1870" s="94"/>
      <c r="C1870" s="57" t="s">
        <v>46</v>
      </c>
      <c r="D1870" s="95"/>
      <c r="E1870" s="96">
        <f>SUM(E1866:E1869)</f>
        <v>4005925.57</v>
      </c>
    </row>
    <row r="1871" spans="1:5" ht="15" customHeight="1" x14ac:dyDescent="0.25">
      <c r="A1871" s="60"/>
      <c r="B1871" s="44"/>
      <c r="C1871" s="46"/>
      <c r="D1871" s="46"/>
      <c r="E1871" s="47"/>
    </row>
    <row r="1872" spans="1:5" ht="15" customHeight="1" x14ac:dyDescent="0.25">
      <c r="A1872" s="60"/>
      <c r="B1872" s="44"/>
      <c r="C1872" s="46"/>
      <c r="D1872" s="46"/>
      <c r="E1872" s="47"/>
    </row>
    <row r="1873" spans="1:5" ht="15" customHeight="1" x14ac:dyDescent="0.25">
      <c r="A1873" s="60"/>
      <c r="B1873" s="44"/>
      <c r="C1873" s="46"/>
      <c r="D1873" s="46"/>
      <c r="E1873" s="47"/>
    </row>
    <row r="1874" spans="1:5" ht="15" customHeight="1" x14ac:dyDescent="0.25">
      <c r="A1874" s="39" t="s">
        <v>16</v>
      </c>
      <c r="B1874" s="40"/>
      <c r="C1874" s="41"/>
      <c r="D1874" s="41"/>
      <c r="E1874" s="44"/>
    </row>
    <row r="1875" spans="1:5" ht="15" customHeight="1" x14ac:dyDescent="0.2">
      <c r="A1875" s="42" t="s">
        <v>47</v>
      </c>
      <c r="B1875" s="40"/>
      <c r="C1875" s="41"/>
      <c r="D1875" s="41"/>
      <c r="E1875" t="s">
        <v>48</v>
      </c>
    </row>
    <row r="1876" spans="1:5" ht="15" customHeight="1" x14ac:dyDescent="0.2">
      <c r="A1876" s="42"/>
      <c r="B1876" s="40"/>
      <c r="C1876" s="41"/>
      <c r="D1876" s="41"/>
    </row>
    <row r="1877" spans="1:5" ht="15" customHeight="1" x14ac:dyDescent="0.2">
      <c r="A1877" s="42"/>
      <c r="B1877" s="40"/>
      <c r="C1877" s="48" t="s">
        <v>41</v>
      </c>
      <c r="D1877" s="49" t="s">
        <v>42</v>
      </c>
      <c r="E1877" s="50" t="s">
        <v>43</v>
      </c>
    </row>
    <row r="1878" spans="1:5" ht="15" customHeight="1" x14ac:dyDescent="0.2">
      <c r="A1878" s="42"/>
      <c r="B1878" s="40"/>
      <c r="C1878" s="63"/>
      <c r="D1878" s="55" t="s">
        <v>49</v>
      </c>
      <c r="E1878" s="54">
        <v>3037699.86</v>
      </c>
    </row>
    <row r="1879" spans="1:5" ht="15" customHeight="1" x14ac:dyDescent="0.2">
      <c r="A1879" s="42"/>
      <c r="B1879" s="40"/>
      <c r="C1879" s="63"/>
      <c r="D1879" s="55" t="s">
        <v>49</v>
      </c>
      <c r="E1879" s="54">
        <v>7840.8</v>
      </c>
    </row>
    <row r="1880" spans="1:5" ht="15" customHeight="1" x14ac:dyDescent="0.2">
      <c r="A1880" s="42"/>
      <c r="B1880" s="40"/>
      <c r="C1880" s="57" t="s">
        <v>46</v>
      </c>
      <c r="D1880" s="58"/>
      <c r="E1880" s="97">
        <f>SUM(E1878:E1879)</f>
        <v>3045540.6599999997</v>
      </c>
    </row>
    <row r="1881" spans="1:5" ht="15" customHeight="1" x14ac:dyDescent="0.2"/>
    <row r="1882" spans="1:5" ht="15" customHeight="1" x14ac:dyDescent="0.25">
      <c r="A1882" s="39" t="s">
        <v>16</v>
      </c>
      <c r="B1882" s="40"/>
      <c r="C1882" s="41"/>
      <c r="D1882" s="41"/>
      <c r="E1882" s="44"/>
    </row>
    <row r="1883" spans="1:5" ht="15" customHeight="1" x14ac:dyDescent="0.2">
      <c r="A1883" s="42" t="s">
        <v>47</v>
      </c>
      <c r="B1883" s="40"/>
      <c r="C1883" s="41"/>
      <c r="D1883" s="41"/>
      <c r="E1883" t="s">
        <v>48</v>
      </c>
    </row>
    <row r="1884" spans="1:5" ht="15" customHeight="1" x14ac:dyDescent="0.2"/>
    <row r="1885" spans="1:5" ht="15" customHeight="1" x14ac:dyDescent="0.2">
      <c r="C1885" s="64" t="s">
        <v>41</v>
      </c>
      <c r="D1885" s="65" t="s">
        <v>50</v>
      </c>
      <c r="E1885" s="64" t="s">
        <v>43</v>
      </c>
    </row>
    <row r="1886" spans="1:5" ht="15" customHeight="1" x14ac:dyDescent="0.2">
      <c r="C1886" s="66">
        <v>6409</v>
      </c>
      <c r="D1886" s="67" t="s">
        <v>51</v>
      </c>
      <c r="E1886" s="54">
        <f>879733.08-7840.8</f>
        <v>871892.27999999991</v>
      </c>
    </row>
    <row r="1887" spans="1:5" ht="15" customHeight="1" x14ac:dyDescent="0.2">
      <c r="C1887" s="68" t="s">
        <v>46</v>
      </c>
      <c r="D1887" s="69"/>
      <c r="E1887" s="70">
        <f>SUM(E1886:E1886)</f>
        <v>871892.27999999991</v>
      </c>
    </row>
    <row r="1888" spans="1:5" ht="15" customHeight="1" x14ac:dyDescent="0.2"/>
    <row r="1889" spans="1:5" ht="15" customHeight="1" x14ac:dyDescent="0.2"/>
    <row r="1890" spans="1:5" ht="15" customHeight="1" x14ac:dyDescent="0.25">
      <c r="A1890" s="36" t="s">
        <v>267</v>
      </c>
      <c r="B1890" s="44"/>
      <c r="C1890" s="44"/>
      <c r="D1890" s="44"/>
      <c r="E1890" s="44"/>
    </row>
    <row r="1891" spans="1:5" ht="15" customHeight="1" x14ac:dyDescent="0.2">
      <c r="A1891" s="220" t="s">
        <v>35</v>
      </c>
      <c r="B1891" s="220"/>
      <c r="C1891" s="220"/>
      <c r="D1891" s="220"/>
      <c r="E1891" s="220"/>
    </row>
    <row r="1892" spans="1:5" ht="15" customHeight="1" x14ac:dyDescent="0.2">
      <c r="A1892" s="220" t="s">
        <v>70</v>
      </c>
      <c r="B1892" s="220"/>
      <c r="C1892" s="220"/>
      <c r="D1892" s="220"/>
      <c r="E1892" s="220"/>
    </row>
    <row r="1893" spans="1:5" ht="15" customHeight="1" x14ac:dyDescent="0.2">
      <c r="A1893" s="223" t="s">
        <v>411</v>
      </c>
      <c r="B1893" s="223"/>
      <c r="C1893" s="223"/>
      <c r="D1893" s="223"/>
      <c r="E1893" s="223"/>
    </row>
    <row r="1894" spans="1:5" ht="15" customHeight="1" x14ac:dyDescent="0.2">
      <c r="A1894" s="223"/>
      <c r="B1894" s="223"/>
      <c r="C1894" s="223"/>
      <c r="D1894" s="223"/>
      <c r="E1894" s="223"/>
    </row>
    <row r="1895" spans="1:5" ht="15" customHeight="1" x14ac:dyDescent="0.2">
      <c r="A1895" s="223"/>
      <c r="B1895" s="223"/>
      <c r="C1895" s="223"/>
      <c r="D1895" s="223"/>
      <c r="E1895" s="223"/>
    </row>
    <row r="1896" spans="1:5" ht="15" customHeight="1" x14ac:dyDescent="0.2">
      <c r="A1896" s="223"/>
      <c r="B1896" s="223"/>
      <c r="C1896" s="223"/>
      <c r="D1896" s="223"/>
      <c r="E1896" s="223"/>
    </row>
    <row r="1897" spans="1:5" ht="15" customHeight="1" x14ac:dyDescent="0.2">
      <c r="A1897" s="223"/>
      <c r="B1897" s="223"/>
      <c r="C1897" s="223"/>
      <c r="D1897" s="223"/>
      <c r="E1897" s="223"/>
    </row>
    <row r="1898" spans="1:5" ht="15" customHeight="1" x14ac:dyDescent="0.2">
      <c r="A1898" s="223"/>
      <c r="B1898" s="223"/>
      <c r="C1898" s="223"/>
      <c r="D1898" s="223"/>
      <c r="E1898" s="223"/>
    </row>
    <row r="1899" spans="1:5" ht="15" customHeight="1" x14ac:dyDescent="0.2">
      <c r="A1899" s="223"/>
      <c r="B1899" s="223"/>
      <c r="C1899" s="223"/>
      <c r="D1899" s="223"/>
      <c r="E1899" s="223"/>
    </row>
    <row r="1900" spans="1:5" ht="15" customHeight="1" x14ac:dyDescent="0.2">
      <c r="A1900" s="223"/>
      <c r="B1900" s="223"/>
      <c r="C1900" s="223"/>
      <c r="D1900" s="223"/>
      <c r="E1900" s="223"/>
    </row>
    <row r="1901" spans="1:5" ht="15" customHeight="1" x14ac:dyDescent="0.2">
      <c r="A1901" s="223"/>
      <c r="B1901" s="223"/>
      <c r="C1901" s="223"/>
      <c r="D1901" s="223"/>
      <c r="E1901" s="223"/>
    </row>
    <row r="1902" spans="1:5" ht="15" customHeight="1" x14ac:dyDescent="0.2">
      <c r="A1902" s="223"/>
      <c r="B1902" s="223"/>
      <c r="C1902" s="223"/>
      <c r="D1902" s="223"/>
      <c r="E1902" s="223"/>
    </row>
    <row r="1903" spans="1:5" ht="15" customHeight="1" x14ac:dyDescent="0.2">
      <c r="A1903" s="223"/>
      <c r="B1903" s="223"/>
      <c r="C1903" s="223"/>
      <c r="D1903" s="223"/>
      <c r="E1903" s="223"/>
    </row>
    <row r="1904" spans="1:5" ht="15" customHeight="1" x14ac:dyDescent="0.2">
      <c r="A1904" s="223"/>
      <c r="B1904" s="223"/>
      <c r="C1904" s="223"/>
      <c r="D1904" s="223"/>
      <c r="E1904" s="223"/>
    </row>
    <row r="1905" spans="1:5" ht="15" customHeight="1" x14ac:dyDescent="0.2">
      <c r="A1905" s="223"/>
      <c r="B1905" s="223"/>
      <c r="C1905" s="223"/>
      <c r="D1905" s="223"/>
      <c r="E1905" s="223"/>
    </row>
    <row r="1906" spans="1:5" ht="15" customHeight="1" x14ac:dyDescent="0.2">
      <c r="A1906" s="37"/>
      <c r="B1906" s="38"/>
      <c r="C1906" s="37"/>
      <c r="D1906" s="37"/>
      <c r="E1906" s="37"/>
    </row>
    <row r="1907" spans="1:5" ht="15" customHeight="1" x14ac:dyDescent="0.25">
      <c r="A1907" s="39" t="s">
        <v>1</v>
      </c>
      <c r="B1907" s="40"/>
      <c r="C1907" s="41"/>
      <c r="D1907" s="41"/>
      <c r="E1907" s="41"/>
    </row>
    <row r="1908" spans="1:5" ht="15" customHeight="1" x14ac:dyDescent="0.2">
      <c r="A1908" s="42" t="s">
        <v>47</v>
      </c>
      <c r="B1908" s="40"/>
      <c r="C1908" s="41"/>
      <c r="D1908" s="41"/>
      <c r="E1908" s="43" t="s">
        <v>48</v>
      </c>
    </row>
    <row r="1909" spans="1:5" ht="15" customHeight="1" x14ac:dyDescent="0.25">
      <c r="A1909" s="44"/>
      <c r="B1909" s="45"/>
      <c r="C1909" s="46"/>
      <c r="D1909" s="46"/>
      <c r="E1909" s="47"/>
    </row>
    <row r="1910" spans="1:5" ht="15" customHeight="1" x14ac:dyDescent="0.2">
      <c r="B1910" s="48" t="s">
        <v>40</v>
      </c>
      <c r="C1910" s="48" t="s">
        <v>41</v>
      </c>
      <c r="D1910" s="49" t="s">
        <v>42</v>
      </c>
      <c r="E1910" s="50" t="s">
        <v>43</v>
      </c>
    </row>
    <row r="1911" spans="1:5" ht="15" customHeight="1" x14ac:dyDescent="0.2">
      <c r="B1911" s="51">
        <v>107117968</v>
      </c>
      <c r="C1911" s="52"/>
      <c r="D1911" s="55" t="s">
        <v>45</v>
      </c>
      <c r="E1911" s="54">
        <v>629253.14</v>
      </c>
    </row>
    <row r="1912" spans="1:5" ht="15" customHeight="1" x14ac:dyDescent="0.2">
      <c r="B1912" s="51">
        <v>107517969</v>
      </c>
      <c r="C1912" s="52"/>
      <c r="D1912" s="55" t="s">
        <v>45</v>
      </c>
      <c r="E1912" s="54">
        <v>5663278.2599999998</v>
      </c>
    </row>
    <row r="1913" spans="1:5" ht="15" customHeight="1" x14ac:dyDescent="0.2">
      <c r="B1913" s="51">
        <v>107117015</v>
      </c>
      <c r="C1913" s="52"/>
      <c r="D1913" s="53" t="s">
        <v>44</v>
      </c>
      <c r="E1913" s="54">
        <v>23499.05</v>
      </c>
    </row>
    <row r="1914" spans="1:5" ht="15" customHeight="1" x14ac:dyDescent="0.2">
      <c r="B1914" s="51">
        <v>107517016</v>
      </c>
      <c r="C1914" s="52"/>
      <c r="D1914" s="132" t="s">
        <v>44</v>
      </c>
      <c r="E1914" s="54">
        <v>211491.49</v>
      </c>
    </row>
    <row r="1915" spans="1:5" ht="15" customHeight="1" x14ac:dyDescent="0.2">
      <c r="B1915" s="56"/>
      <c r="C1915" s="57" t="s">
        <v>46</v>
      </c>
      <c r="D1915" s="58"/>
      <c r="E1915" s="59">
        <f>SUM(E1911:E1914)</f>
        <v>6527521.9399999995</v>
      </c>
    </row>
    <row r="1916" spans="1:5" ht="15" customHeight="1" x14ac:dyDescent="0.2"/>
    <row r="1917" spans="1:5" ht="15" customHeight="1" x14ac:dyDescent="0.25">
      <c r="A1917" s="60" t="s">
        <v>1</v>
      </c>
      <c r="B1917" s="83"/>
      <c r="C1917" s="84"/>
      <c r="D1917" s="84"/>
      <c r="E1917" s="84"/>
    </row>
    <row r="1918" spans="1:5" ht="15" customHeight="1" x14ac:dyDescent="0.2">
      <c r="A1918" s="61" t="s">
        <v>71</v>
      </c>
      <c r="B1918" s="85"/>
      <c r="C1918" s="85"/>
      <c r="D1918" s="85"/>
      <c r="E1918" s="44" t="s">
        <v>72</v>
      </c>
    </row>
    <row r="1919" spans="1:5" ht="15" customHeight="1" x14ac:dyDescent="0.2">
      <c r="A1919" s="85"/>
      <c r="B1919" s="86"/>
      <c r="C1919" s="85"/>
      <c r="D1919" s="85"/>
      <c r="E1919" s="47"/>
    </row>
    <row r="1920" spans="1:5" ht="15" customHeight="1" x14ac:dyDescent="0.2">
      <c r="B1920" s="77"/>
      <c r="C1920" s="87" t="s">
        <v>41</v>
      </c>
      <c r="D1920" s="49" t="s">
        <v>42</v>
      </c>
      <c r="E1920" s="64" t="s">
        <v>43</v>
      </c>
    </row>
    <row r="1921" spans="1:5" ht="15" customHeight="1" x14ac:dyDescent="0.2">
      <c r="B1921" s="88"/>
      <c r="C1921" s="87">
        <v>6172</v>
      </c>
      <c r="D1921" s="55" t="s">
        <v>73</v>
      </c>
      <c r="E1921" s="89">
        <v>6506830.9400000004</v>
      </c>
    </row>
    <row r="1922" spans="1:5" ht="15" customHeight="1" x14ac:dyDescent="0.2">
      <c r="B1922" s="90"/>
      <c r="C1922" s="68" t="s">
        <v>46</v>
      </c>
      <c r="D1922" s="69"/>
      <c r="E1922" s="70">
        <f>SUM(E1921:E1921)</f>
        <v>6506830.9400000004</v>
      </c>
    </row>
    <row r="1923" spans="1:5" ht="15" customHeight="1" x14ac:dyDescent="0.2"/>
    <row r="1924" spans="1:5" ht="15" customHeight="1" x14ac:dyDescent="0.2"/>
    <row r="1925" spans="1:5" ht="15" customHeight="1" x14ac:dyDescent="0.2"/>
    <row r="1926" spans="1:5" ht="15" customHeight="1" x14ac:dyDescent="0.25">
      <c r="A1926" s="60" t="s">
        <v>16</v>
      </c>
      <c r="B1926" s="46"/>
      <c r="C1926" s="46"/>
      <c r="D1926" s="46"/>
      <c r="E1926" s="46"/>
    </row>
    <row r="1927" spans="1:5" ht="15" customHeight="1" x14ac:dyDescent="0.2">
      <c r="A1927" s="61" t="s">
        <v>71</v>
      </c>
      <c r="B1927" s="85"/>
      <c r="C1927" s="85"/>
      <c r="D1927" s="85"/>
      <c r="E1927" s="44" t="s">
        <v>72</v>
      </c>
    </row>
    <row r="1928" spans="1:5" ht="15" customHeight="1" x14ac:dyDescent="0.25">
      <c r="A1928" s="60"/>
      <c r="B1928" s="44"/>
      <c r="C1928" s="46"/>
      <c r="D1928" s="46"/>
      <c r="E1928" s="47"/>
    </row>
    <row r="1929" spans="1:5" ht="15" customHeight="1" x14ac:dyDescent="0.2">
      <c r="A1929" s="77"/>
      <c r="B1929" s="64" t="s">
        <v>40</v>
      </c>
      <c r="C1929" s="48" t="s">
        <v>41</v>
      </c>
      <c r="D1929" s="91" t="s">
        <v>42</v>
      </c>
      <c r="E1929" s="50" t="s">
        <v>43</v>
      </c>
    </row>
    <row r="1930" spans="1:5" ht="15" customHeight="1" x14ac:dyDescent="0.2">
      <c r="A1930" s="92"/>
      <c r="B1930" s="51">
        <v>107117968</v>
      </c>
      <c r="C1930" s="66"/>
      <c r="D1930" s="80" t="s">
        <v>74</v>
      </c>
      <c r="E1930" s="54">
        <v>629253.14</v>
      </c>
    </row>
    <row r="1931" spans="1:5" ht="15" customHeight="1" x14ac:dyDescent="0.2">
      <c r="A1931" s="92"/>
      <c r="B1931" s="51">
        <v>107517969</v>
      </c>
      <c r="C1931" s="66"/>
      <c r="D1931" s="80" t="s">
        <v>74</v>
      </c>
      <c r="E1931" s="54">
        <v>5663278.2599999998</v>
      </c>
    </row>
    <row r="1932" spans="1:5" ht="15" customHeight="1" x14ac:dyDescent="0.2">
      <c r="A1932" s="92"/>
      <c r="B1932" s="51">
        <v>107117015</v>
      </c>
      <c r="C1932" s="66"/>
      <c r="D1932" s="133" t="s">
        <v>110</v>
      </c>
      <c r="E1932" s="54">
        <v>23499.05</v>
      </c>
    </row>
    <row r="1933" spans="1:5" ht="15" customHeight="1" x14ac:dyDescent="0.2">
      <c r="A1933" s="92"/>
      <c r="B1933" s="51">
        <v>107517016</v>
      </c>
      <c r="C1933" s="66"/>
      <c r="D1933" s="133" t="s">
        <v>110</v>
      </c>
      <c r="E1933" s="54">
        <v>211491.49</v>
      </c>
    </row>
    <row r="1934" spans="1:5" ht="15" customHeight="1" x14ac:dyDescent="0.2">
      <c r="A1934" s="93"/>
      <c r="B1934" s="94"/>
      <c r="C1934" s="57" t="s">
        <v>46</v>
      </c>
      <c r="D1934" s="95"/>
      <c r="E1934" s="96">
        <f>SUM(E1930:E1933)</f>
        <v>6527521.9399999995</v>
      </c>
    </row>
    <row r="1935" spans="1:5" ht="15" customHeight="1" x14ac:dyDescent="0.25">
      <c r="A1935" s="60"/>
      <c r="B1935" s="44"/>
      <c r="C1935" s="46"/>
      <c r="D1935" s="46"/>
      <c r="E1935" s="47"/>
    </row>
    <row r="1936" spans="1:5" ht="15" customHeight="1" x14ac:dyDescent="0.25">
      <c r="A1936" s="60"/>
      <c r="B1936" s="44"/>
      <c r="C1936" s="46"/>
      <c r="D1936" s="46"/>
      <c r="E1936" s="47"/>
    </row>
    <row r="1937" spans="1:5" ht="15" customHeight="1" x14ac:dyDescent="0.25">
      <c r="A1937" s="39" t="s">
        <v>16</v>
      </c>
      <c r="B1937" s="40"/>
      <c r="C1937" s="41"/>
      <c r="D1937" s="41"/>
      <c r="E1937" s="44"/>
    </row>
    <row r="1938" spans="1:5" ht="15" customHeight="1" x14ac:dyDescent="0.2">
      <c r="A1938" s="42" t="s">
        <v>47</v>
      </c>
      <c r="B1938" s="40"/>
      <c r="C1938" s="41"/>
      <c r="D1938" s="41"/>
      <c r="E1938" t="s">
        <v>48</v>
      </c>
    </row>
    <row r="1939" spans="1:5" ht="15" customHeight="1" x14ac:dyDescent="0.2">
      <c r="A1939" s="42"/>
      <c r="B1939" s="40"/>
      <c r="C1939" s="41"/>
      <c r="D1939" s="41"/>
    </row>
    <row r="1940" spans="1:5" ht="15" customHeight="1" x14ac:dyDescent="0.2">
      <c r="A1940" s="42"/>
      <c r="B1940" s="40"/>
      <c r="C1940" s="48" t="s">
        <v>41</v>
      </c>
      <c r="D1940" s="49" t="s">
        <v>42</v>
      </c>
      <c r="E1940" s="50" t="s">
        <v>43</v>
      </c>
    </row>
    <row r="1941" spans="1:5" ht="15" customHeight="1" x14ac:dyDescent="0.2">
      <c r="A1941" s="42"/>
      <c r="B1941" s="40"/>
      <c r="C1941" s="63"/>
      <c r="D1941" s="55" t="s">
        <v>49</v>
      </c>
      <c r="E1941" s="54">
        <v>6292531.4000000004</v>
      </c>
    </row>
    <row r="1942" spans="1:5" ht="15" customHeight="1" x14ac:dyDescent="0.2">
      <c r="A1942" s="42"/>
      <c r="B1942" s="40"/>
      <c r="C1942" s="57" t="s">
        <v>46</v>
      </c>
      <c r="D1942" s="58"/>
      <c r="E1942" s="97">
        <f>SUM(E1941:E1941)</f>
        <v>6292531.4000000004</v>
      </c>
    </row>
    <row r="1943" spans="1:5" ht="15" customHeight="1" x14ac:dyDescent="0.2"/>
    <row r="1944" spans="1:5" ht="15" customHeight="1" x14ac:dyDescent="0.25">
      <c r="A1944" s="39" t="s">
        <v>16</v>
      </c>
      <c r="B1944" s="40"/>
      <c r="C1944" s="41"/>
      <c r="D1944" s="41"/>
      <c r="E1944" s="44"/>
    </row>
    <row r="1945" spans="1:5" ht="15" customHeight="1" x14ac:dyDescent="0.2">
      <c r="A1945" s="42" t="s">
        <v>47</v>
      </c>
      <c r="B1945" s="40"/>
      <c r="C1945" s="41"/>
      <c r="D1945" s="41"/>
      <c r="E1945" t="s">
        <v>48</v>
      </c>
    </row>
    <row r="1946" spans="1:5" ht="15" customHeight="1" x14ac:dyDescent="0.2"/>
    <row r="1947" spans="1:5" ht="15" customHeight="1" x14ac:dyDescent="0.2">
      <c r="C1947" s="64" t="s">
        <v>41</v>
      </c>
      <c r="D1947" s="65" t="s">
        <v>50</v>
      </c>
      <c r="E1947" s="64" t="s">
        <v>43</v>
      </c>
    </row>
    <row r="1948" spans="1:5" ht="15" customHeight="1" x14ac:dyDescent="0.2">
      <c r="C1948" s="66">
        <v>6409</v>
      </c>
      <c r="D1948" s="67" t="s">
        <v>51</v>
      </c>
      <c r="E1948" s="54">
        <v>214299.54</v>
      </c>
    </row>
    <row r="1949" spans="1:5" ht="15" customHeight="1" x14ac:dyDescent="0.2">
      <c r="C1949" s="68" t="s">
        <v>46</v>
      </c>
      <c r="D1949" s="69"/>
      <c r="E1949" s="70">
        <f>SUM(E1948:E1948)</f>
        <v>214299.54</v>
      </c>
    </row>
    <row r="1950" spans="1:5" ht="15" customHeight="1" x14ac:dyDescent="0.2"/>
    <row r="1951" spans="1:5" ht="15" customHeight="1" x14ac:dyDescent="0.2"/>
    <row r="1952" spans="1:5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</sheetData>
  <mergeCells count="140">
    <mergeCell ref="A2:E2"/>
    <mergeCell ref="A3:E3"/>
    <mergeCell ref="A4:E8"/>
    <mergeCell ref="A26:E26"/>
    <mergeCell ref="A27:E27"/>
    <mergeCell ref="A28:E33"/>
    <mergeCell ref="A116:E116"/>
    <mergeCell ref="A117:E121"/>
    <mergeCell ref="A139:E139"/>
    <mergeCell ref="A140:E140"/>
    <mergeCell ref="A141:E144"/>
    <mergeCell ref="A168:E168"/>
    <mergeCell ref="A55:E55"/>
    <mergeCell ref="A56:E56"/>
    <mergeCell ref="A57:E62"/>
    <mergeCell ref="A82:E82"/>
    <mergeCell ref="A83:E91"/>
    <mergeCell ref="A115:E115"/>
    <mergeCell ref="A237:E243"/>
    <mergeCell ref="A271:E271"/>
    <mergeCell ref="A272:E280"/>
    <mergeCell ref="A299:E299"/>
    <mergeCell ref="A300:E306"/>
    <mergeCell ref="A330:E330"/>
    <mergeCell ref="A169:E169"/>
    <mergeCell ref="A170:E176"/>
    <mergeCell ref="A194:E194"/>
    <mergeCell ref="A195:E195"/>
    <mergeCell ref="A196:E203"/>
    <mergeCell ref="A236:E236"/>
    <mergeCell ref="A505:E512"/>
    <mergeCell ref="A531:E531"/>
    <mergeCell ref="A532:E538"/>
    <mergeCell ref="A556:E556"/>
    <mergeCell ref="A557:E564"/>
    <mergeCell ref="A583:E583"/>
    <mergeCell ref="A331:E338"/>
    <mergeCell ref="A452:E452"/>
    <mergeCell ref="A453:E460"/>
    <mergeCell ref="A478:E478"/>
    <mergeCell ref="A479:E486"/>
    <mergeCell ref="A504:E504"/>
    <mergeCell ref="A659:E664"/>
    <mergeCell ref="A687:E688"/>
    <mergeCell ref="A689:E697"/>
    <mergeCell ref="A731:E732"/>
    <mergeCell ref="A733:E740"/>
    <mergeCell ref="A758:E759"/>
    <mergeCell ref="A584:E584"/>
    <mergeCell ref="A585:E589"/>
    <mergeCell ref="A607:E607"/>
    <mergeCell ref="A608:E608"/>
    <mergeCell ref="A609:E620"/>
    <mergeCell ref="A657:E658"/>
    <mergeCell ref="A852:E856"/>
    <mergeCell ref="A874:E875"/>
    <mergeCell ref="A876:E882"/>
    <mergeCell ref="A902:E903"/>
    <mergeCell ref="A904:E911"/>
    <mergeCell ref="A939:E940"/>
    <mergeCell ref="A760:E768"/>
    <mergeCell ref="A791:E792"/>
    <mergeCell ref="A793:E799"/>
    <mergeCell ref="A817:E818"/>
    <mergeCell ref="A819:E826"/>
    <mergeCell ref="A850:E851"/>
    <mergeCell ref="A1002:E1009"/>
    <mergeCell ref="A1022:E1023"/>
    <mergeCell ref="A1024:E1031"/>
    <mergeCell ref="A1043:E1044"/>
    <mergeCell ref="A1045:E1052"/>
    <mergeCell ref="A1068:E1069"/>
    <mergeCell ref="A941:E947"/>
    <mergeCell ref="A959:E960"/>
    <mergeCell ref="A961:E966"/>
    <mergeCell ref="A978:E979"/>
    <mergeCell ref="A980:E985"/>
    <mergeCell ref="A1000:E1001"/>
    <mergeCell ref="A1135:E1140"/>
    <mergeCell ref="A1156:E1157"/>
    <mergeCell ref="A1158:E1163"/>
    <mergeCell ref="A1175:E1176"/>
    <mergeCell ref="A1177:E1182"/>
    <mergeCell ref="A1207:E1208"/>
    <mergeCell ref="A1070:E1077"/>
    <mergeCell ref="A1095:E1096"/>
    <mergeCell ref="A1097:E1102"/>
    <mergeCell ref="A1114:E1115"/>
    <mergeCell ref="A1116:E1121"/>
    <mergeCell ref="A1133:E1134"/>
    <mergeCell ref="A1283:E1291"/>
    <mergeCell ref="A1303:E1304"/>
    <mergeCell ref="A1305:E1312"/>
    <mergeCell ref="A1324:E1325"/>
    <mergeCell ref="A1326:E1333"/>
    <mergeCell ref="A1355:E1356"/>
    <mergeCell ref="A1209:E1216"/>
    <mergeCell ref="A1236:E1237"/>
    <mergeCell ref="A1238:E1245"/>
    <mergeCell ref="A1259:E1260"/>
    <mergeCell ref="A1261:E1269"/>
    <mergeCell ref="A1281:E1282"/>
    <mergeCell ref="A1431:E1440"/>
    <mergeCell ref="A1459:E1460"/>
    <mergeCell ref="A1461:E1469"/>
    <mergeCell ref="A1481:E1482"/>
    <mergeCell ref="A1483:E1491"/>
    <mergeCell ref="A1511:E1512"/>
    <mergeCell ref="A1357:E1364"/>
    <mergeCell ref="A1377:E1378"/>
    <mergeCell ref="A1379:E1387"/>
    <mergeCell ref="A1407:E1408"/>
    <mergeCell ref="A1409:E1417"/>
    <mergeCell ref="A1429:E1430"/>
    <mergeCell ref="A1587:E1594"/>
    <mergeCell ref="A1615:E1615"/>
    <mergeCell ref="A1616:E1616"/>
    <mergeCell ref="A1617:E1627"/>
    <mergeCell ref="A1675:E1675"/>
    <mergeCell ref="A1676:E1682"/>
    <mergeCell ref="A1513:E1520"/>
    <mergeCell ref="A1532:E1533"/>
    <mergeCell ref="A1534:E1543"/>
    <mergeCell ref="A1564:E1565"/>
    <mergeCell ref="A1566:E1573"/>
    <mergeCell ref="A1585:E1586"/>
    <mergeCell ref="A1892:E1892"/>
    <mergeCell ref="A1893:E1905"/>
    <mergeCell ref="A1779:E1780"/>
    <mergeCell ref="A1781:E1787"/>
    <mergeCell ref="A1831:E1831"/>
    <mergeCell ref="A1832:E1832"/>
    <mergeCell ref="A1833:E1843"/>
    <mergeCell ref="A1891:E1891"/>
    <mergeCell ref="A1700:E1700"/>
    <mergeCell ref="A1701:E1708"/>
    <mergeCell ref="A1726:E1727"/>
    <mergeCell ref="A1728:E1733"/>
    <mergeCell ref="A1753:E1754"/>
    <mergeCell ref="A1755:E1760"/>
  </mergeCells>
  <pageMargins left="0.98425196850393704" right="0.98425196850393704" top="0.98425196850393704" bottom="0.98425196850393704" header="0.51181102362204722" footer="0.51181102362204722"/>
  <pageSetup paperSize="9" scale="92" firstPageNumber="15" orientation="portrait" useFirstPageNumber="1" r:id="rId1"/>
  <headerFooter alignWithMargins="0">
    <oddHeader>&amp;C&amp;"Arial,Kurzíva"Příloha č. 2: Rozpočtové změny č. 295/19 - 356/19 a 361/19 - 362/19 schválené Radou Olomouckého kraje 20.5.2019</oddHeader>
    <oddFooter xml:space="preserve">&amp;L&amp;"Arial,Kurzíva"Zastupitelstvo OK 24.6.2019
8.1. - Rozpočet Olomouckého kraje 2019 - rozpočtové změny 
Příloha č.2: Rozpočtové změny č. 295/19 - 356/19 a 361/19 - 362/19 schválené Radou OK 20.5.2019&amp;R&amp;"Arial,Kurzíva"Strana &amp;P (celkem 80)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9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6" t="s">
        <v>281</v>
      </c>
    </row>
    <row r="2" spans="1:5" ht="15" customHeight="1" x14ac:dyDescent="0.2">
      <c r="A2" s="220" t="s">
        <v>35</v>
      </c>
      <c r="B2" s="220"/>
      <c r="C2" s="220"/>
      <c r="D2" s="220"/>
      <c r="E2" s="220"/>
    </row>
    <row r="3" spans="1:5" ht="15" customHeight="1" x14ac:dyDescent="0.2">
      <c r="A3" s="220" t="s">
        <v>99</v>
      </c>
      <c r="B3" s="220"/>
      <c r="C3" s="220"/>
      <c r="D3" s="220"/>
      <c r="E3" s="220"/>
    </row>
    <row r="4" spans="1:5" ht="15" customHeight="1" x14ac:dyDescent="0.2">
      <c r="A4" s="221" t="s">
        <v>282</v>
      </c>
      <c r="B4" s="221"/>
      <c r="C4" s="221"/>
      <c r="D4" s="221"/>
      <c r="E4" s="221"/>
    </row>
    <row r="5" spans="1:5" ht="15" customHeight="1" x14ac:dyDescent="0.2">
      <c r="A5" s="221"/>
      <c r="B5" s="221"/>
      <c r="C5" s="221"/>
      <c r="D5" s="221"/>
      <c r="E5" s="221"/>
    </row>
    <row r="6" spans="1:5" ht="15" customHeight="1" x14ac:dyDescent="0.2">
      <c r="A6" s="221"/>
      <c r="B6" s="221"/>
      <c r="C6" s="221"/>
      <c r="D6" s="221"/>
      <c r="E6" s="221"/>
    </row>
    <row r="7" spans="1:5" ht="15" customHeight="1" x14ac:dyDescent="0.2">
      <c r="A7" s="221"/>
      <c r="B7" s="221"/>
      <c r="C7" s="221"/>
      <c r="D7" s="221"/>
      <c r="E7" s="221"/>
    </row>
    <row r="8" spans="1:5" ht="15" customHeight="1" x14ac:dyDescent="0.2">
      <c r="A8" s="221"/>
      <c r="B8" s="221"/>
      <c r="C8" s="221"/>
      <c r="D8" s="221"/>
      <c r="E8" s="221"/>
    </row>
    <row r="9" spans="1:5" ht="15" customHeight="1" x14ac:dyDescent="0.2">
      <c r="A9" s="221"/>
      <c r="B9" s="221"/>
      <c r="C9" s="221"/>
      <c r="D9" s="221"/>
      <c r="E9" s="221"/>
    </row>
    <row r="10" spans="1:5" ht="15" customHeight="1" x14ac:dyDescent="0.2">
      <c r="A10" s="37"/>
      <c r="B10" s="37"/>
      <c r="C10" s="37"/>
      <c r="D10" s="37"/>
      <c r="E10" s="37"/>
    </row>
    <row r="11" spans="1:5" ht="15" customHeight="1" x14ac:dyDescent="0.25">
      <c r="A11" s="39" t="s">
        <v>1</v>
      </c>
      <c r="B11" s="41"/>
      <c r="C11" s="41"/>
      <c r="D11" s="41"/>
      <c r="E11" s="41"/>
    </row>
    <row r="12" spans="1:5" ht="15" customHeight="1" x14ac:dyDescent="0.2">
      <c r="A12" s="61" t="s">
        <v>47</v>
      </c>
      <c r="B12" s="41"/>
      <c r="C12" s="41"/>
      <c r="D12" s="41"/>
      <c r="E12" s="43" t="s">
        <v>48</v>
      </c>
    </row>
    <row r="13" spans="1:5" ht="15" customHeight="1" x14ac:dyDescent="0.25">
      <c r="A13" s="44"/>
      <c r="B13" s="60"/>
      <c r="C13" s="46"/>
      <c r="D13" s="46"/>
      <c r="E13" s="47"/>
    </row>
    <row r="14" spans="1:5" ht="15" customHeight="1" x14ac:dyDescent="0.2">
      <c r="B14" s="48" t="s">
        <v>40</v>
      </c>
      <c r="C14" s="48" t="s">
        <v>41</v>
      </c>
      <c r="D14" s="49" t="s">
        <v>42</v>
      </c>
      <c r="E14" s="50" t="s">
        <v>43</v>
      </c>
    </row>
    <row r="15" spans="1:5" ht="15" customHeight="1" x14ac:dyDescent="0.2">
      <c r="B15" s="118">
        <v>98278</v>
      </c>
      <c r="C15" s="119"/>
      <c r="D15" s="53" t="s">
        <v>101</v>
      </c>
      <c r="E15" s="54">
        <v>445610</v>
      </c>
    </row>
    <row r="16" spans="1:5" ht="15" customHeight="1" x14ac:dyDescent="0.2">
      <c r="B16" s="56"/>
      <c r="C16" s="57" t="s">
        <v>46</v>
      </c>
      <c r="D16" s="58"/>
      <c r="E16" s="59">
        <f>SUM(E15:E15)</f>
        <v>445610</v>
      </c>
    </row>
    <row r="17" spans="1:5" ht="15" customHeight="1" x14ac:dyDescent="0.25">
      <c r="A17" s="120"/>
      <c r="B17" s="121"/>
      <c r="C17" s="121"/>
      <c r="D17" s="121"/>
      <c r="E17" s="121"/>
    </row>
    <row r="18" spans="1:5" ht="15" customHeight="1" x14ac:dyDescent="0.25">
      <c r="A18" s="39" t="s">
        <v>16</v>
      </c>
      <c r="B18" s="41"/>
      <c r="C18" s="41"/>
    </row>
    <row r="19" spans="1:5" ht="15" customHeight="1" x14ac:dyDescent="0.2">
      <c r="A19" s="61" t="s">
        <v>102</v>
      </c>
      <c r="B19" s="46"/>
      <c r="C19" s="46"/>
      <c r="D19" s="46"/>
      <c r="E19" s="62" t="s">
        <v>103</v>
      </c>
    </row>
    <row r="20" spans="1:5" ht="15" customHeight="1" x14ac:dyDescent="0.2">
      <c r="A20" s="102"/>
      <c r="B20" s="103"/>
      <c r="C20" s="41"/>
      <c r="D20" s="121"/>
      <c r="E20" s="104"/>
    </row>
    <row r="21" spans="1:5" ht="15" customHeight="1" x14ac:dyDescent="0.2">
      <c r="C21" s="64" t="s">
        <v>41</v>
      </c>
      <c r="D21" s="122" t="s">
        <v>50</v>
      </c>
      <c r="E21" s="50" t="s">
        <v>43</v>
      </c>
    </row>
    <row r="22" spans="1:5" ht="15" customHeight="1" x14ac:dyDescent="0.2">
      <c r="C22" s="66">
        <v>3769</v>
      </c>
      <c r="D22" s="80" t="s">
        <v>283</v>
      </c>
      <c r="E22" s="54">
        <v>445610</v>
      </c>
    </row>
    <row r="23" spans="1:5" ht="15" customHeight="1" x14ac:dyDescent="0.2">
      <c r="C23" s="68" t="s">
        <v>46</v>
      </c>
      <c r="D23" s="69"/>
      <c r="E23" s="70">
        <f>SUM(E22:E22)</f>
        <v>445610</v>
      </c>
    </row>
    <row r="24" spans="1:5" ht="15" customHeight="1" x14ac:dyDescent="0.2"/>
    <row r="25" spans="1:5" ht="15" customHeight="1" x14ac:dyDescent="0.2"/>
    <row r="26" spans="1:5" ht="15" customHeight="1" x14ac:dyDescent="0.25">
      <c r="A26" s="36" t="s">
        <v>284</v>
      </c>
    </row>
    <row r="27" spans="1:5" ht="15" customHeight="1" x14ac:dyDescent="0.2">
      <c r="A27" s="220" t="s">
        <v>35</v>
      </c>
      <c r="B27" s="220"/>
      <c r="C27" s="220"/>
      <c r="D27" s="220"/>
      <c r="E27" s="220"/>
    </row>
    <row r="28" spans="1:5" ht="15" customHeight="1" x14ac:dyDescent="0.2">
      <c r="A28" s="220" t="s">
        <v>173</v>
      </c>
      <c r="B28" s="220"/>
      <c r="C28" s="220"/>
      <c r="D28" s="220"/>
      <c r="E28" s="220"/>
    </row>
    <row r="29" spans="1:5" ht="15" customHeight="1" x14ac:dyDescent="0.2">
      <c r="A29" s="223" t="s">
        <v>285</v>
      </c>
      <c r="B29" s="223"/>
      <c r="C29" s="223"/>
      <c r="D29" s="223"/>
      <c r="E29" s="223"/>
    </row>
    <row r="30" spans="1:5" ht="15" customHeight="1" x14ac:dyDescent="0.2">
      <c r="A30" s="223"/>
      <c r="B30" s="223"/>
      <c r="C30" s="223"/>
      <c r="D30" s="223"/>
      <c r="E30" s="223"/>
    </row>
    <row r="31" spans="1:5" ht="15" customHeight="1" x14ac:dyDescent="0.2">
      <c r="A31" s="223"/>
      <c r="B31" s="223"/>
      <c r="C31" s="223"/>
      <c r="D31" s="223"/>
      <c r="E31" s="223"/>
    </row>
    <row r="32" spans="1:5" ht="15" customHeight="1" x14ac:dyDescent="0.2">
      <c r="A32" s="223"/>
      <c r="B32" s="223"/>
      <c r="C32" s="223"/>
      <c r="D32" s="223"/>
      <c r="E32" s="223"/>
    </row>
    <row r="33" spans="1:5" ht="15" customHeight="1" x14ac:dyDescent="0.2">
      <c r="A33" s="223"/>
      <c r="B33" s="223"/>
      <c r="C33" s="223"/>
      <c r="D33" s="223"/>
      <c r="E33" s="223"/>
    </row>
    <row r="34" spans="1:5" ht="15" customHeight="1" x14ac:dyDescent="0.2">
      <c r="A34" s="223"/>
      <c r="B34" s="223"/>
      <c r="C34" s="223"/>
      <c r="D34" s="223"/>
      <c r="E34" s="223"/>
    </row>
    <row r="35" spans="1:5" ht="15" customHeight="1" x14ac:dyDescent="0.2">
      <c r="A35" s="223"/>
      <c r="B35" s="223"/>
      <c r="C35" s="223"/>
      <c r="D35" s="223"/>
      <c r="E35" s="223"/>
    </row>
    <row r="36" spans="1:5" ht="15" customHeight="1" x14ac:dyDescent="0.2">
      <c r="A36" s="84"/>
      <c r="B36" s="84"/>
      <c r="C36" s="84"/>
      <c r="D36" s="84"/>
      <c r="E36" s="84"/>
    </row>
    <row r="37" spans="1:5" ht="15" customHeight="1" x14ac:dyDescent="0.25">
      <c r="A37" s="60" t="s">
        <v>1</v>
      </c>
      <c r="B37" s="46"/>
      <c r="C37" s="46"/>
      <c r="D37" s="46"/>
      <c r="E37" s="46"/>
    </row>
    <row r="38" spans="1:5" ht="15" customHeight="1" x14ac:dyDescent="0.2">
      <c r="A38" s="61" t="s">
        <v>47</v>
      </c>
      <c r="B38" s="167"/>
      <c r="C38" s="46"/>
      <c r="D38" s="46"/>
      <c r="E38" s="62" t="s">
        <v>48</v>
      </c>
    </row>
    <row r="39" spans="1:5" ht="15" customHeight="1" x14ac:dyDescent="0.25">
      <c r="B39" s="60"/>
      <c r="C39" s="46"/>
      <c r="D39" s="46"/>
      <c r="E39" s="47"/>
    </row>
    <row r="40" spans="1:5" ht="15" customHeight="1" x14ac:dyDescent="0.2">
      <c r="B40" s="64" t="s">
        <v>40</v>
      </c>
      <c r="C40" s="48" t="s">
        <v>41</v>
      </c>
      <c r="D40" s="49" t="s">
        <v>42</v>
      </c>
      <c r="E40" s="50" t="s">
        <v>43</v>
      </c>
    </row>
    <row r="41" spans="1:5" ht="15" customHeight="1" x14ac:dyDescent="0.2">
      <c r="B41" s="137">
        <v>34070</v>
      </c>
      <c r="C41" s="52"/>
      <c r="D41" s="53" t="s">
        <v>44</v>
      </c>
      <c r="E41" s="125">
        <v>38000</v>
      </c>
    </row>
    <row r="42" spans="1:5" ht="15" customHeight="1" x14ac:dyDescent="0.2">
      <c r="B42" s="138"/>
      <c r="C42" s="57" t="s">
        <v>46</v>
      </c>
      <c r="D42" s="58"/>
      <c r="E42" s="59">
        <f>SUM(E41:E41)</f>
        <v>38000</v>
      </c>
    </row>
    <row r="43" spans="1:5" ht="15" customHeight="1" x14ac:dyDescent="0.2">
      <c r="A43" s="44"/>
      <c r="B43" s="44"/>
      <c r="C43" s="44"/>
      <c r="D43" s="44"/>
    </row>
    <row r="44" spans="1:5" ht="15" customHeight="1" x14ac:dyDescent="0.25">
      <c r="A44" s="60" t="s">
        <v>16</v>
      </c>
      <c r="B44" s="46"/>
      <c r="C44" s="46"/>
      <c r="D44" s="46"/>
      <c r="E44" s="46"/>
    </row>
    <row r="45" spans="1:5" ht="15" customHeight="1" x14ac:dyDescent="0.2">
      <c r="A45" s="42" t="s">
        <v>175</v>
      </c>
      <c r="B45" s="46"/>
      <c r="C45" s="46"/>
      <c r="D45" s="46"/>
      <c r="E45" s="62" t="s">
        <v>176</v>
      </c>
    </row>
    <row r="46" spans="1:5" ht="15" customHeight="1" x14ac:dyDescent="0.2">
      <c r="A46" s="44"/>
      <c r="B46" s="156"/>
      <c r="C46" s="46"/>
      <c r="E46" s="157"/>
    </row>
    <row r="47" spans="1:5" ht="15" customHeight="1" x14ac:dyDescent="0.2">
      <c r="B47" s="48" t="s">
        <v>40</v>
      </c>
      <c r="C47" s="48" t="s">
        <v>41</v>
      </c>
      <c r="D47" s="91" t="s">
        <v>42</v>
      </c>
      <c r="E47" s="50" t="s">
        <v>43</v>
      </c>
    </row>
    <row r="48" spans="1:5" ht="15" customHeight="1" x14ac:dyDescent="0.2">
      <c r="B48" s="123">
        <v>34070</v>
      </c>
      <c r="C48" s="66"/>
      <c r="D48" s="133" t="s">
        <v>120</v>
      </c>
      <c r="E48" s="172">
        <v>38000</v>
      </c>
    </row>
    <row r="49" spans="1:5" ht="15" customHeight="1" x14ac:dyDescent="0.2">
      <c r="B49" s="126"/>
      <c r="C49" s="57" t="s">
        <v>46</v>
      </c>
      <c r="D49" s="95"/>
      <c r="E49" s="96">
        <f>SUM(E48:E48)</f>
        <v>38000</v>
      </c>
    </row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286</v>
      </c>
    </row>
    <row r="55" spans="1:5" ht="15" customHeight="1" x14ac:dyDescent="0.2">
      <c r="A55" s="220" t="s">
        <v>35</v>
      </c>
      <c r="B55" s="220"/>
      <c r="C55" s="220"/>
      <c r="D55" s="220"/>
      <c r="E55" s="220"/>
    </row>
    <row r="56" spans="1:5" ht="15" customHeight="1" x14ac:dyDescent="0.2">
      <c r="A56" s="220" t="s">
        <v>287</v>
      </c>
      <c r="B56" s="220"/>
      <c r="C56" s="220"/>
      <c r="D56" s="220"/>
      <c r="E56" s="220"/>
    </row>
    <row r="57" spans="1:5" ht="15" customHeight="1" x14ac:dyDescent="0.2">
      <c r="A57" s="221" t="s">
        <v>288</v>
      </c>
      <c r="B57" s="221"/>
      <c r="C57" s="221"/>
      <c r="D57" s="221"/>
      <c r="E57" s="221"/>
    </row>
    <row r="58" spans="1:5" ht="15" customHeight="1" x14ac:dyDescent="0.2">
      <c r="A58" s="221"/>
      <c r="B58" s="221"/>
      <c r="C58" s="221"/>
      <c r="D58" s="221"/>
      <c r="E58" s="221"/>
    </row>
    <row r="59" spans="1:5" ht="15" customHeight="1" x14ac:dyDescent="0.2">
      <c r="A59" s="221"/>
      <c r="B59" s="221"/>
      <c r="C59" s="221"/>
      <c r="D59" s="221"/>
      <c r="E59" s="221"/>
    </row>
    <row r="60" spans="1:5" ht="15" customHeight="1" x14ac:dyDescent="0.2">
      <c r="A60" s="221"/>
      <c r="B60" s="221"/>
      <c r="C60" s="221"/>
      <c r="D60" s="221"/>
      <c r="E60" s="221"/>
    </row>
    <row r="61" spans="1:5" ht="15" customHeight="1" x14ac:dyDescent="0.2">
      <c r="A61" s="221"/>
      <c r="B61" s="221"/>
      <c r="C61" s="221"/>
      <c r="D61" s="221"/>
      <c r="E61" s="221"/>
    </row>
    <row r="62" spans="1:5" ht="15" customHeight="1" x14ac:dyDescent="0.2">
      <c r="A62" s="221"/>
      <c r="B62" s="221"/>
      <c r="C62" s="221"/>
      <c r="D62" s="221"/>
      <c r="E62" s="221"/>
    </row>
    <row r="63" spans="1:5" ht="15" customHeight="1" x14ac:dyDescent="0.2">
      <c r="A63" s="221"/>
      <c r="B63" s="221"/>
      <c r="C63" s="221"/>
      <c r="D63" s="221"/>
      <c r="E63" s="221"/>
    </row>
    <row r="64" spans="1:5" ht="15" customHeight="1" x14ac:dyDescent="0.2">
      <c r="A64" s="221"/>
      <c r="B64" s="221"/>
      <c r="C64" s="221"/>
      <c r="D64" s="221"/>
      <c r="E64" s="221"/>
    </row>
    <row r="65" spans="1:5" ht="15" customHeight="1" x14ac:dyDescent="0.2">
      <c r="A65" s="141"/>
      <c r="B65" s="141"/>
      <c r="C65" s="141"/>
      <c r="D65" s="141"/>
      <c r="E65" s="141"/>
    </row>
    <row r="66" spans="1:5" ht="15" customHeight="1" x14ac:dyDescent="0.25">
      <c r="A66" s="39" t="s">
        <v>1</v>
      </c>
      <c r="B66" s="41"/>
      <c r="C66" s="41"/>
      <c r="D66" s="41"/>
      <c r="E66" s="41"/>
    </row>
    <row r="67" spans="1:5" ht="15" customHeight="1" x14ac:dyDescent="0.2">
      <c r="A67" s="61" t="s">
        <v>47</v>
      </c>
      <c r="B67" s="46"/>
      <c r="C67" s="46"/>
      <c r="D67" s="46"/>
      <c r="E67" s="62" t="s">
        <v>48</v>
      </c>
    </row>
    <row r="68" spans="1:5" ht="15" customHeight="1" x14ac:dyDescent="0.25">
      <c r="A68" s="102"/>
      <c r="B68" s="39"/>
      <c r="C68" s="41"/>
      <c r="D68" s="41"/>
      <c r="E68" s="135"/>
    </row>
    <row r="69" spans="1:5" ht="15" customHeight="1" x14ac:dyDescent="0.2">
      <c r="B69" s="64" t="s">
        <v>40</v>
      </c>
      <c r="C69" s="64" t="s">
        <v>41</v>
      </c>
      <c r="D69" s="136" t="s">
        <v>42</v>
      </c>
      <c r="E69" s="50" t="s">
        <v>43</v>
      </c>
    </row>
    <row r="70" spans="1:5" ht="15" customHeight="1" x14ac:dyDescent="0.2">
      <c r="B70" s="137">
        <v>35018</v>
      </c>
      <c r="C70" s="119"/>
      <c r="D70" s="53" t="s">
        <v>44</v>
      </c>
      <c r="E70" s="54">
        <v>4109920</v>
      </c>
    </row>
    <row r="71" spans="1:5" ht="15" customHeight="1" x14ac:dyDescent="0.2">
      <c r="B71" s="138"/>
      <c r="C71" s="68" t="s">
        <v>46</v>
      </c>
      <c r="D71" s="101"/>
      <c r="E71" s="97">
        <f>SUM(E70:E70)</f>
        <v>4109920</v>
      </c>
    </row>
    <row r="72" spans="1:5" ht="15" customHeight="1" x14ac:dyDescent="0.2"/>
    <row r="73" spans="1:5" ht="15" customHeight="1" x14ac:dyDescent="0.25">
      <c r="A73" s="39" t="s">
        <v>16</v>
      </c>
      <c r="B73" s="41"/>
      <c r="C73" s="41"/>
      <c r="D73" s="41"/>
      <c r="E73" s="102"/>
    </row>
    <row r="74" spans="1:5" ht="15" customHeight="1" x14ac:dyDescent="0.2">
      <c r="A74" s="61" t="s">
        <v>147</v>
      </c>
      <c r="B74" s="184"/>
      <c r="E74" t="s">
        <v>148</v>
      </c>
    </row>
    <row r="75" spans="1:5" ht="15" customHeight="1" x14ac:dyDescent="0.25">
      <c r="A75" s="102"/>
      <c r="B75" s="39"/>
      <c r="C75" s="41"/>
      <c r="D75" s="41"/>
      <c r="E75" s="135"/>
    </row>
    <row r="76" spans="1:5" ht="15" customHeight="1" x14ac:dyDescent="0.2">
      <c r="B76" s="64" t="s">
        <v>40</v>
      </c>
      <c r="C76" s="64" t="s">
        <v>41</v>
      </c>
      <c r="D76" s="136" t="s">
        <v>42</v>
      </c>
      <c r="E76" s="64" t="s">
        <v>43</v>
      </c>
    </row>
    <row r="77" spans="1:5" ht="15" customHeight="1" x14ac:dyDescent="0.2">
      <c r="B77" s="185">
        <v>35018</v>
      </c>
      <c r="C77" s="144"/>
      <c r="D77" s="53" t="s">
        <v>120</v>
      </c>
      <c r="E77" s="54">
        <v>4109920</v>
      </c>
    </row>
    <row r="78" spans="1:5" ht="15" customHeight="1" x14ac:dyDescent="0.2">
      <c r="B78" s="145"/>
      <c r="C78" s="68" t="s">
        <v>46</v>
      </c>
      <c r="D78" s="101"/>
      <c r="E78" s="97">
        <f>SUM(E77:E77)</f>
        <v>4109920</v>
      </c>
    </row>
    <row r="79" spans="1:5" ht="15" customHeight="1" x14ac:dyDescent="0.2"/>
    <row r="80" spans="1:5" ht="15" customHeight="1" x14ac:dyDescent="0.2"/>
    <row r="81" spans="1:5" ht="15" customHeight="1" x14ac:dyDescent="0.25">
      <c r="A81" s="36" t="s">
        <v>289</v>
      </c>
    </row>
    <row r="82" spans="1:5" ht="15" customHeight="1" x14ac:dyDescent="0.2">
      <c r="A82" s="220" t="s">
        <v>122</v>
      </c>
      <c r="B82" s="220"/>
      <c r="C82" s="220"/>
      <c r="D82" s="220"/>
      <c r="E82" s="220"/>
    </row>
    <row r="83" spans="1:5" ht="15" customHeight="1" x14ac:dyDescent="0.2">
      <c r="A83" s="221" t="s">
        <v>290</v>
      </c>
      <c r="B83" s="221"/>
      <c r="C83" s="221"/>
      <c r="D83" s="221"/>
      <c r="E83" s="221"/>
    </row>
    <row r="84" spans="1:5" ht="15" customHeight="1" x14ac:dyDescent="0.2">
      <c r="A84" s="221"/>
      <c r="B84" s="221"/>
      <c r="C84" s="221"/>
      <c r="D84" s="221"/>
      <c r="E84" s="221"/>
    </row>
    <row r="85" spans="1:5" ht="15" customHeight="1" x14ac:dyDescent="0.2">
      <c r="A85" s="221"/>
      <c r="B85" s="221"/>
      <c r="C85" s="221"/>
      <c r="D85" s="221"/>
      <c r="E85" s="221"/>
    </row>
    <row r="86" spans="1:5" ht="15" customHeight="1" x14ac:dyDescent="0.2">
      <c r="A86" s="221"/>
      <c r="B86" s="221"/>
      <c r="C86" s="221"/>
      <c r="D86" s="221"/>
      <c r="E86" s="221"/>
    </row>
    <row r="87" spans="1:5" ht="15" customHeight="1" x14ac:dyDescent="0.2">
      <c r="A87" s="221"/>
      <c r="B87" s="221"/>
      <c r="C87" s="221"/>
      <c r="D87" s="221"/>
      <c r="E87" s="221"/>
    </row>
    <row r="88" spans="1:5" ht="15" customHeight="1" x14ac:dyDescent="0.2">
      <c r="A88" s="221"/>
      <c r="B88" s="221"/>
      <c r="C88" s="221"/>
      <c r="D88" s="221"/>
      <c r="E88" s="221"/>
    </row>
    <row r="89" spans="1:5" ht="15" customHeight="1" x14ac:dyDescent="0.2">
      <c r="A89" s="221"/>
      <c r="B89" s="221"/>
      <c r="C89" s="221"/>
      <c r="D89" s="221"/>
      <c r="E89" s="221"/>
    </row>
    <row r="90" spans="1:5" ht="15" customHeight="1" x14ac:dyDescent="0.2">
      <c r="A90" s="221"/>
      <c r="B90" s="221"/>
      <c r="C90" s="221"/>
      <c r="D90" s="221"/>
      <c r="E90" s="221"/>
    </row>
    <row r="91" spans="1:5" ht="15" customHeight="1" x14ac:dyDescent="0.2"/>
    <row r="92" spans="1:5" ht="15" customHeight="1" x14ac:dyDescent="0.25">
      <c r="A92" s="39" t="s">
        <v>1</v>
      </c>
      <c r="B92" s="41"/>
      <c r="C92" s="41"/>
      <c r="D92" s="41"/>
      <c r="E92" s="41"/>
    </row>
    <row r="93" spans="1:5" ht="15" customHeight="1" x14ac:dyDescent="0.2">
      <c r="A93" s="42" t="s">
        <v>87</v>
      </c>
      <c r="B93" s="41"/>
      <c r="C93" s="41"/>
      <c r="D93" s="41"/>
      <c r="E93" s="43" t="s">
        <v>88</v>
      </c>
    </row>
    <row r="94" spans="1:5" ht="15" customHeight="1" x14ac:dyDescent="0.25">
      <c r="A94" s="102"/>
      <c r="B94" s="39"/>
      <c r="C94" s="41"/>
      <c r="D94" s="41"/>
      <c r="E94" s="135"/>
    </row>
    <row r="95" spans="1:5" ht="15" customHeight="1" x14ac:dyDescent="0.2">
      <c r="B95" s="64" t="s">
        <v>40</v>
      </c>
      <c r="C95" s="64" t="s">
        <v>41</v>
      </c>
      <c r="D95" s="136" t="s">
        <v>42</v>
      </c>
      <c r="E95" s="64" t="s">
        <v>43</v>
      </c>
    </row>
    <row r="96" spans="1:5" ht="15" customHeight="1" x14ac:dyDescent="0.2">
      <c r="B96" s="137">
        <v>33070</v>
      </c>
      <c r="C96" s="119"/>
      <c r="D96" s="53" t="s">
        <v>44</v>
      </c>
      <c r="E96" s="54">
        <v>-110930</v>
      </c>
    </row>
    <row r="97" spans="1:5" ht="15" customHeight="1" x14ac:dyDescent="0.2">
      <c r="B97" s="138"/>
      <c r="C97" s="68" t="s">
        <v>46</v>
      </c>
      <c r="D97" s="101"/>
      <c r="E97" s="97">
        <f>SUM(E96:E96)</f>
        <v>-110930</v>
      </c>
    </row>
    <row r="98" spans="1:5" ht="15" customHeight="1" x14ac:dyDescent="0.25">
      <c r="A98" s="120"/>
      <c r="B98" s="121"/>
      <c r="C98" s="121"/>
      <c r="D98" s="121"/>
      <c r="E98" s="121"/>
    </row>
    <row r="99" spans="1:5" ht="15" customHeight="1" x14ac:dyDescent="0.25">
      <c r="A99" s="120"/>
      <c r="B99" s="121"/>
      <c r="C99" s="121"/>
      <c r="D99" s="121"/>
      <c r="E99" s="121"/>
    </row>
    <row r="100" spans="1:5" ht="15" customHeight="1" x14ac:dyDescent="0.25">
      <c r="A100" s="120"/>
      <c r="B100" s="121"/>
      <c r="C100" s="121"/>
      <c r="D100" s="121"/>
      <c r="E100" s="121"/>
    </row>
    <row r="101" spans="1:5" ht="15" customHeight="1" x14ac:dyDescent="0.25">
      <c r="A101" s="120"/>
      <c r="B101" s="121"/>
      <c r="C101" s="121"/>
      <c r="D101" s="121"/>
      <c r="E101" s="121"/>
    </row>
    <row r="102" spans="1:5" ht="15" customHeight="1" x14ac:dyDescent="0.25">
      <c r="A102" s="120"/>
      <c r="B102" s="121"/>
      <c r="C102" s="121"/>
      <c r="D102" s="121"/>
      <c r="E102" s="121"/>
    </row>
    <row r="103" spans="1:5" ht="15" customHeight="1" x14ac:dyDescent="0.25">
      <c r="A103" s="120"/>
      <c r="B103" s="121"/>
      <c r="C103" s="121"/>
      <c r="D103" s="121"/>
      <c r="E103" s="121"/>
    </row>
    <row r="104" spans="1:5" ht="15" customHeight="1" x14ac:dyDescent="0.25">
      <c r="A104" s="120"/>
      <c r="B104" s="121"/>
      <c r="C104" s="121"/>
      <c r="D104" s="121"/>
      <c r="E104" s="121"/>
    </row>
    <row r="105" spans="1:5" ht="15" customHeight="1" x14ac:dyDescent="0.25">
      <c r="A105" s="120"/>
      <c r="B105" s="121"/>
      <c r="C105" s="121"/>
      <c r="D105" s="121"/>
      <c r="E105" s="121"/>
    </row>
    <row r="106" spans="1:5" ht="15" customHeight="1" x14ac:dyDescent="0.25">
      <c r="A106" s="39" t="s">
        <v>16</v>
      </c>
      <c r="B106" s="41"/>
      <c r="C106" s="41"/>
      <c r="D106" s="41"/>
      <c r="E106" s="102"/>
    </row>
    <row r="107" spans="1:5" ht="15" customHeight="1" x14ac:dyDescent="0.2">
      <c r="A107" s="42" t="s">
        <v>87</v>
      </c>
      <c r="B107" s="41"/>
      <c r="C107" s="41"/>
      <c r="D107" s="41"/>
      <c r="E107" s="43" t="s">
        <v>88</v>
      </c>
    </row>
    <row r="108" spans="1:5" ht="15" customHeight="1" x14ac:dyDescent="0.2">
      <c r="A108" s="102"/>
      <c r="B108" s="103"/>
      <c r="C108" s="41"/>
      <c r="D108" s="121"/>
      <c r="E108" s="104"/>
    </row>
    <row r="109" spans="1:5" ht="15" customHeight="1" x14ac:dyDescent="0.2">
      <c r="B109" s="111"/>
      <c r="C109" s="64" t="s">
        <v>41</v>
      </c>
      <c r="D109" s="158" t="s">
        <v>50</v>
      </c>
      <c r="E109" s="64" t="s">
        <v>43</v>
      </c>
    </row>
    <row r="110" spans="1:5" ht="15" customHeight="1" x14ac:dyDescent="0.2">
      <c r="B110" s="99"/>
      <c r="C110" s="186">
        <v>3113</v>
      </c>
      <c r="D110" s="148" t="s">
        <v>124</v>
      </c>
      <c r="E110" s="54">
        <v>-31940</v>
      </c>
    </row>
    <row r="111" spans="1:5" ht="15" customHeight="1" x14ac:dyDescent="0.2">
      <c r="B111" s="99"/>
      <c r="C111" s="186">
        <v>3117</v>
      </c>
      <c r="D111" s="148" t="s">
        <v>124</v>
      </c>
      <c r="E111" s="54">
        <v>-72670</v>
      </c>
    </row>
    <row r="112" spans="1:5" ht="15" customHeight="1" x14ac:dyDescent="0.2">
      <c r="B112" s="112"/>
      <c r="C112" s="68" t="s">
        <v>46</v>
      </c>
      <c r="D112" s="69"/>
      <c r="E112" s="70">
        <f>SUM(E110:E111)</f>
        <v>-104610</v>
      </c>
    </row>
    <row r="113" spans="1:5" ht="15" customHeight="1" x14ac:dyDescent="0.2"/>
    <row r="114" spans="1:5" ht="15" customHeight="1" x14ac:dyDescent="0.2">
      <c r="B114" s="64" t="s">
        <v>40</v>
      </c>
      <c r="C114" s="64" t="s">
        <v>41</v>
      </c>
      <c r="D114" s="136" t="s">
        <v>42</v>
      </c>
      <c r="E114" s="64" t="s">
        <v>43</v>
      </c>
    </row>
    <row r="115" spans="1:5" ht="15" customHeight="1" x14ac:dyDescent="0.2">
      <c r="B115" s="185">
        <v>33070</v>
      </c>
      <c r="C115" s="144"/>
      <c r="D115" s="148" t="s">
        <v>120</v>
      </c>
      <c r="E115" s="54">
        <v>-6320</v>
      </c>
    </row>
    <row r="116" spans="1:5" ht="15" customHeight="1" x14ac:dyDescent="0.2">
      <c r="B116" s="145"/>
      <c r="C116" s="68" t="s">
        <v>46</v>
      </c>
      <c r="D116" s="101"/>
      <c r="E116" s="97">
        <f>SUM(E115:E115)</f>
        <v>-6320</v>
      </c>
    </row>
    <row r="117" spans="1:5" ht="15" customHeight="1" x14ac:dyDescent="0.2"/>
    <row r="118" spans="1:5" ht="15" customHeight="1" x14ac:dyDescent="0.2"/>
    <row r="119" spans="1:5" ht="15" customHeight="1" x14ac:dyDescent="0.25">
      <c r="A119" s="36" t="s">
        <v>291</v>
      </c>
    </row>
    <row r="120" spans="1:5" ht="15" customHeight="1" x14ac:dyDescent="0.2">
      <c r="A120" s="220" t="s">
        <v>35</v>
      </c>
      <c r="B120" s="220"/>
      <c r="C120" s="220"/>
      <c r="D120" s="220"/>
      <c r="E120" s="220"/>
    </row>
    <row r="121" spans="1:5" ht="15" customHeight="1" x14ac:dyDescent="0.2">
      <c r="A121" s="220" t="s">
        <v>292</v>
      </c>
      <c r="B121" s="220"/>
      <c r="C121" s="220"/>
      <c r="D121" s="220"/>
      <c r="E121" s="220"/>
    </row>
    <row r="122" spans="1:5" ht="15" customHeight="1" x14ac:dyDescent="0.2">
      <c r="A122" s="221" t="s">
        <v>293</v>
      </c>
      <c r="B122" s="221"/>
      <c r="C122" s="221"/>
      <c r="D122" s="221"/>
      <c r="E122" s="221"/>
    </row>
    <row r="123" spans="1:5" ht="15" customHeight="1" x14ac:dyDescent="0.2">
      <c r="A123" s="221"/>
      <c r="B123" s="221"/>
      <c r="C123" s="221"/>
      <c r="D123" s="221"/>
      <c r="E123" s="221"/>
    </row>
    <row r="124" spans="1:5" ht="15" customHeight="1" x14ac:dyDescent="0.2">
      <c r="A124" s="221"/>
      <c r="B124" s="221"/>
      <c r="C124" s="221"/>
      <c r="D124" s="221"/>
      <c r="E124" s="221"/>
    </row>
    <row r="125" spans="1:5" ht="15" customHeight="1" x14ac:dyDescent="0.2">
      <c r="A125" s="221"/>
      <c r="B125" s="221"/>
      <c r="C125" s="221"/>
      <c r="D125" s="221"/>
      <c r="E125" s="221"/>
    </row>
    <row r="126" spans="1:5" ht="15" customHeight="1" x14ac:dyDescent="0.2">
      <c r="A126" s="221"/>
      <c r="B126" s="221"/>
      <c r="C126" s="221"/>
      <c r="D126" s="221"/>
      <c r="E126" s="221"/>
    </row>
    <row r="127" spans="1:5" ht="15" customHeight="1" x14ac:dyDescent="0.2">
      <c r="A127" s="221"/>
      <c r="B127" s="221"/>
      <c r="C127" s="221"/>
      <c r="D127" s="221"/>
      <c r="E127" s="221"/>
    </row>
    <row r="128" spans="1:5" ht="15" customHeight="1" x14ac:dyDescent="0.2">
      <c r="A128" s="221"/>
      <c r="B128" s="221"/>
      <c r="C128" s="221"/>
      <c r="D128" s="221"/>
      <c r="E128" s="221"/>
    </row>
    <row r="129" spans="1:5" ht="15" customHeight="1" x14ac:dyDescent="0.2">
      <c r="A129" s="37"/>
      <c r="B129" s="38"/>
      <c r="C129" s="37"/>
      <c r="D129" s="37"/>
      <c r="E129" s="37"/>
    </row>
    <row r="130" spans="1:5" ht="15" customHeight="1" x14ac:dyDescent="0.25">
      <c r="A130" s="39" t="s">
        <v>1</v>
      </c>
      <c r="B130" s="40"/>
      <c r="C130" s="41"/>
      <c r="D130" s="41"/>
      <c r="E130" s="41"/>
    </row>
    <row r="131" spans="1:5" ht="15" customHeight="1" x14ac:dyDescent="0.2">
      <c r="A131" s="42" t="s">
        <v>77</v>
      </c>
      <c r="B131" s="41"/>
      <c r="C131" s="41"/>
      <c r="D131" s="41"/>
      <c r="E131" s="43" t="s">
        <v>78</v>
      </c>
    </row>
    <row r="132" spans="1:5" ht="15" customHeight="1" x14ac:dyDescent="0.25">
      <c r="A132" s="44"/>
      <c r="B132" s="45"/>
      <c r="C132" s="46"/>
      <c r="D132" s="46"/>
      <c r="E132" s="47"/>
    </row>
    <row r="133" spans="1:5" ht="15" customHeight="1" x14ac:dyDescent="0.2">
      <c r="B133" s="48" t="s">
        <v>40</v>
      </c>
      <c r="C133" s="48" t="s">
        <v>41</v>
      </c>
      <c r="D133" s="49" t="s">
        <v>42</v>
      </c>
      <c r="E133" s="50" t="s">
        <v>43</v>
      </c>
    </row>
    <row r="134" spans="1:5" ht="15" customHeight="1" x14ac:dyDescent="0.2">
      <c r="B134" s="51">
        <v>106515974</v>
      </c>
      <c r="C134" s="52"/>
      <c r="D134" s="55" t="s">
        <v>45</v>
      </c>
      <c r="E134" s="54">
        <v>1105924.6200000001</v>
      </c>
    </row>
    <row r="135" spans="1:5" ht="15" customHeight="1" x14ac:dyDescent="0.2">
      <c r="B135" s="56"/>
      <c r="C135" s="57" t="s">
        <v>46</v>
      </c>
      <c r="D135" s="58"/>
      <c r="E135" s="59">
        <f>SUM(E134:E134)</f>
        <v>1105924.6200000001</v>
      </c>
    </row>
    <row r="136" spans="1:5" ht="15" customHeight="1" x14ac:dyDescent="0.2"/>
    <row r="137" spans="1:5" ht="15" customHeight="1" x14ac:dyDescent="0.25">
      <c r="A137" s="60" t="s">
        <v>16</v>
      </c>
      <c r="B137" s="46"/>
      <c r="C137" s="46"/>
      <c r="D137" s="46"/>
      <c r="E137" s="46"/>
    </row>
    <row r="138" spans="1:5" ht="15" customHeight="1" x14ac:dyDescent="0.2">
      <c r="A138" s="61" t="s">
        <v>47</v>
      </c>
      <c r="B138" s="46"/>
      <c r="C138" s="46"/>
      <c r="D138" s="46"/>
      <c r="E138" s="62" t="s">
        <v>48</v>
      </c>
    </row>
    <row r="139" spans="1:5" ht="15" customHeight="1" x14ac:dyDescent="0.25">
      <c r="A139" s="60"/>
      <c r="B139" s="44"/>
      <c r="C139" s="46"/>
      <c r="D139" s="46"/>
      <c r="E139" s="47"/>
    </row>
    <row r="140" spans="1:5" ht="15" customHeight="1" x14ac:dyDescent="0.2">
      <c r="A140" s="77"/>
      <c r="B140" s="77"/>
      <c r="C140" s="48" t="s">
        <v>41</v>
      </c>
      <c r="D140" s="49" t="s">
        <v>42</v>
      </c>
      <c r="E140" s="50" t="s">
        <v>43</v>
      </c>
    </row>
    <row r="141" spans="1:5" ht="15" customHeight="1" x14ac:dyDescent="0.2">
      <c r="A141" s="92"/>
      <c r="B141" s="79"/>
      <c r="C141" s="63"/>
      <c r="D141" s="55" t="s">
        <v>49</v>
      </c>
      <c r="E141" s="54">
        <v>1105924.6200000001</v>
      </c>
    </row>
    <row r="142" spans="1:5" ht="15" customHeight="1" x14ac:dyDescent="0.2">
      <c r="A142" s="93"/>
      <c r="B142" s="107"/>
      <c r="C142" s="57" t="s">
        <v>46</v>
      </c>
      <c r="D142" s="58"/>
      <c r="E142" s="59">
        <f>SUM(E141:E141)</f>
        <v>1105924.6200000001</v>
      </c>
    </row>
    <row r="143" spans="1:5" ht="15" customHeight="1" x14ac:dyDescent="0.2"/>
    <row r="144" spans="1:5" ht="15" customHeight="1" x14ac:dyDescent="0.2"/>
    <row r="145" spans="1:5" ht="15" customHeight="1" x14ac:dyDescent="0.25">
      <c r="A145" s="36" t="s">
        <v>294</v>
      </c>
    </row>
    <row r="146" spans="1:5" ht="15" customHeight="1" x14ac:dyDescent="0.2">
      <c r="A146" s="220" t="s">
        <v>35</v>
      </c>
      <c r="B146" s="220"/>
      <c r="C146" s="220"/>
      <c r="D146" s="220"/>
      <c r="E146" s="220"/>
    </row>
    <row r="147" spans="1:5" ht="15" customHeight="1" x14ac:dyDescent="0.2">
      <c r="A147" s="220" t="s">
        <v>292</v>
      </c>
      <c r="B147" s="220"/>
      <c r="C147" s="220"/>
      <c r="D147" s="220"/>
      <c r="E147" s="220"/>
    </row>
    <row r="148" spans="1:5" ht="15" customHeight="1" x14ac:dyDescent="0.2">
      <c r="A148" s="221" t="s">
        <v>295</v>
      </c>
      <c r="B148" s="221"/>
      <c r="C148" s="221"/>
      <c r="D148" s="221"/>
      <c r="E148" s="221"/>
    </row>
    <row r="149" spans="1:5" ht="15" customHeight="1" x14ac:dyDescent="0.2">
      <c r="A149" s="221"/>
      <c r="B149" s="221"/>
      <c r="C149" s="221"/>
      <c r="D149" s="221"/>
      <c r="E149" s="221"/>
    </row>
    <row r="150" spans="1:5" ht="15" customHeight="1" x14ac:dyDescent="0.2">
      <c r="A150" s="221"/>
      <c r="B150" s="221"/>
      <c r="C150" s="221"/>
      <c r="D150" s="221"/>
      <c r="E150" s="221"/>
    </row>
    <row r="151" spans="1:5" ht="15" customHeight="1" x14ac:dyDescent="0.2">
      <c r="A151" s="221"/>
      <c r="B151" s="221"/>
      <c r="C151" s="221"/>
      <c r="D151" s="221"/>
      <c r="E151" s="221"/>
    </row>
    <row r="152" spans="1:5" ht="15" customHeight="1" x14ac:dyDescent="0.2">
      <c r="A152" s="221"/>
      <c r="B152" s="221"/>
      <c r="C152" s="221"/>
      <c r="D152" s="221"/>
      <c r="E152" s="221"/>
    </row>
    <row r="153" spans="1:5" ht="15" customHeight="1" x14ac:dyDescent="0.2">
      <c r="A153" s="221"/>
      <c r="B153" s="221"/>
      <c r="C153" s="221"/>
      <c r="D153" s="221"/>
      <c r="E153" s="221"/>
    </row>
    <row r="154" spans="1:5" ht="15" customHeight="1" x14ac:dyDescent="0.2">
      <c r="A154" s="221"/>
      <c r="B154" s="221"/>
      <c r="C154" s="221"/>
      <c r="D154" s="221"/>
      <c r="E154" s="221"/>
    </row>
    <row r="155" spans="1:5" ht="15" customHeight="1" x14ac:dyDescent="0.2">
      <c r="A155" s="37"/>
      <c r="B155" s="38"/>
      <c r="C155" s="37"/>
      <c r="D155" s="37"/>
      <c r="E155" s="37"/>
    </row>
    <row r="156" spans="1:5" ht="15" customHeight="1" x14ac:dyDescent="0.2">
      <c r="A156" s="37"/>
      <c r="B156" s="38"/>
      <c r="C156" s="37"/>
      <c r="D156" s="37"/>
      <c r="E156" s="37"/>
    </row>
    <row r="157" spans="1:5" ht="15" customHeight="1" x14ac:dyDescent="0.2">
      <c r="A157" s="37"/>
      <c r="B157" s="38"/>
      <c r="C157" s="37"/>
      <c r="D157" s="37"/>
      <c r="E157" s="37"/>
    </row>
    <row r="158" spans="1:5" ht="15" customHeight="1" x14ac:dyDescent="0.25">
      <c r="A158" s="39" t="s">
        <v>1</v>
      </c>
      <c r="B158" s="40"/>
      <c r="C158" s="41"/>
      <c r="D158" s="41"/>
      <c r="E158" s="41"/>
    </row>
    <row r="159" spans="1:5" ht="15" customHeight="1" x14ac:dyDescent="0.2">
      <c r="A159" s="42" t="s">
        <v>77</v>
      </c>
      <c r="B159" s="41"/>
      <c r="C159" s="41"/>
      <c r="D159" s="41"/>
      <c r="E159" s="43" t="s">
        <v>78</v>
      </c>
    </row>
    <row r="160" spans="1:5" ht="15" customHeight="1" x14ac:dyDescent="0.25">
      <c r="A160" s="44"/>
      <c r="B160" s="45"/>
      <c r="C160" s="46"/>
      <c r="D160" s="46"/>
      <c r="E160" s="47"/>
    </row>
    <row r="161" spans="1:5" ht="15" customHeight="1" x14ac:dyDescent="0.2">
      <c r="B161" s="48" t="s">
        <v>40</v>
      </c>
      <c r="C161" s="48" t="s">
        <v>41</v>
      </c>
      <c r="D161" s="49" t="s">
        <v>42</v>
      </c>
      <c r="E161" s="50" t="s">
        <v>43</v>
      </c>
    </row>
    <row r="162" spans="1:5" ht="15" customHeight="1" x14ac:dyDescent="0.2">
      <c r="B162" s="51">
        <v>106515974</v>
      </c>
      <c r="C162" s="52"/>
      <c r="D162" s="55" t="s">
        <v>45</v>
      </c>
      <c r="E162" s="54">
        <v>9090</v>
      </c>
    </row>
    <row r="163" spans="1:5" ht="15" customHeight="1" x14ac:dyDescent="0.2">
      <c r="B163" s="56"/>
      <c r="C163" s="57" t="s">
        <v>46</v>
      </c>
      <c r="D163" s="58"/>
      <c r="E163" s="59">
        <f>SUM(E162:E162)</f>
        <v>9090</v>
      </c>
    </row>
    <row r="164" spans="1:5" ht="15" customHeight="1" x14ac:dyDescent="0.2"/>
    <row r="165" spans="1:5" ht="15" customHeight="1" x14ac:dyDescent="0.25">
      <c r="A165" s="60" t="s">
        <v>16</v>
      </c>
      <c r="B165" s="46"/>
      <c r="C165" s="46"/>
      <c r="D165" s="46"/>
      <c r="E165" s="46"/>
    </row>
    <row r="166" spans="1:5" ht="15" customHeight="1" x14ac:dyDescent="0.2">
      <c r="A166" s="61" t="s">
        <v>47</v>
      </c>
      <c r="B166" s="46"/>
      <c r="C166" s="46"/>
      <c r="D166" s="46"/>
      <c r="E166" s="62" t="s">
        <v>48</v>
      </c>
    </row>
    <row r="167" spans="1:5" ht="15" customHeight="1" x14ac:dyDescent="0.25">
      <c r="A167" s="60"/>
      <c r="B167" s="44"/>
      <c r="C167" s="46"/>
      <c r="D167" s="46"/>
      <c r="E167" s="47"/>
    </row>
    <row r="168" spans="1:5" ht="15" customHeight="1" x14ac:dyDescent="0.2">
      <c r="A168" s="77"/>
      <c r="B168" s="77"/>
      <c r="C168" s="48" t="s">
        <v>41</v>
      </c>
      <c r="D168" s="65" t="s">
        <v>50</v>
      </c>
      <c r="E168" s="50" t="s">
        <v>43</v>
      </c>
    </row>
    <row r="169" spans="1:5" ht="15" customHeight="1" x14ac:dyDescent="0.2">
      <c r="A169" s="99"/>
      <c r="B169" s="79"/>
      <c r="C169" s="63">
        <v>6409</v>
      </c>
      <c r="D169" s="80" t="s">
        <v>51</v>
      </c>
      <c r="E169" s="106">
        <v>9090</v>
      </c>
    </row>
    <row r="170" spans="1:5" ht="15" customHeight="1" x14ac:dyDescent="0.2">
      <c r="A170" s="93"/>
      <c r="B170" s="107"/>
      <c r="C170" s="57" t="s">
        <v>46</v>
      </c>
      <c r="D170" s="58"/>
      <c r="E170" s="59">
        <f>E169</f>
        <v>9090</v>
      </c>
    </row>
    <row r="171" spans="1:5" ht="15" customHeight="1" x14ac:dyDescent="0.2"/>
    <row r="172" spans="1:5" ht="15" customHeight="1" x14ac:dyDescent="0.2"/>
    <row r="173" spans="1:5" ht="15" customHeight="1" x14ac:dyDescent="0.25">
      <c r="A173" s="36" t="s">
        <v>296</v>
      </c>
    </row>
    <row r="174" spans="1:5" ht="15" customHeight="1" x14ac:dyDescent="0.2">
      <c r="A174" s="220" t="s">
        <v>35</v>
      </c>
      <c r="B174" s="220"/>
      <c r="C174" s="220"/>
      <c r="D174" s="220"/>
      <c r="E174" s="220"/>
    </row>
    <row r="175" spans="1:5" ht="15" customHeight="1" x14ac:dyDescent="0.2">
      <c r="A175" s="220" t="s">
        <v>292</v>
      </c>
      <c r="B175" s="220"/>
      <c r="C175" s="220"/>
      <c r="D175" s="220"/>
      <c r="E175" s="220"/>
    </row>
    <row r="176" spans="1:5" ht="15" customHeight="1" x14ac:dyDescent="0.2">
      <c r="A176" s="221" t="s">
        <v>297</v>
      </c>
      <c r="B176" s="221"/>
      <c r="C176" s="221"/>
      <c r="D176" s="221"/>
      <c r="E176" s="221"/>
    </row>
    <row r="177" spans="1:5" ht="15" customHeight="1" x14ac:dyDescent="0.2">
      <c r="A177" s="221"/>
      <c r="B177" s="221"/>
      <c r="C177" s="221"/>
      <c r="D177" s="221"/>
      <c r="E177" s="221"/>
    </row>
    <row r="178" spans="1:5" ht="15" customHeight="1" x14ac:dyDescent="0.2">
      <c r="A178" s="221"/>
      <c r="B178" s="221"/>
      <c r="C178" s="221"/>
      <c r="D178" s="221"/>
      <c r="E178" s="221"/>
    </row>
    <row r="179" spans="1:5" ht="15" customHeight="1" x14ac:dyDescent="0.2">
      <c r="A179" s="221"/>
      <c r="B179" s="221"/>
      <c r="C179" s="221"/>
      <c r="D179" s="221"/>
      <c r="E179" s="221"/>
    </row>
    <row r="180" spans="1:5" ht="15" customHeight="1" x14ac:dyDescent="0.2">
      <c r="A180" s="221"/>
      <c r="B180" s="221"/>
      <c r="C180" s="221"/>
      <c r="D180" s="221"/>
      <c r="E180" s="221"/>
    </row>
    <row r="181" spans="1:5" ht="15" customHeight="1" x14ac:dyDescent="0.2">
      <c r="A181" s="221"/>
      <c r="B181" s="221"/>
      <c r="C181" s="221"/>
      <c r="D181" s="221"/>
      <c r="E181" s="221"/>
    </row>
    <row r="182" spans="1:5" ht="15" customHeight="1" x14ac:dyDescent="0.2">
      <c r="A182" s="221"/>
      <c r="B182" s="221"/>
      <c r="C182" s="221"/>
      <c r="D182" s="221"/>
      <c r="E182" s="221"/>
    </row>
    <row r="183" spans="1:5" ht="15" customHeight="1" x14ac:dyDescent="0.2">
      <c r="A183" s="221"/>
      <c r="B183" s="221"/>
      <c r="C183" s="221"/>
      <c r="D183" s="221"/>
      <c r="E183" s="221"/>
    </row>
    <row r="184" spans="1:5" ht="15" customHeight="1" x14ac:dyDescent="0.2">
      <c r="A184" s="98"/>
      <c r="B184" s="98"/>
      <c r="C184" s="98"/>
      <c r="D184" s="98"/>
      <c r="E184" s="98"/>
    </row>
    <row r="185" spans="1:5" ht="15" customHeight="1" x14ac:dyDescent="0.2">
      <c r="A185" s="37"/>
      <c r="B185" s="38"/>
      <c r="C185" s="37"/>
      <c r="D185" s="37"/>
      <c r="E185" s="37"/>
    </row>
    <row r="186" spans="1:5" ht="15" customHeight="1" x14ac:dyDescent="0.25">
      <c r="A186" s="39" t="s">
        <v>1</v>
      </c>
      <c r="B186" s="40"/>
      <c r="C186" s="41"/>
      <c r="D186" s="41"/>
      <c r="E186" s="41"/>
    </row>
    <row r="187" spans="1:5" ht="15" customHeight="1" x14ac:dyDescent="0.2">
      <c r="A187" s="42" t="s">
        <v>77</v>
      </c>
      <c r="B187" s="41"/>
      <c r="C187" s="41"/>
      <c r="D187" s="41"/>
      <c r="E187" s="43" t="s">
        <v>78</v>
      </c>
    </row>
    <row r="188" spans="1:5" ht="15" customHeight="1" x14ac:dyDescent="0.25">
      <c r="A188" s="44"/>
      <c r="B188" s="45"/>
      <c r="C188" s="46"/>
      <c r="D188" s="46"/>
      <c r="E188" s="47"/>
    </row>
    <row r="189" spans="1:5" ht="15" customHeight="1" x14ac:dyDescent="0.2">
      <c r="B189" s="48" t="s">
        <v>40</v>
      </c>
      <c r="C189" s="48" t="s">
        <v>41</v>
      </c>
      <c r="D189" s="49" t="s">
        <v>42</v>
      </c>
      <c r="E189" s="50" t="s">
        <v>43</v>
      </c>
    </row>
    <row r="190" spans="1:5" ht="15" customHeight="1" x14ac:dyDescent="0.2">
      <c r="B190" s="51">
        <v>106515974</v>
      </c>
      <c r="C190" s="52"/>
      <c r="D190" s="55" t="s">
        <v>45</v>
      </c>
      <c r="E190" s="54">
        <v>21019.15</v>
      </c>
    </row>
    <row r="191" spans="1:5" ht="15" customHeight="1" x14ac:dyDescent="0.2">
      <c r="B191" s="56"/>
      <c r="C191" s="57" t="s">
        <v>46</v>
      </c>
      <c r="D191" s="58"/>
      <c r="E191" s="59">
        <f>SUM(E190:E190)</f>
        <v>21019.15</v>
      </c>
    </row>
    <row r="192" spans="1:5" ht="15" customHeight="1" x14ac:dyDescent="0.2"/>
    <row r="193" spans="1:5" ht="15" customHeight="1" x14ac:dyDescent="0.25">
      <c r="A193" s="60" t="s">
        <v>16</v>
      </c>
      <c r="B193" s="46"/>
      <c r="C193" s="46"/>
      <c r="D193" s="46"/>
      <c r="E193" s="46"/>
    </row>
    <row r="194" spans="1:5" ht="15" customHeight="1" x14ac:dyDescent="0.2">
      <c r="A194" s="61" t="s">
        <v>47</v>
      </c>
      <c r="B194" s="46"/>
      <c r="C194" s="46"/>
      <c r="D194" s="46"/>
      <c r="E194" s="62" t="s">
        <v>48</v>
      </c>
    </row>
    <row r="195" spans="1:5" ht="15" customHeight="1" x14ac:dyDescent="0.25">
      <c r="A195" s="60"/>
      <c r="B195" s="44"/>
      <c r="C195" s="46"/>
      <c r="D195" s="46"/>
      <c r="E195" s="47"/>
    </row>
    <row r="196" spans="1:5" ht="15" customHeight="1" x14ac:dyDescent="0.2">
      <c r="A196" s="77"/>
      <c r="B196" s="77"/>
      <c r="C196" s="48" t="s">
        <v>41</v>
      </c>
      <c r="D196" s="49" t="s">
        <v>42</v>
      </c>
      <c r="E196" s="50" t="s">
        <v>43</v>
      </c>
    </row>
    <row r="197" spans="1:5" ht="15" customHeight="1" x14ac:dyDescent="0.2">
      <c r="A197" s="92"/>
      <c r="B197" s="79"/>
      <c r="C197" s="63"/>
      <c r="D197" s="55" t="s">
        <v>49</v>
      </c>
      <c r="E197" s="54">
        <v>0.2</v>
      </c>
    </row>
    <row r="198" spans="1:5" ht="15" customHeight="1" x14ac:dyDescent="0.2">
      <c r="A198" s="93"/>
      <c r="B198" s="107"/>
      <c r="C198" s="57" t="s">
        <v>46</v>
      </c>
      <c r="D198" s="58"/>
      <c r="E198" s="59">
        <f>SUM(E197:E197)</f>
        <v>0.2</v>
      </c>
    </row>
    <row r="199" spans="1:5" ht="15" customHeight="1" x14ac:dyDescent="0.2"/>
    <row r="200" spans="1:5" ht="15" customHeight="1" x14ac:dyDescent="0.25">
      <c r="A200" s="60" t="s">
        <v>16</v>
      </c>
      <c r="B200" s="46"/>
      <c r="C200" s="46"/>
      <c r="D200" s="46"/>
      <c r="E200" s="46"/>
    </row>
    <row r="201" spans="1:5" ht="15" customHeight="1" x14ac:dyDescent="0.2">
      <c r="A201" s="61" t="s">
        <v>47</v>
      </c>
      <c r="B201" s="46"/>
      <c r="C201" s="46"/>
      <c r="D201" s="46"/>
      <c r="E201" s="62" t="s">
        <v>48</v>
      </c>
    </row>
    <row r="202" spans="1:5" ht="15" customHeight="1" x14ac:dyDescent="0.25">
      <c r="A202" s="60"/>
      <c r="B202" s="44"/>
      <c r="C202" s="46"/>
      <c r="D202" s="46"/>
      <c r="E202" s="47"/>
    </row>
    <row r="203" spans="1:5" ht="15" customHeight="1" x14ac:dyDescent="0.2">
      <c r="A203" s="77"/>
      <c r="B203" s="77"/>
      <c r="C203" s="48" t="s">
        <v>41</v>
      </c>
      <c r="D203" s="65" t="s">
        <v>50</v>
      </c>
      <c r="E203" s="50" t="s">
        <v>43</v>
      </c>
    </row>
    <row r="204" spans="1:5" ht="15" customHeight="1" x14ac:dyDescent="0.2">
      <c r="A204" s="99"/>
      <c r="B204" s="79"/>
      <c r="C204" s="63">
        <v>6409</v>
      </c>
      <c r="D204" s="80" t="s">
        <v>51</v>
      </c>
      <c r="E204" s="106">
        <v>21018.95</v>
      </c>
    </row>
    <row r="205" spans="1:5" ht="15" customHeight="1" x14ac:dyDescent="0.2">
      <c r="A205" s="93"/>
      <c r="B205" s="107"/>
      <c r="C205" s="57" t="s">
        <v>46</v>
      </c>
      <c r="D205" s="58"/>
      <c r="E205" s="59">
        <f>E204</f>
        <v>21018.95</v>
      </c>
    </row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36" t="s">
        <v>298</v>
      </c>
    </row>
    <row r="211" spans="1:5" ht="15" customHeight="1" x14ac:dyDescent="0.2">
      <c r="A211" s="220" t="s">
        <v>35</v>
      </c>
      <c r="B211" s="220"/>
      <c r="C211" s="220"/>
      <c r="D211" s="220"/>
      <c r="E211" s="220"/>
    </row>
    <row r="212" spans="1:5" ht="15" customHeight="1" x14ac:dyDescent="0.2">
      <c r="A212" s="220" t="s">
        <v>36</v>
      </c>
      <c r="B212" s="220"/>
      <c r="C212" s="220"/>
      <c r="D212" s="220"/>
      <c r="E212" s="220"/>
    </row>
    <row r="213" spans="1:5" ht="15" customHeight="1" x14ac:dyDescent="0.2">
      <c r="A213" s="223" t="s">
        <v>299</v>
      </c>
      <c r="B213" s="223"/>
      <c r="C213" s="223"/>
      <c r="D213" s="223"/>
      <c r="E213" s="223"/>
    </row>
    <row r="214" spans="1:5" ht="15" customHeight="1" x14ac:dyDescent="0.2">
      <c r="A214" s="223"/>
      <c r="B214" s="223"/>
      <c r="C214" s="223"/>
      <c r="D214" s="223"/>
      <c r="E214" s="223"/>
    </row>
    <row r="215" spans="1:5" ht="15" customHeight="1" x14ac:dyDescent="0.2">
      <c r="A215" s="223"/>
      <c r="B215" s="223"/>
      <c r="C215" s="223"/>
      <c r="D215" s="223"/>
      <c r="E215" s="223"/>
    </row>
    <row r="216" spans="1:5" ht="15" customHeight="1" x14ac:dyDescent="0.2">
      <c r="A216" s="223"/>
      <c r="B216" s="223"/>
      <c r="C216" s="223"/>
      <c r="D216" s="223"/>
      <c r="E216" s="223"/>
    </row>
    <row r="217" spans="1:5" ht="15" customHeight="1" x14ac:dyDescent="0.2">
      <c r="A217" s="223"/>
      <c r="B217" s="223"/>
      <c r="C217" s="223"/>
      <c r="D217" s="223"/>
      <c r="E217" s="223"/>
    </row>
    <row r="218" spans="1:5" ht="15" customHeight="1" x14ac:dyDescent="0.2">
      <c r="A218" s="223"/>
      <c r="B218" s="223"/>
      <c r="C218" s="223"/>
      <c r="D218" s="223"/>
      <c r="E218" s="223"/>
    </row>
    <row r="219" spans="1:5" ht="15" customHeight="1" x14ac:dyDescent="0.2">
      <c r="A219" s="223"/>
      <c r="B219" s="223"/>
      <c r="C219" s="223"/>
      <c r="D219" s="223"/>
      <c r="E219" s="223"/>
    </row>
    <row r="220" spans="1:5" ht="15" customHeight="1" x14ac:dyDescent="0.2">
      <c r="A220" s="223"/>
      <c r="B220" s="223"/>
      <c r="C220" s="223"/>
      <c r="D220" s="223"/>
      <c r="E220" s="223"/>
    </row>
    <row r="221" spans="1:5" ht="15" customHeight="1" x14ac:dyDescent="0.2">
      <c r="A221" s="37"/>
      <c r="B221" s="37"/>
      <c r="C221" s="37"/>
      <c r="D221" s="37"/>
      <c r="E221" s="37"/>
    </row>
    <row r="222" spans="1:5" ht="15" customHeight="1" x14ac:dyDescent="0.25">
      <c r="A222" s="39" t="s">
        <v>1</v>
      </c>
      <c r="B222" s="40"/>
      <c r="C222" s="41"/>
      <c r="D222" s="41"/>
      <c r="E222" s="41"/>
    </row>
    <row r="223" spans="1:5" ht="15" customHeight="1" x14ac:dyDescent="0.2">
      <c r="A223" s="42" t="s">
        <v>38</v>
      </c>
      <c r="B223" s="41"/>
      <c r="C223" s="41"/>
      <c r="D223" s="41"/>
      <c r="E223" s="43" t="s">
        <v>39</v>
      </c>
    </row>
    <row r="224" spans="1:5" ht="15" customHeight="1" x14ac:dyDescent="0.25">
      <c r="A224" s="44"/>
      <c r="B224" s="45"/>
      <c r="C224" s="46"/>
      <c r="D224" s="46"/>
      <c r="E224" s="47"/>
    </row>
    <row r="225" spans="1:5" ht="15" customHeight="1" x14ac:dyDescent="0.2">
      <c r="B225" s="48" t="s">
        <v>40</v>
      </c>
      <c r="C225" s="48" t="s">
        <v>41</v>
      </c>
      <c r="D225" s="49" t="s">
        <v>42</v>
      </c>
      <c r="E225" s="50" t="s">
        <v>43</v>
      </c>
    </row>
    <row r="226" spans="1:5" ht="15" customHeight="1" x14ac:dyDescent="0.2">
      <c r="B226" s="51">
        <v>107117968</v>
      </c>
      <c r="C226" s="52"/>
      <c r="D226" s="55" t="s">
        <v>45</v>
      </c>
      <c r="E226" s="54">
        <v>812862.02</v>
      </c>
    </row>
    <row r="227" spans="1:5" ht="15" customHeight="1" x14ac:dyDescent="0.2">
      <c r="B227" s="51">
        <v>107517969</v>
      </c>
      <c r="C227" s="52"/>
      <c r="D227" s="55" t="s">
        <v>45</v>
      </c>
      <c r="E227" s="54">
        <v>13818654.220000001</v>
      </c>
    </row>
    <row r="228" spans="1:5" ht="15" customHeight="1" x14ac:dyDescent="0.2">
      <c r="B228" s="51">
        <v>107117015</v>
      </c>
      <c r="C228" s="52"/>
      <c r="D228" s="154" t="s">
        <v>44</v>
      </c>
      <c r="E228" s="54">
        <v>317259.34000000003</v>
      </c>
    </row>
    <row r="229" spans="1:5" ht="15" customHeight="1" x14ac:dyDescent="0.2">
      <c r="B229" s="51">
        <v>107117016</v>
      </c>
      <c r="C229" s="52"/>
      <c r="D229" s="154" t="s">
        <v>44</v>
      </c>
      <c r="E229" s="54">
        <v>5393408.7400000002</v>
      </c>
    </row>
    <row r="230" spans="1:5" ht="15" customHeight="1" x14ac:dyDescent="0.2">
      <c r="B230" s="56"/>
      <c r="C230" s="57" t="s">
        <v>46</v>
      </c>
      <c r="D230" s="58"/>
      <c r="E230" s="59">
        <f>SUM(E226:E229)</f>
        <v>20342184.32</v>
      </c>
    </row>
    <row r="231" spans="1:5" ht="15" customHeight="1" x14ac:dyDescent="0.2"/>
    <row r="232" spans="1:5" ht="15" customHeight="1" x14ac:dyDescent="0.25">
      <c r="A232" s="60" t="s">
        <v>16</v>
      </c>
      <c r="B232" s="46"/>
      <c r="C232" s="46"/>
      <c r="D232" s="46"/>
      <c r="E232" s="46"/>
    </row>
    <row r="233" spans="1:5" ht="15" customHeight="1" x14ac:dyDescent="0.2">
      <c r="A233" s="61" t="s">
        <v>47</v>
      </c>
      <c r="B233" s="46"/>
      <c r="C233" s="46"/>
      <c r="D233" s="46"/>
      <c r="E233" s="62" t="s">
        <v>48</v>
      </c>
    </row>
    <row r="234" spans="1:5" ht="15" customHeight="1" x14ac:dyDescent="0.2"/>
    <row r="235" spans="1:5" ht="15" customHeight="1" x14ac:dyDescent="0.2">
      <c r="C235" s="48" t="s">
        <v>41</v>
      </c>
      <c r="D235" s="49" t="s">
        <v>42</v>
      </c>
      <c r="E235" s="50" t="s">
        <v>43</v>
      </c>
    </row>
    <row r="236" spans="1:5" ht="15" customHeight="1" x14ac:dyDescent="0.2">
      <c r="C236" s="63"/>
      <c r="D236" s="55" t="s">
        <v>49</v>
      </c>
      <c r="E236" s="54">
        <v>20149241.640000001</v>
      </c>
    </row>
    <row r="237" spans="1:5" ht="15" customHeight="1" x14ac:dyDescent="0.2">
      <c r="C237" s="57" t="s">
        <v>46</v>
      </c>
      <c r="D237" s="58"/>
      <c r="E237" s="59">
        <f>SUM(E236:E236)</f>
        <v>20149241.640000001</v>
      </c>
    </row>
    <row r="238" spans="1:5" ht="15" customHeight="1" x14ac:dyDescent="0.2"/>
    <row r="239" spans="1:5" ht="15" customHeight="1" x14ac:dyDescent="0.25">
      <c r="A239" s="60" t="s">
        <v>16</v>
      </c>
      <c r="B239" s="46"/>
      <c r="C239" s="46"/>
      <c r="D239" s="46"/>
      <c r="E239" s="46"/>
    </row>
    <row r="240" spans="1:5" ht="15" customHeight="1" x14ac:dyDescent="0.2">
      <c r="A240" s="61" t="s">
        <v>47</v>
      </c>
      <c r="B240" s="46"/>
      <c r="C240" s="46"/>
      <c r="D240" s="46"/>
      <c r="E240" s="62" t="s">
        <v>48</v>
      </c>
    </row>
    <row r="241" spans="1:5" ht="15" customHeight="1" x14ac:dyDescent="0.25">
      <c r="A241" s="60"/>
      <c r="B241" s="44"/>
      <c r="C241" s="46"/>
      <c r="D241" s="46"/>
      <c r="E241" s="47"/>
    </row>
    <row r="242" spans="1:5" ht="15" customHeight="1" x14ac:dyDescent="0.2">
      <c r="A242" s="77"/>
      <c r="B242" s="77"/>
      <c r="C242" s="48" t="s">
        <v>41</v>
      </c>
      <c r="D242" s="65" t="s">
        <v>50</v>
      </c>
      <c r="E242" s="50" t="s">
        <v>43</v>
      </c>
    </row>
    <row r="243" spans="1:5" ht="15" customHeight="1" x14ac:dyDescent="0.2">
      <c r="A243" s="99"/>
      <c r="B243" s="79"/>
      <c r="C243" s="63">
        <v>6409</v>
      </c>
      <c r="D243" s="80" t="s">
        <v>51</v>
      </c>
      <c r="E243" s="106">
        <v>192942.68</v>
      </c>
    </row>
    <row r="244" spans="1:5" ht="15" customHeight="1" x14ac:dyDescent="0.2">
      <c r="A244" s="93"/>
      <c r="B244" s="107"/>
      <c r="C244" s="57" t="s">
        <v>46</v>
      </c>
      <c r="D244" s="58"/>
      <c r="E244" s="59">
        <f>E243</f>
        <v>192942.68</v>
      </c>
    </row>
    <row r="245" spans="1:5" ht="15" customHeight="1" x14ac:dyDescent="0.2"/>
    <row r="246" spans="1:5" ht="15" customHeight="1" x14ac:dyDescent="0.2"/>
    <row r="247" spans="1:5" ht="15" customHeight="1" x14ac:dyDescent="0.25">
      <c r="A247" s="36" t="s">
        <v>300</v>
      </c>
    </row>
    <row r="248" spans="1:5" ht="15" customHeight="1" x14ac:dyDescent="0.2">
      <c r="A248" s="220" t="s">
        <v>35</v>
      </c>
      <c r="B248" s="220"/>
      <c r="C248" s="220"/>
      <c r="D248" s="220"/>
      <c r="E248" s="220"/>
    </row>
    <row r="249" spans="1:5" ht="15" customHeight="1" x14ac:dyDescent="0.2">
      <c r="A249" s="220" t="s">
        <v>36</v>
      </c>
      <c r="B249" s="220"/>
      <c r="C249" s="220"/>
      <c r="D249" s="220"/>
      <c r="E249" s="220"/>
    </row>
    <row r="250" spans="1:5" ht="15" customHeight="1" x14ac:dyDescent="0.2">
      <c r="A250" s="223" t="s">
        <v>301</v>
      </c>
      <c r="B250" s="223"/>
      <c r="C250" s="223"/>
      <c r="D250" s="223"/>
      <c r="E250" s="223"/>
    </row>
    <row r="251" spans="1:5" ht="15" customHeight="1" x14ac:dyDescent="0.2">
      <c r="A251" s="223"/>
      <c r="B251" s="223"/>
      <c r="C251" s="223"/>
      <c r="D251" s="223"/>
      <c r="E251" s="223"/>
    </row>
    <row r="252" spans="1:5" ht="15" customHeight="1" x14ac:dyDescent="0.2">
      <c r="A252" s="223"/>
      <c r="B252" s="223"/>
      <c r="C252" s="223"/>
      <c r="D252" s="223"/>
      <c r="E252" s="223"/>
    </row>
    <row r="253" spans="1:5" ht="15" customHeight="1" x14ac:dyDescent="0.2">
      <c r="A253" s="223"/>
      <c r="B253" s="223"/>
      <c r="C253" s="223"/>
      <c r="D253" s="223"/>
      <c r="E253" s="223"/>
    </row>
    <row r="254" spans="1:5" ht="15" customHeight="1" x14ac:dyDescent="0.2">
      <c r="A254" s="223"/>
      <c r="B254" s="223"/>
      <c r="C254" s="223"/>
      <c r="D254" s="223"/>
      <c r="E254" s="223"/>
    </row>
    <row r="255" spans="1:5" ht="15" customHeight="1" x14ac:dyDescent="0.2">
      <c r="A255" s="223"/>
      <c r="B255" s="223"/>
      <c r="C255" s="223"/>
      <c r="D255" s="223"/>
      <c r="E255" s="223"/>
    </row>
    <row r="256" spans="1:5" ht="15" customHeight="1" x14ac:dyDescent="0.2">
      <c r="A256" s="223"/>
      <c r="B256" s="223"/>
      <c r="C256" s="223"/>
      <c r="D256" s="223"/>
      <c r="E256" s="223"/>
    </row>
    <row r="257" spans="1:5" ht="15" customHeight="1" x14ac:dyDescent="0.2">
      <c r="A257" s="37"/>
      <c r="B257" s="38"/>
      <c r="C257" s="37"/>
      <c r="D257" s="37"/>
      <c r="E257" s="37"/>
    </row>
    <row r="258" spans="1:5" ht="15" customHeight="1" x14ac:dyDescent="0.2">
      <c r="A258" s="37"/>
      <c r="B258" s="38"/>
      <c r="C258" s="37"/>
      <c r="D258" s="37"/>
      <c r="E258" s="37"/>
    </row>
    <row r="259" spans="1:5" ht="15" customHeight="1" x14ac:dyDescent="0.2">
      <c r="A259" s="37"/>
      <c r="B259" s="38"/>
      <c r="C259" s="37"/>
      <c r="D259" s="37"/>
      <c r="E259" s="37"/>
    </row>
    <row r="260" spans="1:5" ht="15" customHeight="1" x14ac:dyDescent="0.2">
      <c r="A260" s="37"/>
      <c r="B260" s="38"/>
      <c r="C260" s="37"/>
      <c r="D260" s="37"/>
      <c r="E260" s="37"/>
    </row>
    <row r="261" spans="1:5" ht="15" customHeight="1" x14ac:dyDescent="0.2">
      <c r="A261" s="37"/>
      <c r="B261" s="38"/>
      <c r="C261" s="37"/>
      <c r="D261" s="37"/>
      <c r="E261" s="37"/>
    </row>
    <row r="262" spans="1:5" ht="15" customHeight="1" x14ac:dyDescent="0.25">
      <c r="A262" s="39" t="s">
        <v>1</v>
      </c>
      <c r="B262" s="40"/>
      <c r="C262" s="41"/>
      <c r="D262" s="41"/>
      <c r="E262" s="41"/>
    </row>
    <row r="263" spans="1:5" ht="15" customHeight="1" x14ac:dyDescent="0.2">
      <c r="A263" s="42" t="s">
        <v>38</v>
      </c>
      <c r="B263" s="41"/>
      <c r="C263" s="41"/>
      <c r="D263" s="41"/>
      <c r="E263" s="43" t="s">
        <v>39</v>
      </c>
    </row>
    <row r="264" spans="1:5" ht="15" customHeight="1" x14ac:dyDescent="0.25">
      <c r="A264" s="44"/>
      <c r="B264" s="45"/>
      <c r="C264" s="46"/>
      <c r="D264" s="46"/>
      <c r="E264" s="47"/>
    </row>
    <row r="265" spans="1:5" ht="15" customHeight="1" x14ac:dyDescent="0.2">
      <c r="B265" s="48" t="s">
        <v>40</v>
      </c>
      <c r="C265" s="48" t="s">
        <v>41</v>
      </c>
      <c r="D265" s="49" t="s">
        <v>42</v>
      </c>
      <c r="E265" s="50" t="s">
        <v>43</v>
      </c>
    </row>
    <row r="266" spans="1:5" ht="15" customHeight="1" x14ac:dyDescent="0.2">
      <c r="B266" s="51">
        <v>106515011</v>
      </c>
      <c r="C266" s="52"/>
      <c r="D266" s="53" t="s">
        <v>44</v>
      </c>
      <c r="E266" s="54">
        <v>333773.78999999998</v>
      </c>
    </row>
    <row r="267" spans="1:5" ht="15" customHeight="1" x14ac:dyDescent="0.2">
      <c r="B267" s="51">
        <v>106515974</v>
      </c>
      <c r="C267" s="52"/>
      <c r="D267" s="55" t="s">
        <v>45</v>
      </c>
      <c r="E267" s="54">
        <v>112552.32000000001</v>
      </c>
    </row>
    <row r="268" spans="1:5" ht="15" customHeight="1" x14ac:dyDescent="0.2">
      <c r="B268" s="56"/>
      <c r="C268" s="57" t="s">
        <v>46</v>
      </c>
      <c r="D268" s="58"/>
      <c r="E268" s="59">
        <f>SUM(E266:E267)</f>
        <v>446326.11</v>
      </c>
    </row>
    <row r="269" spans="1:5" ht="15" customHeight="1" x14ac:dyDescent="0.2"/>
    <row r="270" spans="1:5" ht="15" customHeight="1" x14ac:dyDescent="0.25">
      <c r="A270" s="39" t="s">
        <v>16</v>
      </c>
      <c r="B270" s="41"/>
      <c r="C270" s="41"/>
      <c r="D270" s="44"/>
      <c r="E270" s="44"/>
    </row>
    <row r="271" spans="1:5" ht="15" customHeight="1" x14ac:dyDescent="0.2">
      <c r="A271" s="42" t="s">
        <v>38</v>
      </c>
      <c r="B271" s="46"/>
      <c r="C271" s="46"/>
      <c r="D271" s="46"/>
      <c r="E271" s="43" t="s">
        <v>39</v>
      </c>
    </row>
    <row r="272" spans="1:5" ht="15" customHeight="1" x14ac:dyDescent="0.25">
      <c r="A272" s="60"/>
      <c r="B272" s="46"/>
      <c r="C272" s="46"/>
      <c r="D272" s="46"/>
      <c r="E272" s="44"/>
    </row>
    <row r="273" spans="1:5" ht="15" customHeight="1" x14ac:dyDescent="0.25">
      <c r="A273" s="60"/>
      <c r="B273" s="46"/>
      <c r="C273" s="48" t="s">
        <v>41</v>
      </c>
      <c r="D273" s="65" t="s">
        <v>50</v>
      </c>
      <c r="E273" s="64" t="s">
        <v>43</v>
      </c>
    </row>
    <row r="274" spans="1:5" ht="15" customHeight="1" x14ac:dyDescent="0.25">
      <c r="A274" s="60"/>
      <c r="B274" s="46"/>
      <c r="C274" s="66">
        <v>3523</v>
      </c>
      <c r="D274" s="80" t="s">
        <v>82</v>
      </c>
      <c r="E274" s="54">
        <v>-2049346.36</v>
      </c>
    </row>
    <row r="275" spans="1:5" ht="15" customHeight="1" x14ac:dyDescent="0.25">
      <c r="A275" s="60"/>
      <c r="B275" s="46"/>
      <c r="C275" s="66">
        <v>3523</v>
      </c>
      <c r="D275" s="80" t="s">
        <v>82</v>
      </c>
      <c r="E275" s="54">
        <v>333773.78999999998</v>
      </c>
    </row>
    <row r="276" spans="1:5" ht="15" customHeight="1" x14ac:dyDescent="0.25">
      <c r="A276" s="60"/>
      <c r="B276" s="46"/>
      <c r="C276" s="66">
        <v>3523</v>
      </c>
      <c r="D276" s="80" t="s">
        <v>63</v>
      </c>
      <c r="E276" s="54">
        <v>112552.32000000001</v>
      </c>
    </row>
    <row r="277" spans="1:5" ht="15" customHeight="1" x14ac:dyDescent="0.25">
      <c r="A277" s="60"/>
      <c r="B277" s="46"/>
      <c r="C277" s="66">
        <v>3523</v>
      </c>
      <c r="D277" s="80" t="s">
        <v>63</v>
      </c>
      <c r="E277" s="54">
        <f>75034.88+1974311.48</f>
        <v>2049346.3599999999</v>
      </c>
    </row>
    <row r="278" spans="1:5" ht="15" customHeight="1" x14ac:dyDescent="0.25">
      <c r="A278" s="60"/>
      <c r="B278" s="46"/>
      <c r="C278" s="57" t="s">
        <v>46</v>
      </c>
      <c r="D278" s="58"/>
      <c r="E278" s="59">
        <f>SUM(E274:E277)</f>
        <v>446326.10999999987</v>
      </c>
    </row>
    <row r="279" spans="1:5" ht="15" customHeight="1" x14ac:dyDescent="0.2"/>
    <row r="280" spans="1:5" ht="15" customHeight="1" x14ac:dyDescent="0.2"/>
    <row r="281" spans="1:5" ht="15" customHeight="1" x14ac:dyDescent="0.25">
      <c r="A281" s="36" t="s">
        <v>302</v>
      </c>
    </row>
    <row r="282" spans="1:5" ht="15" customHeight="1" x14ac:dyDescent="0.2">
      <c r="A282" s="224" t="s">
        <v>35</v>
      </c>
      <c r="B282" s="224"/>
      <c r="C282" s="224"/>
      <c r="D282" s="224"/>
      <c r="E282" s="224"/>
    </row>
    <row r="283" spans="1:5" ht="15" customHeight="1" x14ac:dyDescent="0.2">
      <c r="A283" s="220" t="s">
        <v>66</v>
      </c>
      <c r="B283" s="220"/>
      <c r="C283" s="220"/>
      <c r="D283" s="220"/>
      <c r="E283" s="220"/>
    </row>
    <row r="284" spans="1:5" ht="15" customHeight="1" x14ac:dyDescent="0.2">
      <c r="A284" s="221" t="s">
        <v>303</v>
      </c>
      <c r="B284" s="221"/>
      <c r="C284" s="221"/>
      <c r="D284" s="221"/>
      <c r="E284" s="221"/>
    </row>
    <row r="285" spans="1:5" ht="15" customHeight="1" x14ac:dyDescent="0.2">
      <c r="A285" s="221"/>
      <c r="B285" s="221"/>
      <c r="C285" s="221"/>
      <c r="D285" s="221"/>
      <c r="E285" s="221"/>
    </row>
    <row r="286" spans="1:5" ht="15" customHeight="1" x14ac:dyDescent="0.2">
      <c r="A286" s="221"/>
      <c r="B286" s="221"/>
      <c r="C286" s="221"/>
      <c r="D286" s="221"/>
      <c r="E286" s="221"/>
    </row>
    <row r="287" spans="1:5" ht="15" customHeight="1" x14ac:dyDescent="0.2">
      <c r="A287" s="221"/>
      <c r="B287" s="221"/>
      <c r="C287" s="221"/>
      <c r="D287" s="221"/>
      <c r="E287" s="221"/>
    </row>
    <row r="288" spans="1:5" ht="15" customHeight="1" x14ac:dyDescent="0.2">
      <c r="A288" s="221"/>
      <c r="B288" s="221"/>
      <c r="C288" s="221"/>
      <c r="D288" s="221"/>
      <c r="E288" s="221"/>
    </row>
    <row r="289" spans="1:5" ht="15" customHeight="1" x14ac:dyDescent="0.2">
      <c r="A289" s="221"/>
      <c r="B289" s="221"/>
      <c r="C289" s="221"/>
      <c r="D289" s="221"/>
      <c r="E289" s="221"/>
    </row>
    <row r="290" spans="1:5" ht="15" customHeight="1" x14ac:dyDescent="0.2">
      <c r="A290" s="221"/>
      <c r="B290" s="221"/>
      <c r="C290" s="221"/>
      <c r="D290" s="221"/>
      <c r="E290" s="221"/>
    </row>
    <row r="291" spans="1:5" ht="15" customHeight="1" x14ac:dyDescent="0.2"/>
    <row r="292" spans="1:5" ht="15" customHeight="1" x14ac:dyDescent="0.25">
      <c r="A292" s="39" t="s">
        <v>1</v>
      </c>
      <c r="B292" s="46"/>
      <c r="C292" s="46"/>
      <c r="D292" s="46"/>
      <c r="E292" s="46"/>
    </row>
    <row r="293" spans="1:5" ht="15" customHeight="1" x14ac:dyDescent="0.2">
      <c r="A293" s="71" t="s">
        <v>38</v>
      </c>
      <c r="B293" s="46"/>
      <c r="C293" s="46"/>
      <c r="D293" s="46"/>
      <c r="E293" s="62" t="s">
        <v>304</v>
      </c>
    </row>
    <row r="294" spans="1:5" ht="15" customHeight="1" x14ac:dyDescent="0.25">
      <c r="A294" s="60"/>
      <c r="B294" s="44"/>
      <c r="C294" s="46"/>
      <c r="D294" s="46"/>
      <c r="E294" s="47"/>
    </row>
    <row r="295" spans="1:5" ht="15" customHeight="1" x14ac:dyDescent="0.2">
      <c r="B295" s="48" t="s">
        <v>40</v>
      </c>
      <c r="C295" s="48" t="s">
        <v>41</v>
      </c>
      <c r="D295" s="49" t="s">
        <v>42</v>
      </c>
      <c r="E295" s="64" t="s">
        <v>43</v>
      </c>
    </row>
    <row r="296" spans="1:5" ht="15" customHeight="1" x14ac:dyDescent="0.2">
      <c r="B296" s="72">
        <v>106515011</v>
      </c>
      <c r="C296" s="73"/>
      <c r="D296" s="67" t="s">
        <v>59</v>
      </c>
      <c r="E296" s="74">
        <v>3555398.18</v>
      </c>
    </row>
    <row r="297" spans="1:5" ht="15" customHeight="1" x14ac:dyDescent="0.2">
      <c r="B297" s="72">
        <v>106515974</v>
      </c>
      <c r="C297" s="73"/>
      <c r="D297" s="187" t="s">
        <v>45</v>
      </c>
      <c r="E297" s="74">
        <v>85759954.319999993</v>
      </c>
    </row>
    <row r="298" spans="1:5" ht="15" customHeight="1" x14ac:dyDescent="0.2">
      <c r="B298" s="75"/>
      <c r="C298" s="57" t="s">
        <v>46</v>
      </c>
      <c r="D298" s="58"/>
      <c r="E298" s="59">
        <f>SUM(E296:E297)</f>
        <v>89315352.5</v>
      </c>
    </row>
    <row r="299" spans="1:5" ht="15" customHeight="1" x14ac:dyDescent="0.2"/>
    <row r="300" spans="1:5" ht="15" customHeight="1" x14ac:dyDescent="0.25">
      <c r="A300" s="60" t="s">
        <v>16</v>
      </c>
      <c r="B300" s="46"/>
      <c r="C300" s="46"/>
      <c r="D300" s="46"/>
      <c r="E300" s="46"/>
    </row>
    <row r="301" spans="1:5" ht="15" customHeight="1" x14ac:dyDescent="0.2">
      <c r="A301" s="71" t="s">
        <v>38</v>
      </c>
      <c r="B301" s="46"/>
      <c r="C301" s="46"/>
      <c r="D301" s="46"/>
      <c r="E301" s="62" t="s">
        <v>304</v>
      </c>
    </row>
    <row r="302" spans="1:5" ht="15" customHeight="1" x14ac:dyDescent="0.25">
      <c r="A302" s="60"/>
      <c r="B302" s="44"/>
      <c r="C302" s="46"/>
      <c r="D302" s="46"/>
      <c r="E302" s="47"/>
    </row>
    <row r="303" spans="1:5" ht="15" customHeight="1" x14ac:dyDescent="0.2">
      <c r="A303" s="76"/>
      <c r="B303" s="77"/>
      <c r="C303" s="48" t="s">
        <v>41</v>
      </c>
      <c r="D303" s="49" t="s">
        <v>50</v>
      </c>
      <c r="E303" s="64" t="s">
        <v>43</v>
      </c>
    </row>
    <row r="304" spans="1:5" ht="15" customHeight="1" x14ac:dyDescent="0.2">
      <c r="A304" s="78"/>
      <c r="B304" s="79"/>
      <c r="C304" s="73">
        <v>3713</v>
      </c>
      <c r="D304" s="80" t="s">
        <v>131</v>
      </c>
      <c r="E304" s="74">
        <f>2559998.64+639999.66+230399.88</f>
        <v>3430398.18</v>
      </c>
    </row>
    <row r="305" spans="1:5" ht="15" customHeight="1" x14ac:dyDescent="0.2">
      <c r="A305" s="78"/>
      <c r="B305" s="79"/>
      <c r="C305" s="73">
        <v>3713</v>
      </c>
      <c r="D305" s="80" t="s">
        <v>82</v>
      </c>
      <c r="E305" s="74">
        <v>125000</v>
      </c>
    </row>
    <row r="306" spans="1:5" ht="15" customHeight="1" x14ac:dyDescent="0.2">
      <c r="A306" s="78"/>
      <c r="B306" s="79"/>
      <c r="C306" s="73">
        <v>3713</v>
      </c>
      <c r="D306" s="187" t="s">
        <v>64</v>
      </c>
      <c r="E306" s="74">
        <v>85759954.319999993</v>
      </c>
    </row>
    <row r="307" spans="1:5" ht="15" customHeight="1" x14ac:dyDescent="0.2">
      <c r="A307" s="81"/>
      <c r="B307" s="82"/>
      <c r="C307" s="57" t="s">
        <v>46</v>
      </c>
      <c r="D307" s="58"/>
      <c r="E307" s="59">
        <f>SUM(E304:E306)</f>
        <v>89315352.5</v>
      </c>
    </row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36" t="s">
        <v>305</v>
      </c>
    </row>
    <row r="315" spans="1:5" ht="15" customHeight="1" x14ac:dyDescent="0.2">
      <c r="A315" s="220" t="s">
        <v>35</v>
      </c>
      <c r="B315" s="220"/>
      <c r="C315" s="220"/>
      <c r="D315" s="220"/>
      <c r="E315" s="220"/>
    </row>
    <row r="316" spans="1:5" ht="15" customHeight="1" x14ac:dyDescent="0.2">
      <c r="A316" s="221" t="s">
        <v>413</v>
      </c>
      <c r="B316" s="221"/>
      <c r="C316" s="221"/>
      <c r="D316" s="221"/>
      <c r="E316" s="221"/>
    </row>
    <row r="317" spans="1:5" ht="15" customHeight="1" x14ac:dyDescent="0.2">
      <c r="A317" s="221"/>
      <c r="B317" s="221"/>
      <c r="C317" s="221"/>
      <c r="D317" s="221"/>
      <c r="E317" s="221"/>
    </row>
    <row r="318" spans="1:5" ht="15" customHeight="1" x14ac:dyDescent="0.2">
      <c r="A318" s="221"/>
      <c r="B318" s="221"/>
      <c r="C318" s="221"/>
      <c r="D318" s="221"/>
      <c r="E318" s="221"/>
    </row>
    <row r="319" spans="1:5" ht="15" customHeight="1" x14ac:dyDescent="0.2">
      <c r="A319" s="221"/>
      <c r="B319" s="221"/>
      <c r="C319" s="221"/>
      <c r="D319" s="221"/>
      <c r="E319" s="221"/>
    </row>
    <row r="320" spans="1:5" ht="15" customHeight="1" x14ac:dyDescent="0.2">
      <c r="A320" s="221"/>
      <c r="B320" s="221"/>
      <c r="C320" s="221"/>
      <c r="D320" s="221"/>
      <c r="E320" s="221"/>
    </row>
    <row r="321" spans="1:5" ht="15" customHeight="1" x14ac:dyDescent="0.2">
      <c r="A321" s="221"/>
      <c r="B321" s="221"/>
      <c r="C321" s="221"/>
      <c r="D321" s="221"/>
      <c r="E321" s="221"/>
    </row>
    <row r="322" spans="1:5" ht="15" customHeight="1" x14ac:dyDescent="0.2">
      <c r="A322" s="221"/>
      <c r="B322" s="221"/>
      <c r="C322" s="221"/>
      <c r="D322" s="221"/>
      <c r="E322" s="221"/>
    </row>
    <row r="323" spans="1:5" ht="15" customHeight="1" x14ac:dyDescent="0.2">
      <c r="A323" s="221"/>
      <c r="B323" s="221"/>
      <c r="C323" s="221"/>
      <c r="D323" s="221"/>
      <c r="E323" s="221"/>
    </row>
    <row r="324" spans="1:5" ht="15" customHeight="1" x14ac:dyDescent="0.2">
      <c r="A324" s="98"/>
      <c r="B324" s="98"/>
      <c r="C324" s="98"/>
      <c r="D324" s="98"/>
      <c r="E324" s="98"/>
    </row>
    <row r="325" spans="1:5" ht="15" customHeight="1" x14ac:dyDescent="0.25">
      <c r="A325" s="60" t="s">
        <v>1</v>
      </c>
      <c r="B325" s="46"/>
      <c r="C325" s="46"/>
      <c r="D325" s="46"/>
      <c r="E325" s="46"/>
    </row>
    <row r="326" spans="1:5" ht="15" customHeight="1" x14ac:dyDescent="0.2">
      <c r="A326" s="61" t="s">
        <v>47</v>
      </c>
      <c r="E326" t="s">
        <v>48</v>
      </c>
    </row>
    <row r="327" spans="1:5" ht="15" customHeight="1" x14ac:dyDescent="0.25">
      <c r="B327" s="60"/>
      <c r="C327" s="46"/>
      <c r="D327" s="46"/>
      <c r="E327" s="47"/>
    </row>
    <row r="328" spans="1:5" ht="15" customHeight="1" x14ac:dyDescent="0.2">
      <c r="A328" s="77"/>
      <c r="B328" s="77"/>
      <c r="C328" s="48" t="s">
        <v>41</v>
      </c>
      <c r="D328" s="49" t="s">
        <v>42</v>
      </c>
      <c r="E328" s="64" t="s">
        <v>43</v>
      </c>
    </row>
    <row r="329" spans="1:5" ht="15" customHeight="1" x14ac:dyDescent="0.2">
      <c r="A329" s="99"/>
      <c r="B329" s="100"/>
      <c r="C329" s="66"/>
      <c r="D329" s="55" t="s">
        <v>76</v>
      </c>
      <c r="E329" s="54">
        <v>3258862.03</v>
      </c>
    </row>
    <row r="330" spans="1:5" ht="15" customHeight="1" x14ac:dyDescent="0.2">
      <c r="A330" s="99"/>
      <c r="B330" s="100"/>
      <c r="C330" s="68" t="s">
        <v>46</v>
      </c>
      <c r="D330" s="101"/>
      <c r="E330" s="97">
        <f>SUM(E329:E329)</f>
        <v>3258862.03</v>
      </c>
    </row>
    <row r="331" spans="1:5" ht="15" customHeight="1" x14ac:dyDescent="0.2"/>
    <row r="332" spans="1:5" ht="15" customHeight="1" x14ac:dyDescent="0.25">
      <c r="A332" s="39" t="s">
        <v>16</v>
      </c>
      <c r="B332" s="41"/>
      <c r="C332" s="41"/>
      <c r="D332" s="44"/>
      <c r="E332" s="44"/>
    </row>
    <row r="333" spans="1:5" ht="15" customHeight="1" x14ac:dyDescent="0.2">
      <c r="A333" s="42" t="s">
        <v>77</v>
      </c>
      <c r="B333" s="46"/>
      <c r="C333" s="46"/>
      <c r="D333" s="46"/>
      <c r="E333" s="62" t="s">
        <v>78</v>
      </c>
    </row>
    <row r="334" spans="1:5" ht="15" customHeight="1" x14ac:dyDescent="0.2">
      <c r="A334" s="102"/>
      <c r="B334" s="103"/>
      <c r="C334" s="41"/>
      <c r="D334" s="102"/>
      <c r="E334" s="104"/>
    </row>
    <row r="335" spans="1:5" ht="15" customHeight="1" x14ac:dyDescent="0.2">
      <c r="B335" s="77"/>
      <c r="C335" s="64" t="s">
        <v>41</v>
      </c>
      <c r="D335" s="65" t="s">
        <v>50</v>
      </c>
      <c r="E335" s="64" t="s">
        <v>43</v>
      </c>
    </row>
    <row r="336" spans="1:5" ht="15" customHeight="1" x14ac:dyDescent="0.2">
      <c r="B336" s="105"/>
      <c r="C336" s="66">
        <v>3315</v>
      </c>
      <c r="D336" s="80" t="s">
        <v>63</v>
      </c>
      <c r="E336" s="54">
        <v>3258862.03</v>
      </c>
    </row>
    <row r="337" spans="1:5" ht="15" customHeight="1" x14ac:dyDescent="0.2">
      <c r="B337" s="82"/>
      <c r="C337" s="68" t="s">
        <v>46</v>
      </c>
      <c r="D337" s="69"/>
      <c r="E337" s="70">
        <f>SUM(E336:E336)</f>
        <v>3258862.03</v>
      </c>
    </row>
    <row r="338" spans="1:5" ht="15" customHeight="1" x14ac:dyDescent="0.2"/>
    <row r="339" spans="1:5" ht="15" customHeight="1" x14ac:dyDescent="0.2"/>
    <row r="340" spans="1:5" ht="15" customHeight="1" x14ac:dyDescent="0.25">
      <c r="A340" s="36" t="s">
        <v>306</v>
      </c>
    </row>
    <row r="341" spans="1:5" ht="15" customHeight="1" x14ac:dyDescent="0.2">
      <c r="A341" s="220" t="s">
        <v>35</v>
      </c>
      <c r="B341" s="220"/>
      <c r="C341" s="220"/>
      <c r="D341" s="220"/>
      <c r="E341" s="220"/>
    </row>
    <row r="342" spans="1:5" ht="15" customHeight="1" x14ac:dyDescent="0.2">
      <c r="A342" s="221" t="s">
        <v>414</v>
      </c>
      <c r="B342" s="221"/>
      <c r="C342" s="221"/>
      <c r="D342" s="221"/>
      <c r="E342" s="221"/>
    </row>
    <row r="343" spans="1:5" ht="15" customHeight="1" x14ac:dyDescent="0.2">
      <c r="A343" s="221"/>
      <c r="B343" s="221"/>
      <c r="C343" s="221"/>
      <c r="D343" s="221"/>
      <c r="E343" s="221"/>
    </row>
    <row r="344" spans="1:5" ht="15" customHeight="1" x14ac:dyDescent="0.2">
      <c r="A344" s="221"/>
      <c r="B344" s="221"/>
      <c r="C344" s="221"/>
      <c r="D344" s="221"/>
      <c r="E344" s="221"/>
    </row>
    <row r="345" spans="1:5" ht="15" customHeight="1" x14ac:dyDescent="0.2">
      <c r="A345" s="221"/>
      <c r="B345" s="221"/>
      <c r="C345" s="221"/>
      <c r="D345" s="221"/>
      <c r="E345" s="221"/>
    </row>
    <row r="346" spans="1:5" ht="15" customHeight="1" x14ac:dyDescent="0.2">
      <c r="A346" s="221"/>
      <c r="B346" s="221"/>
      <c r="C346" s="221"/>
      <c r="D346" s="221"/>
      <c r="E346" s="221"/>
    </row>
    <row r="347" spans="1:5" ht="15" customHeight="1" x14ac:dyDescent="0.2">
      <c r="A347" s="221"/>
      <c r="B347" s="221"/>
      <c r="C347" s="221"/>
      <c r="D347" s="221"/>
      <c r="E347" s="221"/>
    </row>
    <row r="348" spans="1:5" ht="15" customHeight="1" x14ac:dyDescent="0.2">
      <c r="A348" s="221"/>
      <c r="B348" s="221"/>
      <c r="C348" s="221"/>
      <c r="D348" s="221"/>
      <c r="E348" s="221"/>
    </row>
    <row r="349" spans="1:5" ht="15" customHeight="1" x14ac:dyDescent="0.2">
      <c r="A349" s="98"/>
      <c r="B349" s="98"/>
      <c r="C349" s="98"/>
      <c r="D349" s="98"/>
      <c r="E349" s="98"/>
    </row>
    <row r="350" spans="1:5" ht="15" customHeight="1" x14ac:dyDescent="0.25">
      <c r="A350" s="60" t="s">
        <v>1</v>
      </c>
      <c r="B350" s="46"/>
      <c r="C350" s="46"/>
      <c r="D350" s="46"/>
      <c r="E350" s="46"/>
    </row>
    <row r="351" spans="1:5" ht="15" customHeight="1" x14ac:dyDescent="0.2">
      <c r="A351" s="61" t="s">
        <v>47</v>
      </c>
      <c r="E351" t="s">
        <v>48</v>
      </c>
    </row>
    <row r="352" spans="1:5" ht="15" customHeight="1" x14ac:dyDescent="0.25">
      <c r="B352" s="60"/>
      <c r="C352" s="46"/>
      <c r="D352" s="46"/>
      <c r="E352" s="47"/>
    </row>
    <row r="353" spans="1:5" ht="15" customHeight="1" x14ac:dyDescent="0.2">
      <c r="A353" s="77"/>
      <c r="B353" s="77"/>
      <c r="C353" s="48" t="s">
        <v>41</v>
      </c>
      <c r="D353" s="49" t="s">
        <v>42</v>
      </c>
      <c r="E353" s="64" t="s">
        <v>43</v>
      </c>
    </row>
    <row r="354" spans="1:5" ht="15" customHeight="1" x14ac:dyDescent="0.2">
      <c r="A354" s="99"/>
      <c r="B354" s="100"/>
      <c r="C354" s="66"/>
      <c r="D354" s="55" t="s">
        <v>76</v>
      </c>
      <c r="E354" s="54">
        <f>4408110.89+43560</f>
        <v>4451670.8899999997</v>
      </c>
    </row>
    <row r="355" spans="1:5" ht="15" customHeight="1" x14ac:dyDescent="0.2">
      <c r="A355" s="99"/>
      <c r="B355" s="100"/>
      <c r="C355" s="68" t="s">
        <v>46</v>
      </c>
      <c r="D355" s="101"/>
      <c r="E355" s="97">
        <f>SUM(E354:E354)</f>
        <v>4451670.8899999997</v>
      </c>
    </row>
    <row r="356" spans="1:5" ht="15" customHeight="1" x14ac:dyDescent="0.2"/>
    <row r="357" spans="1:5" ht="15" customHeight="1" x14ac:dyDescent="0.2"/>
    <row r="358" spans="1:5" ht="15" customHeight="1" x14ac:dyDescent="0.25">
      <c r="A358" s="39" t="s">
        <v>16</v>
      </c>
      <c r="B358" s="41"/>
      <c r="C358" s="41"/>
      <c r="D358" s="44"/>
      <c r="E358" s="44"/>
    </row>
    <row r="359" spans="1:5" ht="15" customHeight="1" x14ac:dyDescent="0.2">
      <c r="A359" s="42" t="s">
        <v>77</v>
      </c>
      <c r="B359" s="46"/>
      <c r="C359" s="46"/>
      <c r="D359" s="46"/>
      <c r="E359" s="62" t="s">
        <v>80</v>
      </c>
    </row>
    <row r="360" spans="1:5" ht="15" customHeight="1" x14ac:dyDescent="0.2">
      <c r="A360" s="102"/>
      <c r="B360" s="103"/>
      <c r="C360" s="41"/>
      <c r="D360" s="102"/>
      <c r="E360" s="104"/>
    </row>
    <row r="361" spans="1:5" ht="15" customHeight="1" x14ac:dyDescent="0.2">
      <c r="B361" s="77"/>
      <c r="C361" s="64" t="s">
        <v>41</v>
      </c>
      <c r="D361" s="65" t="s">
        <v>50</v>
      </c>
      <c r="E361" s="64" t="s">
        <v>43</v>
      </c>
    </row>
    <row r="362" spans="1:5" ht="15" customHeight="1" x14ac:dyDescent="0.2">
      <c r="B362" s="105"/>
      <c r="C362" s="66">
        <v>2212</v>
      </c>
      <c r="D362" s="80" t="s">
        <v>63</v>
      </c>
      <c r="E362" s="54">
        <f>4163215.84+244895.05+41140+2420</f>
        <v>4451670.8899999997</v>
      </c>
    </row>
    <row r="363" spans="1:5" ht="15" customHeight="1" x14ac:dyDescent="0.2">
      <c r="B363" s="82"/>
      <c r="C363" s="68" t="s">
        <v>46</v>
      </c>
      <c r="D363" s="69"/>
      <c r="E363" s="70">
        <f>SUM(E362:E362)</f>
        <v>4451670.8899999997</v>
      </c>
    </row>
    <row r="364" spans="1:5" ht="15" customHeight="1" x14ac:dyDescent="0.2"/>
    <row r="365" spans="1:5" ht="15" customHeight="1" x14ac:dyDescent="0.2"/>
    <row r="366" spans="1:5" ht="15" customHeight="1" x14ac:dyDescent="0.25">
      <c r="A366" s="36" t="s">
        <v>307</v>
      </c>
    </row>
    <row r="367" spans="1:5" ht="15" customHeight="1" x14ac:dyDescent="0.2">
      <c r="A367" s="220" t="s">
        <v>35</v>
      </c>
      <c r="B367" s="220"/>
      <c r="C367" s="220"/>
      <c r="D367" s="220"/>
      <c r="E367" s="220"/>
    </row>
    <row r="368" spans="1:5" ht="15" customHeight="1" x14ac:dyDescent="0.2">
      <c r="A368" s="221" t="s">
        <v>415</v>
      </c>
      <c r="B368" s="221"/>
      <c r="C368" s="221"/>
      <c r="D368" s="221"/>
      <c r="E368" s="221"/>
    </row>
    <row r="369" spans="1:5" ht="15" customHeight="1" x14ac:dyDescent="0.2">
      <c r="A369" s="221"/>
      <c r="B369" s="221"/>
      <c r="C369" s="221"/>
      <c r="D369" s="221"/>
      <c r="E369" s="221"/>
    </row>
    <row r="370" spans="1:5" ht="15" customHeight="1" x14ac:dyDescent="0.2">
      <c r="A370" s="221"/>
      <c r="B370" s="221"/>
      <c r="C370" s="221"/>
      <c r="D370" s="221"/>
      <c r="E370" s="221"/>
    </row>
    <row r="371" spans="1:5" ht="15" customHeight="1" x14ac:dyDescent="0.2">
      <c r="A371" s="221"/>
      <c r="B371" s="221"/>
      <c r="C371" s="221"/>
      <c r="D371" s="221"/>
      <c r="E371" s="221"/>
    </row>
    <row r="372" spans="1:5" ht="15" customHeight="1" x14ac:dyDescent="0.2">
      <c r="A372" s="221"/>
      <c r="B372" s="221"/>
      <c r="C372" s="221"/>
      <c r="D372" s="221"/>
      <c r="E372" s="221"/>
    </row>
    <row r="373" spans="1:5" ht="15" customHeight="1" x14ac:dyDescent="0.2">
      <c r="A373" s="221"/>
      <c r="B373" s="221"/>
      <c r="C373" s="221"/>
      <c r="D373" s="221"/>
      <c r="E373" s="221"/>
    </row>
    <row r="374" spans="1:5" ht="15" customHeight="1" x14ac:dyDescent="0.2">
      <c r="A374" s="221"/>
      <c r="B374" s="221"/>
      <c r="C374" s="221"/>
      <c r="D374" s="221"/>
      <c r="E374" s="221"/>
    </row>
    <row r="375" spans="1:5" ht="15" customHeight="1" x14ac:dyDescent="0.2">
      <c r="A375" s="98"/>
      <c r="B375" s="98"/>
      <c r="C375" s="98"/>
      <c r="D375" s="98"/>
      <c r="E375" s="98"/>
    </row>
    <row r="376" spans="1:5" ht="15" customHeight="1" x14ac:dyDescent="0.25">
      <c r="A376" s="60" t="s">
        <v>1</v>
      </c>
      <c r="B376" s="46"/>
      <c r="C376" s="46"/>
      <c r="D376" s="46"/>
      <c r="E376" s="46"/>
    </row>
    <row r="377" spans="1:5" ht="15" customHeight="1" x14ac:dyDescent="0.2">
      <c r="A377" s="61" t="s">
        <v>47</v>
      </c>
      <c r="E377" t="s">
        <v>48</v>
      </c>
    </row>
    <row r="378" spans="1:5" ht="15" customHeight="1" x14ac:dyDescent="0.25">
      <c r="B378" s="60"/>
      <c r="C378" s="46"/>
      <c r="D378" s="46"/>
      <c r="E378" s="47"/>
    </row>
    <row r="379" spans="1:5" ht="15" customHeight="1" x14ac:dyDescent="0.2">
      <c r="A379" s="77"/>
      <c r="B379" s="77"/>
      <c r="C379" s="48" t="s">
        <v>41</v>
      </c>
      <c r="D379" s="49" t="s">
        <v>42</v>
      </c>
      <c r="E379" s="64" t="s">
        <v>43</v>
      </c>
    </row>
    <row r="380" spans="1:5" ht="15" customHeight="1" x14ac:dyDescent="0.2">
      <c r="A380" s="99"/>
      <c r="B380" s="100"/>
      <c r="C380" s="66"/>
      <c r="D380" s="55" t="s">
        <v>76</v>
      </c>
      <c r="E380" s="54">
        <f>19471.32+73507.5+14209088.57</f>
        <v>14302067.390000001</v>
      </c>
    </row>
    <row r="381" spans="1:5" ht="15" customHeight="1" x14ac:dyDescent="0.2">
      <c r="A381" s="99"/>
      <c r="B381" s="100"/>
      <c r="C381" s="68" t="s">
        <v>46</v>
      </c>
      <c r="D381" s="101"/>
      <c r="E381" s="97">
        <f>SUM(E380:E380)</f>
        <v>14302067.390000001</v>
      </c>
    </row>
    <row r="382" spans="1:5" ht="15" customHeight="1" x14ac:dyDescent="0.2"/>
    <row r="383" spans="1:5" ht="15" customHeight="1" x14ac:dyDescent="0.25">
      <c r="A383" s="39" t="s">
        <v>16</v>
      </c>
      <c r="B383" s="41"/>
      <c r="C383" s="41"/>
      <c r="D383" s="44"/>
      <c r="E383" s="44"/>
    </row>
    <row r="384" spans="1:5" ht="15" customHeight="1" x14ac:dyDescent="0.2">
      <c r="A384" s="42" t="s">
        <v>77</v>
      </c>
      <c r="B384" s="46"/>
      <c r="C384" s="46"/>
      <c r="D384" s="46"/>
      <c r="E384" s="62" t="s">
        <v>80</v>
      </c>
    </row>
    <row r="385" spans="1:5" ht="15" customHeight="1" x14ac:dyDescent="0.2">
      <c r="A385" s="102"/>
      <c r="B385" s="103"/>
      <c r="C385" s="41"/>
      <c r="D385" s="102"/>
      <c r="E385" s="104"/>
    </row>
    <row r="386" spans="1:5" ht="15" customHeight="1" x14ac:dyDescent="0.2">
      <c r="B386" s="77"/>
      <c r="C386" s="64" t="s">
        <v>41</v>
      </c>
      <c r="D386" s="65" t="s">
        <v>50</v>
      </c>
      <c r="E386" s="64" t="s">
        <v>43</v>
      </c>
    </row>
    <row r="387" spans="1:5" ht="15" customHeight="1" x14ac:dyDescent="0.2">
      <c r="B387" s="105"/>
      <c r="C387" s="66">
        <v>2212</v>
      </c>
      <c r="D387" s="80" t="s">
        <v>63</v>
      </c>
      <c r="E387" s="54">
        <f>19471.32+73507.5+14209088.57</f>
        <v>14302067.390000001</v>
      </c>
    </row>
    <row r="388" spans="1:5" ht="15" customHeight="1" x14ac:dyDescent="0.2">
      <c r="B388" s="82"/>
      <c r="C388" s="68" t="s">
        <v>46</v>
      </c>
      <c r="D388" s="69"/>
      <c r="E388" s="70">
        <f>SUM(E387:E387)</f>
        <v>14302067.390000001</v>
      </c>
    </row>
    <row r="389" spans="1:5" ht="15" customHeight="1" x14ac:dyDescent="0.2"/>
    <row r="390" spans="1:5" ht="15" customHeight="1" x14ac:dyDescent="0.2"/>
    <row r="391" spans="1:5" ht="15" customHeight="1" x14ac:dyDescent="0.25">
      <c r="A391" s="36" t="s">
        <v>308</v>
      </c>
    </row>
    <row r="392" spans="1:5" ht="15" customHeight="1" x14ac:dyDescent="0.2">
      <c r="A392" s="220" t="s">
        <v>35</v>
      </c>
      <c r="B392" s="220"/>
      <c r="C392" s="220"/>
      <c r="D392" s="220"/>
      <c r="E392" s="220"/>
    </row>
    <row r="393" spans="1:5" ht="15" customHeight="1" x14ac:dyDescent="0.2">
      <c r="A393" s="221" t="s">
        <v>416</v>
      </c>
      <c r="B393" s="221"/>
      <c r="C393" s="221"/>
      <c r="D393" s="221"/>
      <c r="E393" s="221"/>
    </row>
    <row r="394" spans="1:5" ht="15" customHeight="1" x14ac:dyDescent="0.2">
      <c r="A394" s="221"/>
      <c r="B394" s="221"/>
      <c r="C394" s="221"/>
      <c r="D394" s="221"/>
      <c r="E394" s="221"/>
    </row>
    <row r="395" spans="1:5" ht="15" customHeight="1" x14ac:dyDescent="0.2">
      <c r="A395" s="221"/>
      <c r="B395" s="221"/>
      <c r="C395" s="221"/>
      <c r="D395" s="221"/>
      <c r="E395" s="221"/>
    </row>
    <row r="396" spans="1:5" ht="15" customHeight="1" x14ac:dyDescent="0.2">
      <c r="A396" s="221"/>
      <c r="B396" s="221"/>
      <c r="C396" s="221"/>
      <c r="D396" s="221"/>
      <c r="E396" s="221"/>
    </row>
    <row r="397" spans="1:5" ht="15" customHeight="1" x14ac:dyDescent="0.2">
      <c r="A397" s="221"/>
      <c r="B397" s="221"/>
      <c r="C397" s="221"/>
      <c r="D397" s="221"/>
      <c r="E397" s="221"/>
    </row>
    <row r="398" spans="1:5" ht="15" customHeight="1" x14ac:dyDescent="0.2">
      <c r="A398" s="221"/>
      <c r="B398" s="221"/>
      <c r="C398" s="221"/>
      <c r="D398" s="221"/>
      <c r="E398" s="221"/>
    </row>
    <row r="399" spans="1:5" ht="15" customHeight="1" x14ac:dyDescent="0.2">
      <c r="A399" s="221"/>
      <c r="B399" s="221"/>
      <c r="C399" s="221"/>
      <c r="D399" s="221"/>
      <c r="E399" s="221"/>
    </row>
    <row r="400" spans="1:5" ht="15" customHeight="1" x14ac:dyDescent="0.2">
      <c r="A400" s="98"/>
      <c r="B400" s="98"/>
      <c r="C400" s="98"/>
      <c r="D400" s="98"/>
      <c r="E400" s="98"/>
    </row>
    <row r="401" spans="1:5" ht="15" customHeight="1" x14ac:dyDescent="0.25">
      <c r="A401" s="60" t="s">
        <v>1</v>
      </c>
      <c r="B401" s="46"/>
      <c r="C401" s="46"/>
      <c r="D401" s="46"/>
      <c r="E401" s="46"/>
    </row>
    <row r="402" spans="1:5" ht="15" customHeight="1" x14ac:dyDescent="0.2">
      <c r="A402" s="61" t="s">
        <v>47</v>
      </c>
      <c r="E402" t="s">
        <v>48</v>
      </c>
    </row>
    <row r="403" spans="1:5" ht="15" customHeight="1" x14ac:dyDescent="0.25">
      <c r="B403" s="60"/>
      <c r="C403" s="46"/>
      <c r="D403" s="46"/>
      <c r="E403" s="47"/>
    </row>
    <row r="404" spans="1:5" ht="15" customHeight="1" x14ac:dyDescent="0.2">
      <c r="A404" s="77"/>
      <c r="B404" s="77"/>
      <c r="C404" s="48" t="s">
        <v>41</v>
      </c>
      <c r="D404" s="49" t="s">
        <v>42</v>
      </c>
      <c r="E404" s="64" t="s">
        <v>43</v>
      </c>
    </row>
    <row r="405" spans="1:5" ht="15" customHeight="1" x14ac:dyDescent="0.2">
      <c r="A405" s="99"/>
      <c r="B405" s="100"/>
      <c r="C405" s="66"/>
      <c r="D405" s="55" t="s">
        <v>76</v>
      </c>
      <c r="E405" s="54">
        <f>3671639.43+39029.76+9583.2</f>
        <v>3720252.39</v>
      </c>
    </row>
    <row r="406" spans="1:5" ht="15" customHeight="1" x14ac:dyDescent="0.2">
      <c r="A406" s="99"/>
      <c r="B406" s="100"/>
      <c r="C406" s="68" t="s">
        <v>46</v>
      </c>
      <c r="D406" s="101"/>
      <c r="E406" s="97">
        <f>SUM(E405:E405)</f>
        <v>3720252.39</v>
      </c>
    </row>
    <row r="407" spans="1:5" ht="15" customHeight="1" x14ac:dyDescent="0.2"/>
    <row r="408" spans="1:5" ht="15" customHeight="1" x14ac:dyDescent="0.25">
      <c r="A408" s="39" t="s">
        <v>16</v>
      </c>
      <c r="B408" s="41"/>
      <c r="C408" s="41"/>
      <c r="D408" s="44"/>
      <c r="E408" s="44"/>
    </row>
    <row r="409" spans="1:5" ht="15" customHeight="1" x14ac:dyDescent="0.2">
      <c r="A409" s="42" t="s">
        <v>77</v>
      </c>
      <c r="B409" s="46"/>
      <c r="C409" s="46"/>
      <c r="D409" s="46"/>
      <c r="E409" s="62" t="s">
        <v>80</v>
      </c>
    </row>
    <row r="410" spans="1:5" ht="15" customHeight="1" x14ac:dyDescent="0.2">
      <c r="A410" s="102"/>
      <c r="B410" s="103"/>
      <c r="C410" s="41"/>
      <c r="D410" s="102"/>
      <c r="E410" s="104"/>
    </row>
    <row r="411" spans="1:5" ht="15" customHeight="1" x14ac:dyDescent="0.2">
      <c r="B411" s="77"/>
      <c r="C411" s="64" t="s">
        <v>41</v>
      </c>
      <c r="D411" s="65" t="s">
        <v>50</v>
      </c>
      <c r="E411" s="64" t="s">
        <v>43</v>
      </c>
    </row>
    <row r="412" spans="1:5" ht="15" customHeight="1" x14ac:dyDescent="0.2">
      <c r="B412" s="105"/>
      <c r="C412" s="66">
        <v>2212</v>
      </c>
      <c r="D412" s="80" t="s">
        <v>63</v>
      </c>
      <c r="E412" s="54">
        <f>3671639.43+39029.76+9583.2</f>
        <v>3720252.39</v>
      </c>
    </row>
    <row r="413" spans="1:5" ht="15" customHeight="1" x14ac:dyDescent="0.2">
      <c r="B413" s="82"/>
      <c r="C413" s="68" t="s">
        <v>46</v>
      </c>
      <c r="D413" s="69"/>
      <c r="E413" s="97">
        <f>SUM(E412:E412)</f>
        <v>3720252.39</v>
      </c>
    </row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36" t="s">
        <v>309</v>
      </c>
    </row>
    <row r="419" spans="1:5" ht="15" customHeight="1" x14ac:dyDescent="0.2">
      <c r="A419" s="220" t="s">
        <v>35</v>
      </c>
      <c r="B419" s="220"/>
      <c r="C419" s="220"/>
      <c r="D419" s="220"/>
      <c r="E419" s="220"/>
    </row>
    <row r="420" spans="1:5" ht="15" customHeight="1" x14ac:dyDescent="0.2">
      <c r="A420" s="221" t="s">
        <v>417</v>
      </c>
      <c r="B420" s="221"/>
      <c r="C420" s="221"/>
      <c r="D420" s="221"/>
      <c r="E420" s="221"/>
    </row>
    <row r="421" spans="1:5" ht="15" customHeight="1" x14ac:dyDescent="0.2">
      <c r="A421" s="221"/>
      <c r="B421" s="221"/>
      <c r="C421" s="221"/>
      <c r="D421" s="221"/>
      <c r="E421" s="221"/>
    </row>
    <row r="422" spans="1:5" ht="15" customHeight="1" x14ac:dyDescent="0.2">
      <c r="A422" s="221"/>
      <c r="B422" s="221"/>
      <c r="C422" s="221"/>
      <c r="D422" s="221"/>
      <c r="E422" s="221"/>
    </row>
    <row r="423" spans="1:5" ht="15" customHeight="1" x14ac:dyDescent="0.2">
      <c r="A423" s="221"/>
      <c r="B423" s="221"/>
      <c r="C423" s="221"/>
      <c r="D423" s="221"/>
      <c r="E423" s="221"/>
    </row>
    <row r="424" spans="1:5" ht="15" customHeight="1" x14ac:dyDescent="0.2">
      <c r="A424" s="221"/>
      <c r="B424" s="221"/>
      <c r="C424" s="221"/>
      <c r="D424" s="221"/>
      <c r="E424" s="221"/>
    </row>
    <row r="425" spans="1:5" ht="15" customHeight="1" x14ac:dyDescent="0.2">
      <c r="A425" s="221"/>
      <c r="B425" s="221"/>
      <c r="C425" s="221"/>
      <c r="D425" s="221"/>
      <c r="E425" s="221"/>
    </row>
    <row r="426" spans="1:5" ht="15" customHeight="1" x14ac:dyDescent="0.2">
      <c r="A426" s="221"/>
      <c r="B426" s="221"/>
      <c r="C426" s="221"/>
      <c r="D426" s="221"/>
      <c r="E426" s="221"/>
    </row>
    <row r="427" spans="1:5" ht="15" customHeight="1" x14ac:dyDescent="0.2">
      <c r="A427" s="221"/>
      <c r="B427" s="221"/>
      <c r="C427" s="221"/>
      <c r="D427" s="221"/>
      <c r="E427" s="221"/>
    </row>
    <row r="428" spans="1:5" ht="15" customHeight="1" x14ac:dyDescent="0.2">
      <c r="A428" s="98"/>
      <c r="B428" s="98"/>
      <c r="C428" s="98"/>
      <c r="D428" s="98"/>
      <c r="E428" s="98"/>
    </row>
    <row r="429" spans="1:5" ht="15" customHeight="1" x14ac:dyDescent="0.25">
      <c r="A429" s="60" t="s">
        <v>1</v>
      </c>
      <c r="B429" s="46"/>
      <c r="C429" s="46"/>
      <c r="D429" s="46"/>
      <c r="E429" s="46"/>
    </row>
    <row r="430" spans="1:5" ht="15" customHeight="1" x14ac:dyDescent="0.2">
      <c r="A430" s="61" t="s">
        <v>47</v>
      </c>
      <c r="E430" t="s">
        <v>48</v>
      </c>
    </row>
    <row r="431" spans="1:5" ht="15" customHeight="1" x14ac:dyDescent="0.25">
      <c r="B431" s="60"/>
      <c r="C431" s="46"/>
      <c r="D431" s="46"/>
      <c r="E431" s="47"/>
    </row>
    <row r="432" spans="1:5" ht="15" customHeight="1" x14ac:dyDescent="0.2">
      <c r="A432" s="77"/>
      <c r="B432" s="77"/>
      <c r="C432" s="48" t="s">
        <v>41</v>
      </c>
      <c r="D432" s="49" t="s">
        <v>42</v>
      </c>
      <c r="E432" s="64" t="s">
        <v>43</v>
      </c>
    </row>
    <row r="433" spans="1:5" ht="15" customHeight="1" x14ac:dyDescent="0.2">
      <c r="A433" s="99"/>
      <c r="B433" s="100"/>
      <c r="C433" s="66"/>
      <c r="D433" s="55" t="s">
        <v>76</v>
      </c>
      <c r="E433" s="54">
        <f>1816850.63+13068</f>
        <v>1829918.63</v>
      </c>
    </row>
    <row r="434" spans="1:5" ht="15" customHeight="1" x14ac:dyDescent="0.2">
      <c r="A434" s="99"/>
      <c r="B434" s="100"/>
      <c r="C434" s="68" t="s">
        <v>46</v>
      </c>
      <c r="D434" s="101"/>
      <c r="E434" s="97">
        <f>SUM(E433:E433)</f>
        <v>1829918.63</v>
      </c>
    </row>
    <row r="435" spans="1:5" ht="15" customHeight="1" x14ac:dyDescent="0.2"/>
    <row r="436" spans="1:5" ht="15" customHeight="1" x14ac:dyDescent="0.25">
      <c r="A436" s="39" t="s">
        <v>16</v>
      </c>
      <c r="B436" s="41"/>
      <c r="C436" s="41"/>
      <c r="D436" s="44"/>
      <c r="E436" s="44"/>
    </row>
    <row r="437" spans="1:5" ht="15" customHeight="1" x14ac:dyDescent="0.2">
      <c r="A437" s="42" t="s">
        <v>77</v>
      </c>
      <c r="B437" s="46"/>
      <c r="C437" s="46"/>
      <c r="D437" s="46"/>
      <c r="E437" s="62" t="s">
        <v>78</v>
      </c>
    </row>
    <row r="438" spans="1:5" ht="15" customHeight="1" x14ac:dyDescent="0.2">
      <c r="A438" s="102"/>
      <c r="B438" s="103"/>
      <c r="C438" s="41"/>
      <c r="D438" s="102"/>
      <c r="E438" s="104"/>
    </row>
    <row r="439" spans="1:5" ht="15" customHeight="1" x14ac:dyDescent="0.2">
      <c r="B439" s="77"/>
      <c r="C439" s="64" t="s">
        <v>41</v>
      </c>
      <c r="D439" s="65" t="s">
        <v>50</v>
      </c>
      <c r="E439" s="64" t="s">
        <v>43</v>
      </c>
    </row>
    <row r="440" spans="1:5" ht="15" customHeight="1" x14ac:dyDescent="0.2">
      <c r="B440" s="105"/>
      <c r="C440" s="66">
        <v>3122</v>
      </c>
      <c r="D440" s="80" t="s">
        <v>63</v>
      </c>
      <c r="E440" s="54">
        <v>1829918.63</v>
      </c>
    </row>
    <row r="441" spans="1:5" ht="15" customHeight="1" x14ac:dyDescent="0.2">
      <c r="B441" s="82"/>
      <c r="C441" s="68" t="s">
        <v>46</v>
      </c>
      <c r="D441" s="69"/>
      <c r="E441" s="70">
        <f>SUM(E440:E440)</f>
        <v>1829918.63</v>
      </c>
    </row>
    <row r="442" spans="1:5" ht="15" customHeight="1" x14ac:dyDescent="0.2"/>
    <row r="443" spans="1:5" ht="15" customHeight="1" x14ac:dyDescent="0.2"/>
    <row r="444" spans="1:5" ht="15" customHeight="1" x14ac:dyDescent="0.25">
      <c r="A444" s="36" t="s">
        <v>310</v>
      </c>
    </row>
    <row r="445" spans="1:5" ht="15" customHeight="1" x14ac:dyDescent="0.2">
      <c r="A445" s="220" t="s">
        <v>35</v>
      </c>
      <c r="B445" s="220"/>
      <c r="C445" s="220"/>
      <c r="D445" s="220"/>
      <c r="E445" s="220"/>
    </row>
    <row r="446" spans="1:5" ht="15" customHeight="1" x14ac:dyDescent="0.2">
      <c r="A446" s="221" t="s">
        <v>418</v>
      </c>
      <c r="B446" s="221"/>
      <c r="C446" s="221"/>
      <c r="D446" s="221"/>
      <c r="E446" s="221"/>
    </row>
    <row r="447" spans="1:5" ht="15" customHeight="1" x14ac:dyDescent="0.2">
      <c r="A447" s="221"/>
      <c r="B447" s="221"/>
      <c r="C447" s="221"/>
      <c r="D447" s="221"/>
      <c r="E447" s="221"/>
    </row>
    <row r="448" spans="1:5" ht="15" customHeight="1" x14ac:dyDescent="0.2">
      <c r="A448" s="221"/>
      <c r="B448" s="221"/>
      <c r="C448" s="221"/>
      <c r="D448" s="221"/>
      <c r="E448" s="221"/>
    </row>
    <row r="449" spans="1:5" ht="15" customHeight="1" x14ac:dyDescent="0.2">
      <c r="A449" s="221"/>
      <c r="B449" s="221"/>
      <c r="C449" s="221"/>
      <c r="D449" s="221"/>
      <c r="E449" s="221"/>
    </row>
    <row r="450" spans="1:5" ht="15" customHeight="1" x14ac:dyDescent="0.2">
      <c r="A450" s="221"/>
      <c r="B450" s="221"/>
      <c r="C450" s="221"/>
      <c r="D450" s="221"/>
      <c r="E450" s="221"/>
    </row>
    <row r="451" spans="1:5" ht="15" customHeight="1" x14ac:dyDescent="0.2">
      <c r="A451" s="221"/>
      <c r="B451" s="221"/>
      <c r="C451" s="221"/>
      <c r="D451" s="221"/>
      <c r="E451" s="221"/>
    </row>
    <row r="452" spans="1:5" ht="15" customHeight="1" x14ac:dyDescent="0.2">
      <c r="A452" s="221"/>
      <c r="B452" s="221"/>
      <c r="C452" s="221"/>
      <c r="D452" s="221"/>
      <c r="E452" s="221"/>
    </row>
    <row r="453" spans="1:5" ht="15" customHeight="1" x14ac:dyDescent="0.2">
      <c r="A453" s="221"/>
      <c r="B453" s="221"/>
      <c r="C453" s="221"/>
      <c r="D453" s="221"/>
      <c r="E453" s="221"/>
    </row>
    <row r="454" spans="1:5" ht="15" customHeight="1" x14ac:dyDescent="0.2">
      <c r="A454" s="98"/>
      <c r="B454" s="98"/>
      <c r="C454" s="98"/>
      <c r="D454" s="98"/>
      <c r="E454" s="98"/>
    </row>
    <row r="455" spans="1:5" ht="15" customHeight="1" x14ac:dyDescent="0.25">
      <c r="A455" s="60" t="s">
        <v>1</v>
      </c>
      <c r="B455" s="46"/>
      <c r="C455" s="46"/>
      <c r="D455" s="46"/>
      <c r="E455" s="46"/>
    </row>
    <row r="456" spans="1:5" ht="15" customHeight="1" x14ac:dyDescent="0.2">
      <c r="A456" s="61" t="s">
        <v>47</v>
      </c>
      <c r="E456" t="s">
        <v>48</v>
      </c>
    </row>
    <row r="457" spans="1:5" ht="15" customHeight="1" x14ac:dyDescent="0.25">
      <c r="B457" s="60"/>
      <c r="C457" s="46"/>
      <c r="D457" s="46"/>
      <c r="E457" s="47"/>
    </row>
    <row r="458" spans="1:5" ht="15" customHeight="1" x14ac:dyDescent="0.2">
      <c r="A458" s="77"/>
      <c r="B458" s="77"/>
      <c r="C458" s="48" t="s">
        <v>41</v>
      </c>
      <c r="D458" s="49" t="s">
        <v>42</v>
      </c>
      <c r="E458" s="64" t="s">
        <v>43</v>
      </c>
    </row>
    <row r="459" spans="1:5" ht="15" customHeight="1" x14ac:dyDescent="0.2">
      <c r="A459" s="99"/>
      <c r="B459" s="100"/>
      <c r="C459" s="66"/>
      <c r="D459" s="55" t="s">
        <v>76</v>
      </c>
      <c r="E459" s="54">
        <v>227199.94</v>
      </c>
    </row>
    <row r="460" spans="1:5" ht="15" customHeight="1" x14ac:dyDescent="0.2">
      <c r="A460" s="99"/>
      <c r="B460" s="100"/>
      <c r="C460" s="68" t="s">
        <v>46</v>
      </c>
      <c r="D460" s="101"/>
      <c r="E460" s="97">
        <f>SUM(E459:E459)</f>
        <v>227199.94</v>
      </c>
    </row>
    <row r="461" spans="1:5" ht="15" customHeight="1" x14ac:dyDescent="0.2"/>
    <row r="462" spans="1:5" ht="15" customHeight="1" x14ac:dyDescent="0.25">
      <c r="A462" s="39" t="s">
        <v>16</v>
      </c>
      <c r="B462" s="41"/>
      <c r="C462" s="41"/>
      <c r="D462" s="44"/>
      <c r="E462" s="44"/>
    </row>
    <row r="463" spans="1:5" ht="15" customHeight="1" x14ac:dyDescent="0.2">
      <c r="A463" s="42" t="s">
        <v>77</v>
      </c>
      <c r="B463" s="46"/>
      <c r="C463" s="46"/>
      <c r="D463" s="46"/>
      <c r="E463" s="62" t="s">
        <v>78</v>
      </c>
    </row>
    <row r="464" spans="1:5" ht="15" customHeight="1" x14ac:dyDescent="0.2">
      <c r="A464" s="102"/>
      <c r="B464" s="103"/>
      <c r="C464" s="41"/>
      <c r="D464" s="102"/>
      <c r="E464" s="104"/>
    </row>
    <row r="465" spans="1:5" ht="15" customHeight="1" x14ac:dyDescent="0.2">
      <c r="B465" s="77"/>
      <c r="C465" s="64" t="s">
        <v>41</v>
      </c>
      <c r="D465" s="65" t="s">
        <v>50</v>
      </c>
      <c r="E465" s="64" t="s">
        <v>43</v>
      </c>
    </row>
    <row r="466" spans="1:5" ht="15" customHeight="1" x14ac:dyDescent="0.2">
      <c r="B466" s="105"/>
      <c r="C466" s="66">
        <v>3122</v>
      </c>
      <c r="D466" s="80" t="s">
        <v>63</v>
      </c>
      <c r="E466" s="54">
        <v>227199.94</v>
      </c>
    </row>
    <row r="467" spans="1:5" ht="15" customHeight="1" x14ac:dyDescent="0.2">
      <c r="B467" s="82"/>
      <c r="C467" s="68" t="s">
        <v>46</v>
      </c>
      <c r="D467" s="69"/>
      <c r="E467" s="70">
        <f>SUM(E466:E466)</f>
        <v>227199.94</v>
      </c>
    </row>
    <row r="468" spans="1:5" ht="15" customHeight="1" x14ac:dyDescent="0.2"/>
    <row r="469" spans="1:5" ht="15" customHeight="1" x14ac:dyDescent="0.25">
      <c r="A469" s="36" t="s">
        <v>311</v>
      </c>
    </row>
    <row r="470" spans="1:5" ht="15" customHeight="1" x14ac:dyDescent="0.2">
      <c r="A470" s="220" t="s">
        <v>35</v>
      </c>
      <c r="B470" s="220"/>
      <c r="C470" s="220"/>
      <c r="D470" s="220"/>
      <c r="E470" s="220"/>
    </row>
    <row r="471" spans="1:5" ht="15" customHeight="1" x14ac:dyDescent="0.2">
      <c r="A471" s="221" t="s">
        <v>419</v>
      </c>
      <c r="B471" s="221"/>
      <c r="C471" s="221"/>
      <c r="D471" s="221"/>
      <c r="E471" s="221"/>
    </row>
    <row r="472" spans="1:5" ht="15" customHeight="1" x14ac:dyDescent="0.2">
      <c r="A472" s="221"/>
      <c r="B472" s="221"/>
      <c r="C472" s="221"/>
      <c r="D472" s="221"/>
      <c r="E472" s="221"/>
    </row>
    <row r="473" spans="1:5" ht="15" customHeight="1" x14ac:dyDescent="0.2">
      <c r="A473" s="221"/>
      <c r="B473" s="221"/>
      <c r="C473" s="221"/>
      <c r="D473" s="221"/>
      <c r="E473" s="221"/>
    </row>
    <row r="474" spans="1:5" ht="15" customHeight="1" x14ac:dyDescent="0.2">
      <c r="A474" s="221"/>
      <c r="B474" s="221"/>
      <c r="C474" s="221"/>
      <c r="D474" s="221"/>
      <c r="E474" s="221"/>
    </row>
    <row r="475" spans="1:5" ht="15" customHeight="1" x14ac:dyDescent="0.2">
      <c r="A475" s="221"/>
      <c r="B475" s="221"/>
      <c r="C475" s="221"/>
      <c r="D475" s="221"/>
      <c r="E475" s="221"/>
    </row>
    <row r="476" spans="1:5" ht="15" customHeight="1" x14ac:dyDescent="0.2">
      <c r="A476" s="221"/>
      <c r="B476" s="221"/>
      <c r="C476" s="221"/>
      <c r="D476" s="221"/>
      <c r="E476" s="221"/>
    </row>
    <row r="477" spans="1:5" ht="15" customHeight="1" x14ac:dyDescent="0.2">
      <c r="A477" s="221"/>
      <c r="B477" s="221"/>
      <c r="C477" s="221"/>
      <c r="D477" s="221"/>
      <c r="E477" s="221"/>
    </row>
    <row r="478" spans="1:5" ht="15" customHeight="1" x14ac:dyDescent="0.2">
      <c r="A478" s="221"/>
      <c r="B478" s="221"/>
      <c r="C478" s="221"/>
      <c r="D478" s="221"/>
      <c r="E478" s="221"/>
    </row>
    <row r="479" spans="1:5" ht="15" customHeight="1" x14ac:dyDescent="0.2">
      <c r="A479" s="98"/>
      <c r="B479" s="98"/>
      <c r="C479" s="98"/>
      <c r="D479" s="98"/>
      <c r="E479" s="98"/>
    </row>
    <row r="480" spans="1:5" ht="15" customHeight="1" x14ac:dyDescent="0.25">
      <c r="A480" s="60" t="s">
        <v>1</v>
      </c>
      <c r="B480" s="46"/>
      <c r="C480" s="46"/>
      <c r="D480" s="46"/>
      <c r="E480" s="46"/>
    </row>
    <row r="481" spans="1:5" ht="15" customHeight="1" x14ac:dyDescent="0.2">
      <c r="A481" s="61" t="s">
        <v>47</v>
      </c>
      <c r="E481" t="s">
        <v>48</v>
      </c>
    </row>
    <row r="482" spans="1:5" ht="15" customHeight="1" x14ac:dyDescent="0.25">
      <c r="B482" s="60"/>
      <c r="C482" s="46"/>
      <c r="D482" s="46"/>
      <c r="E482" s="47"/>
    </row>
    <row r="483" spans="1:5" ht="15" customHeight="1" x14ac:dyDescent="0.2">
      <c r="A483" s="77"/>
      <c r="B483" s="77"/>
      <c r="C483" s="48" t="s">
        <v>41</v>
      </c>
      <c r="D483" s="49" t="s">
        <v>42</v>
      </c>
      <c r="E483" s="64" t="s">
        <v>43</v>
      </c>
    </row>
    <row r="484" spans="1:5" ht="15" customHeight="1" x14ac:dyDescent="0.2">
      <c r="A484" s="99"/>
      <c r="B484" s="100"/>
      <c r="C484" s="66"/>
      <c r="D484" s="55" t="s">
        <v>76</v>
      </c>
      <c r="E484" s="54">
        <v>770999.22</v>
      </c>
    </row>
    <row r="485" spans="1:5" ht="15" customHeight="1" x14ac:dyDescent="0.2">
      <c r="A485" s="99"/>
      <c r="B485" s="100"/>
      <c r="C485" s="68" t="s">
        <v>46</v>
      </c>
      <c r="D485" s="101"/>
      <c r="E485" s="97">
        <f>SUM(E484:E484)</f>
        <v>770999.22</v>
      </c>
    </row>
    <row r="486" spans="1:5" ht="15" customHeight="1" x14ac:dyDescent="0.2"/>
    <row r="487" spans="1:5" ht="15" customHeight="1" x14ac:dyDescent="0.25">
      <c r="A487" s="39" t="s">
        <v>16</v>
      </c>
      <c r="B487" s="41"/>
      <c r="C487" s="41"/>
      <c r="D487" s="44"/>
      <c r="E487" s="44"/>
    </row>
    <row r="488" spans="1:5" ht="15" customHeight="1" x14ac:dyDescent="0.2">
      <c r="A488" s="42" t="s">
        <v>77</v>
      </c>
      <c r="B488" s="46"/>
      <c r="C488" s="46"/>
      <c r="D488" s="46"/>
      <c r="E488" s="62" t="s">
        <v>78</v>
      </c>
    </row>
    <row r="489" spans="1:5" ht="15" customHeight="1" x14ac:dyDescent="0.2">
      <c r="A489" s="102"/>
      <c r="B489" s="103"/>
      <c r="C489" s="41"/>
      <c r="D489" s="102"/>
      <c r="E489" s="104"/>
    </row>
    <row r="490" spans="1:5" ht="15" customHeight="1" x14ac:dyDescent="0.2">
      <c r="B490" s="77"/>
      <c r="C490" s="64" t="s">
        <v>41</v>
      </c>
      <c r="D490" s="65" t="s">
        <v>50</v>
      </c>
      <c r="E490" s="64" t="s">
        <v>43</v>
      </c>
    </row>
    <row r="491" spans="1:5" ht="15" customHeight="1" x14ac:dyDescent="0.2">
      <c r="B491" s="105"/>
      <c r="C491" s="66">
        <v>3122</v>
      </c>
      <c r="D491" s="80" t="s">
        <v>63</v>
      </c>
      <c r="E491" s="54">
        <v>770999.22</v>
      </c>
    </row>
    <row r="492" spans="1:5" ht="15" customHeight="1" x14ac:dyDescent="0.2">
      <c r="B492" s="82"/>
      <c r="C492" s="68" t="s">
        <v>46</v>
      </c>
      <c r="D492" s="69"/>
      <c r="E492" s="70">
        <f>SUM(E491:E491)</f>
        <v>770999.22</v>
      </c>
    </row>
    <row r="493" spans="1:5" ht="15" customHeight="1" x14ac:dyDescent="0.2"/>
    <row r="494" spans="1:5" ht="15" customHeight="1" x14ac:dyDescent="0.2"/>
    <row r="495" spans="1:5" ht="15" customHeight="1" x14ac:dyDescent="0.25">
      <c r="A495" s="36" t="s">
        <v>312</v>
      </c>
    </row>
    <row r="496" spans="1:5" ht="15" customHeight="1" x14ac:dyDescent="0.2">
      <c r="A496" s="222" t="s">
        <v>85</v>
      </c>
      <c r="B496" s="222"/>
      <c r="C496" s="222"/>
      <c r="D496" s="222"/>
      <c r="E496" s="222"/>
    </row>
    <row r="497" spans="1:5" ht="15" customHeight="1" x14ac:dyDescent="0.2">
      <c r="A497" s="222"/>
      <c r="B497" s="222"/>
      <c r="C497" s="222"/>
      <c r="D497" s="222"/>
      <c r="E497" s="222"/>
    </row>
    <row r="498" spans="1:5" ht="15" customHeight="1" x14ac:dyDescent="0.2">
      <c r="A498" s="221" t="s">
        <v>313</v>
      </c>
      <c r="B498" s="221"/>
      <c r="C498" s="221"/>
      <c r="D498" s="221"/>
      <c r="E498" s="221"/>
    </row>
    <row r="499" spans="1:5" ht="15" customHeight="1" x14ac:dyDescent="0.2">
      <c r="A499" s="221"/>
      <c r="B499" s="221"/>
      <c r="C499" s="221"/>
      <c r="D499" s="221"/>
      <c r="E499" s="221"/>
    </row>
    <row r="500" spans="1:5" ht="15" customHeight="1" x14ac:dyDescent="0.2">
      <c r="A500" s="221"/>
      <c r="B500" s="221"/>
      <c r="C500" s="221"/>
      <c r="D500" s="221"/>
      <c r="E500" s="221"/>
    </row>
    <row r="501" spans="1:5" ht="15" customHeight="1" x14ac:dyDescent="0.2">
      <c r="A501" s="221"/>
      <c r="B501" s="221"/>
      <c r="C501" s="221"/>
      <c r="D501" s="221"/>
      <c r="E501" s="221"/>
    </row>
    <row r="502" spans="1:5" ht="15" customHeight="1" x14ac:dyDescent="0.2">
      <c r="A502" s="221"/>
      <c r="B502" s="221"/>
      <c r="C502" s="221"/>
      <c r="D502" s="221"/>
      <c r="E502" s="221"/>
    </row>
    <row r="503" spans="1:5" ht="15" customHeight="1" x14ac:dyDescent="0.2">
      <c r="A503" s="221"/>
      <c r="B503" s="221"/>
      <c r="C503" s="221"/>
      <c r="D503" s="221"/>
      <c r="E503" s="221"/>
    </row>
    <row r="504" spans="1:5" ht="15" customHeight="1" x14ac:dyDescent="0.2">
      <c r="A504" s="221"/>
      <c r="B504" s="221"/>
      <c r="C504" s="221"/>
      <c r="D504" s="221"/>
      <c r="E504" s="221"/>
    </row>
    <row r="505" spans="1:5" ht="15" customHeight="1" x14ac:dyDescent="0.2">
      <c r="A505" s="98"/>
      <c r="B505" s="98"/>
      <c r="C505" s="98"/>
      <c r="D505" s="98"/>
      <c r="E505" s="98"/>
    </row>
    <row r="506" spans="1:5" ht="15" customHeight="1" x14ac:dyDescent="0.25">
      <c r="A506" s="60" t="s">
        <v>16</v>
      </c>
      <c r="B506" s="46"/>
      <c r="C506" s="46"/>
      <c r="D506" s="46"/>
      <c r="E506" s="46"/>
    </row>
    <row r="507" spans="1:5" ht="15" customHeight="1" x14ac:dyDescent="0.2">
      <c r="A507" s="61" t="s">
        <v>47</v>
      </c>
      <c r="B507" s="46"/>
      <c r="C507" s="46"/>
      <c r="D507" s="46"/>
      <c r="E507" s="62" t="s">
        <v>48</v>
      </c>
    </row>
    <row r="508" spans="1:5" ht="15" customHeight="1" x14ac:dyDescent="0.25">
      <c r="A508" s="60"/>
      <c r="B508" s="44"/>
      <c r="C508" s="46"/>
      <c r="D508" s="46"/>
      <c r="E508" s="47"/>
    </row>
    <row r="509" spans="1:5" ht="15" customHeight="1" x14ac:dyDescent="0.2">
      <c r="A509" s="77"/>
      <c r="B509" s="77"/>
      <c r="C509" s="48" t="s">
        <v>41</v>
      </c>
      <c r="D509" s="65" t="s">
        <v>50</v>
      </c>
      <c r="E509" s="50" t="s">
        <v>43</v>
      </c>
    </row>
    <row r="510" spans="1:5" ht="15" customHeight="1" x14ac:dyDescent="0.2">
      <c r="A510" s="92"/>
      <c r="B510" s="79"/>
      <c r="C510" s="63">
        <v>6409</v>
      </c>
      <c r="D510" s="80" t="s">
        <v>61</v>
      </c>
      <c r="E510" s="106">
        <v>-360000</v>
      </c>
    </row>
    <row r="511" spans="1:5" ht="15" customHeight="1" x14ac:dyDescent="0.2">
      <c r="A511" s="93"/>
      <c r="B511" s="107"/>
      <c r="C511" s="57" t="s">
        <v>46</v>
      </c>
      <c r="D511" s="58"/>
      <c r="E511" s="59">
        <f>E510</f>
        <v>-360000</v>
      </c>
    </row>
    <row r="512" spans="1:5" ht="15" customHeight="1" x14ac:dyDescent="0.2"/>
    <row r="513" spans="1:5" ht="15" customHeight="1" x14ac:dyDescent="0.25">
      <c r="A513" s="60" t="s">
        <v>16</v>
      </c>
      <c r="B513" s="46"/>
      <c r="C513" s="46"/>
      <c r="D513" s="46"/>
      <c r="E513" s="44"/>
    </row>
    <row r="514" spans="1:5" ht="15" customHeight="1" x14ac:dyDescent="0.2">
      <c r="A514" s="42" t="s">
        <v>87</v>
      </c>
      <c r="B514" s="46"/>
      <c r="C514" s="46"/>
      <c r="D514" s="46"/>
      <c r="E514" s="62" t="s">
        <v>88</v>
      </c>
    </row>
    <row r="515" spans="1:5" ht="15" customHeight="1" x14ac:dyDescent="0.2">
      <c r="A515" s="61"/>
      <c r="B515" s="44"/>
      <c r="C515" s="46"/>
      <c r="D515" s="46"/>
      <c r="E515" s="47"/>
    </row>
    <row r="516" spans="1:5" ht="15" customHeight="1" x14ac:dyDescent="0.2">
      <c r="A516" s="77"/>
      <c r="B516" s="77"/>
      <c r="C516" s="48" t="s">
        <v>41</v>
      </c>
      <c r="D516" s="65" t="s">
        <v>50</v>
      </c>
      <c r="E516" s="50" t="s">
        <v>43</v>
      </c>
    </row>
    <row r="517" spans="1:5" ht="15" customHeight="1" x14ac:dyDescent="0.2">
      <c r="A517" s="77"/>
      <c r="B517" s="77"/>
      <c r="C517" s="66">
        <v>3111</v>
      </c>
      <c r="D517" s="80" t="s">
        <v>61</v>
      </c>
      <c r="E517" s="108">
        <v>180000</v>
      </c>
    </row>
    <row r="518" spans="1:5" ht="15" customHeight="1" x14ac:dyDescent="0.2">
      <c r="A518" s="77"/>
      <c r="B518" s="77"/>
      <c r="C518" s="66">
        <v>3299</v>
      </c>
      <c r="D518" s="80" t="s">
        <v>61</v>
      </c>
      <c r="E518" s="108">
        <v>180000</v>
      </c>
    </row>
    <row r="519" spans="1:5" ht="15" customHeight="1" x14ac:dyDescent="0.2">
      <c r="A519" s="81"/>
      <c r="B519" s="81"/>
      <c r="C519" s="57" t="s">
        <v>46</v>
      </c>
      <c r="D519" s="58"/>
      <c r="E519" s="59">
        <f>SUM(E517:E518)</f>
        <v>360000</v>
      </c>
    </row>
    <row r="520" spans="1:5" ht="15" customHeight="1" x14ac:dyDescent="0.2"/>
    <row r="521" spans="1:5" ht="15" customHeight="1" x14ac:dyDescent="0.2"/>
    <row r="522" spans="1:5" ht="15" customHeight="1" x14ac:dyDescent="0.25">
      <c r="A522" s="36" t="s">
        <v>314</v>
      </c>
    </row>
    <row r="523" spans="1:5" ht="15" customHeight="1" x14ac:dyDescent="0.2">
      <c r="A523" s="222" t="s">
        <v>193</v>
      </c>
      <c r="B523" s="222"/>
      <c r="C523" s="222"/>
      <c r="D523" s="222"/>
      <c r="E523" s="222"/>
    </row>
    <row r="524" spans="1:5" ht="15" customHeight="1" x14ac:dyDescent="0.2">
      <c r="A524" s="222"/>
      <c r="B524" s="222"/>
      <c r="C524" s="222"/>
      <c r="D524" s="222"/>
      <c r="E524" s="222"/>
    </row>
    <row r="525" spans="1:5" ht="15" customHeight="1" x14ac:dyDescent="0.2">
      <c r="A525" s="221" t="s">
        <v>420</v>
      </c>
      <c r="B525" s="221"/>
      <c r="C525" s="221"/>
      <c r="D525" s="221"/>
      <c r="E525" s="221"/>
    </row>
    <row r="526" spans="1:5" ht="15" customHeight="1" x14ac:dyDescent="0.2">
      <c r="A526" s="221"/>
      <c r="B526" s="221"/>
      <c r="C526" s="221"/>
      <c r="D526" s="221"/>
      <c r="E526" s="221"/>
    </row>
    <row r="527" spans="1:5" ht="15" customHeight="1" x14ac:dyDescent="0.2">
      <c r="A527" s="221"/>
      <c r="B527" s="221"/>
      <c r="C527" s="221"/>
      <c r="D527" s="221"/>
      <c r="E527" s="221"/>
    </row>
    <row r="528" spans="1:5" ht="15" customHeight="1" x14ac:dyDescent="0.2">
      <c r="A528" s="221"/>
      <c r="B528" s="221"/>
      <c r="C528" s="221"/>
      <c r="D528" s="221"/>
      <c r="E528" s="221"/>
    </row>
    <row r="529" spans="1:5" ht="15" customHeight="1" x14ac:dyDescent="0.2">
      <c r="A529" s="221"/>
      <c r="B529" s="221"/>
      <c r="C529" s="221"/>
      <c r="D529" s="221"/>
      <c r="E529" s="221"/>
    </row>
    <row r="530" spans="1:5" ht="15" customHeight="1" x14ac:dyDescent="0.2">
      <c r="A530" s="221"/>
      <c r="B530" s="221"/>
      <c r="C530" s="221"/>
      <c r="D530" s="221"/>
      <c r="E530" s="221"/>
    </row>
    <row r="531" spans="1:5" ht="15" customHeight="1" x14ac:dyDescent="0.2">
      <c r="A531" s="221"/>
      <c r="B531" s="221"/>
      <c r="C531" s="221"/>
      <c r="D531" s="221"/>
      <c r="E531" s="221"/>
    </row>
    <row r="532" spans="1:5" ht="15" customHeight="1" x14ac:dyDescent="0.2">
      <c r="A532" s="221"/>
      <c r="B532" s="221"/>
      <c r="C532" s="221"/>
      <c r="D532" s="221"/>
      <c r="E532" s="221"/>
    </row>
    <row r="533" spans="1:5" ht="15" customHeight="1" x14ac:dyDescent="0.2">
      <c r="A533" s="221"/>
      <c r="B533" s="221"/>
      <c r="C533" s="221"/>
      <c r="D533" s="221"/>
      <c r="E533" s="221"/>
    </row>
    <row r="534" spans="1:5" ht="15" customHeight="1" x14ac:dyDescent="0.2">
      <c r="A534" s="98"/>
      <c r="B534" s="98"/>
      <c r="C534" s="98"/>
      <c r="D534" s="98"/>
      <c r="E534" s="98"/>
    </row>
    <row r="535" spans="1:5" ht="15" customHeight="1" x14ac:dyDescent="0.25">
      <c r="A535" s="60" t="s">
        <v>16</v>
      </c>
      <c r="B535" s="46"/>
      <c r="C535" s="46"/>
      <c r="D535" s="46"/>
      <c r="E535" s="46"/>
    </row>
    <row r="536" spans="1:5" ht="15" customHeight="1" x14ac:dyDescent="0.2">
      <c r="A536" s="61" t="s">
        <v>47</v>
      </c>
      <c r="B536" s="46"/>
      <c r="C536" s="46"/>
      <c r="D536" s="46"/>
      <c r="E536" s="62" t="s">
        <v>48</v>
      </c>
    </row>
    <row r="537" spans="1:5" ht="15" customHeight="1" x14ac:dyDescent="0.25">
      <c r="A537" s="60"/>
      <c r="B537" s="44"/>
      <c r="C537" s="46"/>
      <c r="D537" s="46"/>
      <c r="E537" s="47"/>
    </row>
    <row r="538" spans="1:5" ht="15" customHeight="1" x14ac:dyDescent="0.2">
      <c r="A538" s="77"/>
      <c r="B538" s="77"/>
      <c r="C538" s="48" t="s">
        <v>41</v>
      </c>
      <c r="D538" s="65" t="s">
        <v>50</v>
      </c>
      <c r="E538" s="50" t="s">
        <v>43</v>
      </c>
    </row>
    <row r="539" spans="1:5" ht="15" customHeight="1" x14ac:dyDescent="0.2">
      <c r="A539" s="92"/>
      <c r="B539" s="79"/>
      <c r="C539" s="63">
        <v>6409</v>
      </c>
      <c r="D539" s="80" t="s">
        <v>61</v>
      </c>
      <c r="E539" s="106">
        <v>-31485000</v>
      </c>
    </row>
    <row r="540" spans="1:5" ht="15" customHeight="1" x14ac:dyDescent="0.2">
      <c r="A540" s="93"/>
      <c r="B540" s="107"/>
      <c r="C540" s="57" t="s">
        <v>46</v>
      </c>
      <c r="D540" s="58"/>
      <c r="E540" s="59">
        <f>E539</f>
        <v>-31485000</v>
      </c>
    </row>
    <row r="541" spans="1:5" ht="15" customHeight="1" x14ac:dyDescent="0.2"/>
    <row r="542" spans="1:5" ht="15" customHeight="1" x14ac:dyDescent="0.25">
      <c r="A542" s="60" t="s">
        <v>16</v>
      </c>
      <c r="B542" s="46"/>
      <c r="C542" s="46"/>
      <c r="D542" s="46"/>
      <c r="E542" s="44"/>
    </row>
    <row r="543" spans="1:5" ht="15" customHeight="1" x14ac:dyDescent="0.2">
      <c r="A543" s="42" t="s">
        <v>175</v>
      </c>
      <c r="B543" s="46"/>
      <c r="C543" s="46"/>
      <c r="D543" s="46"/>
      <c r="E543" s="43" t="s">
        <v>176</v>
      </c>
    </row>
    <row r="544" spans="1:5" ht="15" customHeight="1" x14ac:dyDescent="0.2">
      <c r="A544" s="61"/>
      <c r="B544" s="44"/>
      <c r="C544" s="46"/>
      <c r="D544" s="46"/>
      <c r="E544" s="47"/>
    </row>
    <row r="545" spans="1:5" ht="15" customHeight="1" x14ac:dyDescent="0.2">
      <c r="A545" s="77"/>
      <c r="B545" s="77"/>
      <c r="C545" s="48" t="s">
        <v>41</v>
      </c>
      <c r="D545" s="65" t="s">
        <v>50</v>
      </c>
      <c r="E545" s="50" t="s">
        <v>43</v>
      </c>
    </row>
    <row r="546" spans="1:5" ht="15" customHeight="1" x14ac:dyDescent="0.2">
      <c r="A546" s="77"/>
      <c r="B546" s="77"/>
      <c r="C546" s="66">
        <v>3330</v>
      </c>
      <c r="D546" s="80" t="s">
        <v>61</v>
      </c>
      <c r="E546" s="108">
        <v>1200000</v>
      </c>
    </row>
    <row r="547" spans="1:5" ht="15" customHeight="1" x14ac:dyDescent="0.2">
      <c r="A547" s="77"/>
      <c r="B547" s="77"/>
      <c r="C547" s="66">
        <v>3315</v>
      </c>
      <c r="D547" s="148" t="s">
        <v>124</v>
      </c>
      <c r="E547" s="108">
        <v>27285000</v>
      </c>
    </row>
    <row r="548" spans="1:5" ht="15" customHeight="1" x14ac:dyDescent="0.2">
      <c r="A548" s="77"/>
      <c r="B548" s="77"/>
      <c r="C548" s="66">
        <v>3322</v>
      </c>
      <c r="D548" s="80" t="s">
        <v>64</v>
      </c>
      <c r="E548" s="108">
        <v>3000000</v>
      </c>
    </row>
    <row r="549" spans="1:5" ht="15" customHeight="1" x14ac:dyDescent="0.2">
      <c r="A549" s="81"/>
      <c r="B549" s="81"/>
      <c r="C549" s="57" t="s">
        <v>46</v>
      </c>
      <c r="D549" s="58"/>
      <c r="E549" s="59">
        <f>SUM(E546:E548)</f>
        <v>31485000</v>
      </c>
    </row>
    <row r="550" spans="1:5" ht="15" customHeight="1" x14ac:dyDescent="0.2"/>
    <row r="551" spans="1:5" ht="15" customHeight="1" x14ac:dyDescent="0.2"/>
    <row r="552" spans="1:5" ht="15" customHeight="1" x14ac:dyDescent="0.25">
      <c r="A552" s="36" t="s">
        <v>315</v>
      </c>
    </row>
    <row r="553" spans="1:5" ht="15" customHeight="1" x14ac:dyDescent="0.2">
      <c r="A553" s="220" t="s">
        <v>316</v>
      </c>
      <c r="B553" s="220"/>
      <c r="C553" s="220"/>
      <c r="D553" s="220"/>
      <c r="E553" s="220"/>
    </row>
    <row r="554" spans="1:5" ht="15" customHeight="1" x14ac:dyDescent="0.2">
      <c r="A554" s="220"/>
      <c r="B554" s="220"/>
      <c r="C554" s="220"/>
      <c r="D554" s="220"/>
      <c r="E554" s="220"/>
    </row>
    <row r="555" spans="1:5" ht="15" customHeight="1" x14ac:dyDescent="0.2">
      <c r="A555" s="221" t="s">
        <v>317</v>
      </c>
      <c r="B555" s="221"/>
      <c r="C555" s="221"/>
      <c r="D555" s="221"/>
      <c r="E555" s="221"/>
    </row>
    <row r="556" spans="1:5" ht="15" customHeight="1" x14ac:dyDescent="0.2">
      <c r="A556" s="221"/>
      <c r="B556" s="221"/>
      <c r="C556" s="221"/>
      <c r="D556" s="221"/>
      <c r="E556" s="221"/>
    </row>
    <row r="557" spans="1:5" ht="15" customHeight="1" x14ac:dyDescent="0.2">
      <c r="A557" s="221"/>
      <c r="B557" s="221"/>
      <c r="C557" s="221"/>
      <c r="D557" s="221"/>
      <c r="E557" s="221"/>
    </row>
    <row r="558" spans="1:5" ht="15" customHeight="1" x14ac:dyDescent="0.2">
      <c r="A558" s="221"/>
      <c r="B558" s="221"/>
      <c r="C558" s="221"/>
      <c r="D558" s="221"/>
      <c r="E558" s="221"/>
    </row>
    <row r="559" spans="1:5" ht="15" customHeight="1" x14ac:dyDescent="0.2">
      <c r="A559" s="221"/>
      <c r="B559" s="221"/>
      <c r="C559" s="221"/>
      <c r="D559" s="221"/>
      <c r="E559" s="221"/>
    </row>
    <row r="560" spans="1:5" ht="15" customHeight="1" x14ac:dyDescent="0.2">
      <c r="A560" s="221"/>
      <c r="B560" s="221"/>
      <c r="C560" s="221"/>
      <c r="D560" s="221"/>
      <c r="E560" s="221"/>
    </row>
    <row r="561" spans="1:5" ht="15" customHeight="1" x14ac:dyDescent="0.2">
      <c r="A561" s="98"/>
      <c r="B561" s="98"/>
      <c r="C561" s="98"/>
      <c r="D561" s="98"/>
      <c r="E561" s="98"/>
    </row>
    <row r="562" spans="1:5" ht="15" customHeight="1" x14ac:dyDescent="0.25">
      <c r="A562" s="39" t="s">
        <v>16</v>
      </c>
      <c r="B562" s="41"/>
      <c r="C562" s="41"/>
      <c r="D562" s="44"/>
      <c r="E562" s="44"/>
    </row>
    <row r="563" spans="1:5" ht="15" customHeight="1" x14ac:dyDescent="0.2">
      <c r="A563" s="42" t="s">
        <v>77</v>
      </c>
      <c r="B563" s="46"/>
      <c r="C563" s="46"/>
      <c r="D563" s="46"/>
      <c r="E563" s="62" t="s">
        <v>80</v>
      </c>
    </row>
    <row r="564" spans="1:5" ht="15" customHeight="1" x14ac:dyDescent="0.2">
      <c r="A564" s="102"/>
      <c r="B564" s="103"/>
      <c r="C564" s="41"/>
      <c r="D564" s="102"/>
      <c r="E564" s="104"/>
    </row>
    <row r="565" spans="1:5" ht="15" customHeight="1" x14ac:dyDescent="0.2">
      <c r="B565" s="77"/>
      <c r="C565" s="64" t="s">
        <v>41</v>
      </c>
      <c r="D565" s="65" t="s">
        <v>50</v>
      </c>
      <c r="E565" s="64" t="s">
        <v>43</v>
      </c>
    </row>
    <row r="566" spans="1:5" ht="15" customHeight="1" x14ac:dyDescent="0.2">
      <c r="B566" s="105"/>
      <c r="C566" s="66">
        <v>2212</v>
      </c>
      <c r="D566" s="80" t="s">
        <v>63</v>
      </c>
      <c r="E566" s="54">
        <v>-84172</v>
      </c>
    </row>
    <row r="567" spans="1:5" ht="15" customHeight="1" x14ac:dyDescent="0.2">
      <c r="B567" s="82"/>
      <c r="C567" s="68" t="s">
        <v>46</v>
      </c>
      <c r="D567" s="69"/>
      <c r="E567" s="97">
        <f>SUM(E566:E566)</f>
        <v>-84172</v>
      </c>
    </row>
    <row r="568" spans="1:5" ht="15" customHeight="1" x14ac:dyDescent="0.2"/>
    <row r="569" spans="1:5" ht="15" customHeight="1" x14ac:dyDescent="0.2"/>
    <row r="570" spans="1:5" ht="15" customHeight="1" x14ac:dyDescent="0.2"/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39" t="s">
        <v>16</v>
      </c>
      <c r="B574" s="41"/>
      <c r="C574" s="41"/>
      <c r="D574" s="44"/>
      <c r="E574" s="44"/>
    </row>
    <row r="575" spans="1:5" ht="15" customHeight="1" x14ac:dyDescent="0.2">
      <c r="A575" s="42" t="s">
        <v>155</v>
      </c>
      <c r="B575" s="41"/>
      <c r="C575" s="41"/>
      <c r="D575" s="41"/>
      <c r="E575" s="43" t="s">
        <v>156</v>
      </c>
    </row>
    <row r="576" spans="1:5" ht="15" customHeight="1" x14ac:dyDescent="0.2">
      <c r="A576" s="102"/>
      <c r="B576" s="103"/>
      <c r="C576" s="41"/>
      <c r="D576" s="102"/>
      <c r="E576" s="104"/>
    </row>
    <row r="577" spans="1:5" ht="15" customHeight="1" x14ac:dyDescent="0.2">
      <c r="C577" s="64" t="s">
        <v>41</v>
      </c>
      <c r="D577" s="65" t="s">
        <v>50</v>
      </c>
      <c r="E577" s="64" t="s">
        <v>43</v>
      </c>
    </row>
    <row r="578" spans="1:5" ht="15" customHeight="1" x14ac:dyDescent="0.2">
      <c r="C578" s="66">
        <v>6172</v>
      </c>
      <c r="D578" s="80" t="s">
        <v>63</v>
      </c>
      <c r="E578" s="54">
        <v>84172</v>
      </c>
    </row>
    <row r="579" spans="1:5" ht="15" customHeight="1" x14ac:dyDescent="0.2">
      <c r="C579" s="68" t="s">
        <v>46</v>
      </c>
      <c r="D579" s="69"/>
      <c r="E579" s="70">
        <f>SUM(E578:E578)</f>
        <v>84172</v>
      </c>
    </row>
    <row r="580" spans="1:5" ht="15" customHeight="1" x14ac:dyDescent="0.2"/>
    <row r="581" spans="1:5" ht="15" customHeight="1" x14ac:dyDescent="0.2"/>
    <row r="582" spans="1:5" ht="15" customHeight="1" x14ac:dyDescent="0.25">
      <c r="A582" s="36" t="s">
        <v>318</v>
      </c>
    </row>
    <row r="583" spans="1:5" ht="15" customHeight="1" x14ac:dyDescent="0.2">
      <c r="A583" s="222" t="s">
        <v>319</v>
      </c>
      <c r="B583" s="222"/>
      <c r="C583" s="222"/>
      <c r="D583" s="222"/>
      <c r="E583" s="222"/>
    </row>
    <row r="584" spans="1:5" ht="15" customHeight="1" x14ac:dyDescent="0.2">
      <c r="A584" s="222"/>
      <c r="B584" s="222"/>
      <c r="C584" s="222"/>
      <c r="D584" s="222"/>
      <c r="E584" s="222"/>
    </row>
    <row r="585" spans="1:5" ht="15" customHeight="1" x14ac:dyDescent="0.2">
      <c r="A585" s="221" t="s">
        <v>320</v>
      </c>
      <c r="B585" s="221"/>
      <c r="C585" s="221"/>
      <c r="D585" s="221"/>
      <c r="E585" s="221"/>
    </row>
    <row r="586" spans="1:5" ht="15" customHeight="1" x14ac:dyDescent="0.2">
      <c r="A586" s="221"/>
      <c r="B586" s="221"/>
      <c r="C586" s="221"/>
      <c r="D586" s="221"/>
      <c r="E586" s="221"/>
    </row>
    <row r="587" spans="1:5" ht="15" customHeight="1" x14ac:dyDescent="0.2">
      <c r="A587" s="221"/>
      <c r="B587" s="221"/>
      <c r="C587" s="221"/>
      <c r="D587" s="221"/>
      <c r="E587" s="221"/>
    </row>
    <row r="588" spans="1:5" ht="15" customHeight="1" x14ac:dyDescent="0.2">
      <c r="A588" s="221"/>
      <c r="B588" s="221"/>
      <c r="C588" s="221"/>
      <c r="D588" s="221"/>
      <c r="E588" s="221"/>
    </row>
    <row r="589" spans="1:5" ht="15" customHeight="1" x14ac:dyDescent="0.2">
      <c r="A589" s="221"/>
      <c r="B589" s="221"/>
      <c r="C589" s="221"/>
      <c r="D589" s="221"/>
      <c r="E589" s="221"/>
    </row>
    <row r="590" spans="1:5" ht="15" customHeight="1" x14ac:dyDescent="0.2">
      <c r="A590" s="221"/>
      <c r="B590" s="221"/>
      <c r="C590" s="221"/>
      <c r="D590" s="221"/>
      <c r="E590" s="221"/>
    </row>
    <row r="591" spans="1:5" ht="15" customHeight="1" x14ac:dyDescent="0.2"/>
    <row r="592" spans="1:5" ht="15" customHeight="1" x14ac:dyDescent="0.25">
      <c r="A592" s="39" t="s">
        <v>16</v>
      </c>
      <c r="B592" s="41"/>
      <c r="C592" s="41"/>
      <c r="D592" s="41"/>
      <c r="E592" s="41"/>
    </row>
    <row r="593" spans="1:5" ht="15" customHeight="1" x14ac:dyDescent="0.2">
      <c r="A593" s="42" t="s">
        <v>47</v>
      </c>
      <c r="B593" s="41"/>
      <c r="C593" s="41"/>
      <c r="D593" s="41"/>
      <c r="E593" s="43" t="s">
        <v>48</v>
      </c>
    </row>
    <row r="594" spans="1:5" ht="15" customHeight="1" x14ac:dyDescent="0.25">
      <c r="A594" s="102"/>
      <c r="B594" s="39"/>
      <c r="C594" s="41"/>
      <c r="D594" s="41"/>
      <c r="E594" s="135"/>
    </row>
    <row r="595" spans="1:5" ht="15" customHeight="1" x14ac:dyDescent="0.2">
      <c r="A595" s="111"/>
      <c r="B595" s="77"/>
      <c r="C595" s="64" t="s">
        <v>41</v>
      </c>
      <c r="D595" s="65" t="s">
        <v>50</v>
      </c>
      <c r="E595" s="64" t="s">
        <v>43</v>
      </c>
    </row>
    <row r="596" spans="1:5" ht="15" customHeight="1" x14ac:dyDescent="0.2">
      <c r="A596" s="99"/>
      <c r="B596" s="100"/>
      <c r="C596" s="66">
        <v>6409</v>
      </c>
      <c r="D596" s="80" t="s">
        <v>51</v>
      </c>
      <c r="E596" s="54">
        <v>-206842.92</v>
      </c>
    </row>
    <row r="597" spans="1:5" ht="15" customHeight="1" x14ac:dyDescent="0.2">
      <c r="A597" s="112"/>
      <c r="B597" s="117"/>
      <c r="C597" s="68" t="s">
        <v>46</v>
      </c>
      <c r="D597" s="69"/>
      <c r="E597" s="70">
        <f>SUM(E596:E596)</f>
        <v>-206842.92</v>
      </c>
    </row>
    <row r="598" spans="1:5" ht="15" customHeight="1" x14ac:dyDescent="0.2"/>
    <row r="599" spans="1:5" ht="15" customHeight="1" x14ac:dyDescent="0.25">
      <c r="A599" s="39" t="s">
        <v>16</v>
      </c>
      <c r="B599" s="41"/>
      <c r="C599" s="41"/>
      <c r="D599" s="41"/>
      <c r="E599" s="41"/>
    </row>
    <row r="600" spans="1:5" ht="15" customHeight="1" x14ac:dyDescent="0.2">
      <c r="A600" s="42" t="s">
        <v>47</v>
      </c>
      <c r="B600" s="41"/>
      <c r="C600" s="41"/>
      <c r="D600" s="41"/>
      <c r="E600" s="43" t="s">
        <v>48</v>
      </c>
    </row>
    <row r="601" spans="1:5" ht="15" customHeight="1" x14ac:dyDescent="0.2"/>
    <row r="602" spans="1:5" ht="15" customHeight="1" x14ac:dyDescent="0.2">
      <c r="C602" s="48" t="s">
        <v>41</v>
      </c>
      <c r="D602" s="49" t="s">
        <v>42</v>
      </c>
      <c r="E602" s="50" t="s">
        <v>43</v>
      </c>
    </row>
    <row r="603" spans="1:5" ht="15" customHeight="1" x14ac:dyDescent="0.2">
      <c r="C603" s="63"/>
      <c r="D603" s="55" t="s">
        <v>49</v>
      </c>
      <c r="E603" s="54">
        <v>206842.92</v>
      </c>
    </row>
    <row r="604" spans="1:5" ht="15" customHeight="1" x14ac:dyDescent="0.2">
      <c r="C604" s="57" t="s">
        <v>46</v>
      </c>
      <c r="D604" s="58"/>
      <c r="E604" s="59">
        <f>SUM(E603:E603)</f>
        <v>206842.92</v>
      </c>
    </row>
    <row r="605" spans="1:5" ht="15" customHeight="1" x14ac:dyDescent="0.2"/>
    <row r="606" spans="1:5" ht="15" customHeight="1" x14ac:dyDescent="0.2"/>
    <row r="607" spans="1:5" ht="15" customHeight="1" x14ac:dyDescent="0.25">
      <c r="A607" s="36" t="s">
        <v>321</v>
      </c>
    </row>
    <row r="608" spans="1:5" ht="15" customHeight="1" x14ac:dyDescent="0.2">
      <c r="A608" s="222" t="s">
        <v>90</v>
      </c>
      <c r="B608" s="222"/>
      <c r="C608" s="222"/>
      <c r="D608" s="222"/>
      <c r="E608" s="222"/>
    </row>
    <row r="609" spans="1:5" ht="15" customHeight="1" x14ac:dyDescent="0.2">
      <c r="A609" s="222"/>
      <c r="B609" s="222"/>
      <c r="C609" s="222"/>
      <c r="D609" s="222"/>
      <c r="E609" s="222"/>
    </row>
    <row r="610" spans="1:5" ht="15" customHeight="1" x14ac:dyDescent="0.2">
      <c r="A610" s="223" t="s">
        <v>322</v>
      </c>
      <c r="B610" s="223"/>
      <c r="C610" s="223"/>
      <c r="D610" s="223"/>
      <c r="E610" s="223"/>
    </row>
    <row r="611" spans="1:5" ht="15" customHeight="1" x14ac:dyDescent="0.2">
      <c r="A611" s="223"/>
      <c r="B611" s="223"/>
      <c r="C611" s="223"/>
      <c r="D611" s="223"/>
      <c r="E611" s="223"/>
    </row>
    <row r="612" spans="1:5" ht="15" customHeight="1" x14ac:dyDescent="0.2">
      <c r="A612" s="223"/>
      <c r="B612" s="223"/>
      <c r="C612" s="223"/>
      <c r="D612" s="223"/>
      <c r="E612" s="223"/>
    </row>
    <row r="613" spans="1:5" ht="15" customHeight="1" x14ac:dyDescent="0.2">
      <c r="A613" s="223"/>
      <c r="B613" s="223"/>
      <c r="C613" s="223"/>
      <c r="D613" s="223"/>
      <c r="E613" s="223"/>
    </row>
    <row r="614" spans="1:5" ht="15" customHeight="1" x14ac:dyDescent="0.2">
      <c r="A614" s="223"/>
      <c r="B614" s="223"/>
      <c r="C614" s="223"/>
      <c r="D614" s="223"/>
      <c r="E614" s="223"/>
    </row>
    <row r="615" spans="1:5" ht="15" customHeight="1" x14ac:dyDescent="0.2">
      <c r="A615" s="223"/>
      <c r="B615" s="223"/>
      <c r="C615" s="223"/>
      <c r="D615" s="223"/>
      <c r="E615" s="223"/>
    </row>
    <row r="616" spans="1:5" ht="15" customHeight="1" x14ac:dyDescent="0.2">
      <c r="A616" s="223"/>
      <c r="B616" s="223"/>
      <c r="C616" s="223"/>
      <c r="D616" s="223"/>
      <c r="E616" s="223"/>
    </row>
    <row r="617" spans="1:5" ht="15" customHeight="1" x14ac:dyDescent="0.2">
      <c r="A617" s="223"/>
      <c r="B617" s="223"/>
      <c r="C617" s="223"/>
      <c r="D617" s="223"/>
      <c r="E617" s="223"/>
    </row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5">
      <c r="A625" s="60" t="s">
        <v>16</v>
      </c>
      <c r="B625" s="46"/>
      <c r="C625" s="46"/>
      <c r="D625" s="46"/>
      <c r="E625" s="46"/>
    </row>
    <row r="626" spans="1:5" ht="15" customHeight="1" x14ac:dyDescent="0.2">
      <c r="A626" s="71" t="s">
        <v>38</v>
      </c>
      <c r="B626" s="46"/>
      <c r="C626" s="46"/>
      <c r="D626" s="46"/>
      <c r="E626" s="62" t="s">
        <v>92</v>
      </c>
    </row>
    <row r="627" spans="1:5" ht="15" customHeight="1" x14ac:dyDescent="0.2">
      <c r="A627" s="109"/>
      <c r="B627" s="110"/>
      <c r="C627" s="46"/>
      <c r="D627" s="46"/>
      <c r="E627" s="47"/>
    </row>
    <row r="628" spans="1:5" ht="15" customHeight="1" x14ac:dyDescent="0.2">
      <c r="A628" s="77"/>
      <c r="B628" s="77"/>
      <c r="C628" s="48" t="s">
        <v>41</v>
      </c>
      <c r="D628" s="49" t="s">
        <v>50</v>
      </c>
      <c r="E628" s="64" t="s">
        <v>43</v>
      </c>
    </row>
    <row r="629" spans="1:5" ht="15" customHeight="1" x14ac:dyDescent="0.2">
      <c r="A629" s="99"/>
      <c r="B629" s="107"/>
      <c r="C629" s="66">
        <v>3639</v>
      </c>
      <c r="D629" s="148" t="s">
        <v>124</v>
      </c>
      <c r="E629" s="54">
        <v>-9000</v>
      </c>
    </row>
    <row r="630" spans="1:5" ht="15" customHeight="1" x14ac:dyDescent="0.2">
      <c r="A630" s="99"/>
      <c r="B630" s="107"/>
      <c r="C630" s="66">
        <v>3326</v>
      </c>
      <c r="D630" s="80" t="s">
        <v>64</v>
      </c>
      <c r="E630" s="54">
        <v>9000</v>
      </c>
    </row>
    <row r="631" spans="1:5" ht="15" customHeight="1" x14ac:dyDescent="0.2">
      <c r="C631" s="57" t="s">
        <v>46</v>
      </c>
      <c r="D631" s="58"/>
      <c r="E631" s="59">
        <f>SUM(E629:E630)</f>
        <v>0</v>
      </c>
    </row>
    <row r="632" spans="1:5" ht="15" customHeight="1" x14ac:dyDescent="0.2"/>
    <row r="633" spans="1:5" ht="15" customHeight="1" x14ac:dyDescent="0.2"/>
    <row r="634" spans="1:5" ht="15" customHeight="1" x14ac:dyDescent="0.25">
      <c r="A634" s="36" t="s">
        <v>323</v>
      </c>
    </row>
    <row r="635" spans="1:5" ht="15" customHeight="1" x14ac:dyDescent="0.2">
      <c r="A635" s="222" t="s">
        <v>217</v>
      </c>
      <c r="B635" s="222"/>
      <c r="C635" s="222"/>
      <c r="D635" s="222"/>
      <c r="E635" s="222"/>
    </row>
    <row r="636" spans="1:5" ht="15" customHeight="1" x14ac:dyDescent="0.2">
      <c r="A636" s="222"/>
      <c r="B636" s="222"/>
      <c r="C636" s="222"/>
      <c r="D636" s="222"/>
      <c r="E636" s="222"/>
    </row>
    <row r="637" spans="1:5" ht="15" customHeight="1" x14ac:dyDescent="0.2">
      <c r="A637" s="221" t="s">
        <v>324</v>
      </c>
      <c r="B637" s="221"/>
      <c r="C637" s="221"/>
      <c r="D637" s="221"/>
      <c r="E637" s="221"/>
    </row>
    <row r="638" spans="1:5" ht="15" customHeight="1" x14ac:dyDescent="0.2">
      <c r="A638" s="221"/>
      <c r="B638" s="221"/>
      <c r="C638" s="221"/>
      <c r="D638" s="221"/>
      <c r="E638" s="221"/>
    </row>
    <row r="639" spans="1:5" ht="15" customHeight="1" x14ac:dyDescent="0.2">
      <c r="A639" s="221"/>
      <c r="B639" s="221"/>
      <c r="C639" s="221"/>
      <c r="D639" s="221"/>
      <c r="E639" s="221"/>
    </row>
    <row r="640" spans="1:5" ht="15" customHeight="1" x14ac:dyDescent="0.2">
      <c r="A640" s="221"/>
      <c r="B640" s="221"/>
      <c r="C640" s="221"/>
      <c r="D640" s="221"/>
      <c r="E640" s="221"/>
    </row>
    <row r="641" spans="1:5" ht="15" customHeight="1" x14ac:dyDescent="0.2">
      <c r="A641" s="221"/>
      <c r="B641" s="221"/>
      <c r="C641" s="221"/>
      <c r="D641" s="221"/>
      <c r="E641" s="221"/>
    </row>
    <row r="642" spans="1:5" ht="15" customHeight="1" x14ac:dyDescent="0.2">
      <c r="A642" s="221"/>
      <c r="B642" s="221"/>
      <c r="C642" s="221"/>
      <c r="D642" s="221"/>
      <c r="E642" s="221"/>
    </row>
    <row r="643" spans="1:5" ht="15" customHeight="1" x14ac:dyDescent="0.2">
      <c r="A643" s="221"/>
      <c r="B643" s="221"/>
      <c r="C643" s="221"/>
      <c r="D643" s="221"/>
      <c r="E643" s="221"/>
    </row>
    <row r="644" spans="1:5" ht="15" customHeight="1" x14ac:dyDescent="0.2"/>
    <row r="645" spans="1:5" ht="15" customHeight="1" x14ac:dyDescent="0.25">
      <c r="A645" s="60" t="s">
        <v>16</v>
      </c>
      <c r="B645" s="46"/>
      <c r="C645" s="46"/>
      <c r="D645" s="46"/>
      <c r="E645" s="44"/>
    </row>
    <row r="646" spans="1:5" ht="15" customHeight="1" x14ac:dyDescent="0.2">
      <c r="A646" s="42" t="s">
        <v>175</v>
      </c>
      <c r="B646" s="46"/>
      <c r="C646" s="46"/>
      <c r="D646" s="46"/>
      <c r="E646" s="62" t="s">
        <v>176</v>
      </c>
    </row>
    <row r="647" spans="1:5" ht="15" customHeight="1" x14ac:dyDescent="0.2">
      <c r="A647" s="61"/>
      <c r="B647" s="44"/>
      <c r="C647" s="46"/>
      <c r="D647" s="46"/>
      <c r="E647" s="47"/>
    </row>
    <row r="648" spans="1:5" ht="15" customHeight="1" x14ac:dyDescent="0.2">
      <c r="A648" s="77"/>
      <c r="B648" s="77"/>
      <c r="C648" s="48" t="s">
        <v>41</v>
      </c>
      <c r="D648" s="65" t="s">
        <v>50</v>
      </c>
      <c r="E648" s="50" t="s">
        <v>43</v>
      </c>
    </row>
    <row r="649" spans="1:5" ht="15" customHeight="1" x14ac:dyDescent="0.2">
      <c r="A649" s="77"/>
      <c r="B649" s="77"/>
      <c r="C649" s="66">
        <v>3319</v>
      </c>
      <c r="D649" s="148" t="s">
        <v>124</v>
      </c>
      <c r="E649" s="54">
        <v>-50000</v>
      </c>
    </row>
    <row r="650" spans="1:5" ht="15" customHeight="1" x14ac:dyDescent="0.2">
      <c r="A650" s="77"/>
      <c r="B650" s="77"/>
      <c r="C650" s="66">
        <v>3319</v>
      </c>
      <c r="D650" s="80" t="s">
        <v>64</v>
      </c>
      <c r="E650" s="54">
        <v>-150000</v>
      </c>
    </row>
    <row r="651" spans="1:5" ht="15" customHeight="1" x14ac:dyDescent="0.2">
      <c r="A651" s="77"/>
      <c r="B651" s="77"/>
      <c r="C651" s="66">
        <v>3319</v>
      </c>
      <c r="D651" s="80" t="s">
        <v>64</v>
      </c>
      <c r="E651" s="54">
        <v>50000</v>
      </c>
    </row>
    <row r="652" spans="1:5" ht="15" customHeight="1" x14ac:dyDescent="0.2">
      <c r="A652" s="77"/>
      <c r="B652" s="77"/>
      <c r="C652" s="66">
        <v>3319</v>
      </c>
      <c r="D652" s="148" t="s">
        <v>124</v>
      </c>
      <c r="E652" s="54">
        <v>150000</v>
      </c>
    </row>
    <row r="653" spans="1:5" ht="15" customHeight="1" x14ac:dyDescent="0.2">
      <c r="A653" s="81"/>
      <c r="B653" s="81"/>
      <c r="C653" s="57" t="s">
        <v>46</v>
      </c>
      <c r="D653" s="58"/>
      <c r="E653" s="59">
        <f>SUM(E649:E652)</f>
        <v>0</v>
      </c>
    </row>
    <row r="654" spans="1:5" ht="15" customHeight="1" x14ac:dyDescent="0.2"/>
    <row r="655" spans="1:5" ht="15" customHeight="1" x14ac:dyDescent="0.2"/>
    <row r="656" spans="1:5" ht="15" customHeight="1" x14ac:dyDescent="0.25">
      <c r="A656" s="36" t="s">
        <v>325</v>
      </c>
    </row>
    <row r="657" spans="1:5" ht="15" customHeight="1" x14ac:dyDescent="0.2">
      <c r="A657" s="222" t="s">
        <v>217</v>
      </c>
      <c r="B657" s="222"/>
      <c r="C657" s="222"/>
      <c r="D657" s="222"/>
      <c r="E657" s="222"/>
    </row>
    <row r="658" spans="1:5" ht="15" customHeight="1" x14ac:dyDescent="0.2">
      <c r="A658" s="222"/>
      <c r="B658" s="222"/>
      <c r="C658" s="222"/>
      <c r="D658" s="222"/>
      <c r="E658" s="222"/>
    </row>
    <row r="659" spans="1:5" ht="15" customHeight="1" x14ac:dyDescent="0.2">
      <c r="A659" s="221" t="s">
        <v>421</v>
      </c>
      <c r="B659" s="221"/>
      <c r="C659" s="221"/>
      <c r="D659" s="221"/>
      <c r="E659" s="221"/>
    </row>
    <row r="660" spans="1:5" ht="15" customHeight="1" x14ac:dyDescent="0.2">
      <c r="A660" s="221"/>
      <c r="B660" s="221"/>
      <c r="C660" s="221"/>
      <c r="D660" s="221"/>
      <c r="E660" s="221"/>
    </row>
    <row r="661" spans="1:5" ht="15" customHeight="1" x14ac:dyDescent="0.2">
      <c r="A661" s="221"/>
      <c r="B661" s="221"/>
      <c r="C661" s="221"/>
      <c r="D661" s="221"/>
      <c r="E661" s="221"/>
    </row>
    <row r="662" spans="1:5" ht="15" customHeight="1" x14ac:dyDescent="0.2">
      <c r="A662" s="221"/>
      <c r="B662" s="221"/>
      <c r="C662" s="221"/>
      <c r="D662" s="221"/>
      <c r="E662" s="221"/>
    </row>
    <row r="663" spans="1:5" ht="15" customHeight="1" x14ac:dyDescent="0.2">
      <c r="A663" s="221"/>
      <c r="B663" s="221"/>
      <c r="C663" s="221"/>
      <c r="D663" s="221"/>
      <c r="E663" s="221"/>
    </row>
    <row r="664" spans="1:5" ht="15" customHeight="1" x14ac:dyDescent="0.2">
      <c r="A664" s="221"/>
      <c r="B664" s="221"/>
      <c r="C664" s="221"/>
      <c r="D664" s="221"/>
      <c r="E664" s="221"/>
    </row>
    <row r="665" spans="1:5" ht="15" customHeight="1" x14ac:dyDescent="0.2">
      <c r="A665" s="221"/>
      <c r="B665" s="221"/>
      <c r="C665" s="221"/>
      <c r="D665" s="221"/>
      <c r="E665" s="221"/>
    </row>
    <row r="666" spans="1:5" ht="15" customHeight="1" x14ac:dyDescent="0.2">
      <c r="A666" s="221"/>
      <c r="B666" s="221"/>
      <c r="C666" s="221"/>
      <c r="D666" s="221"/>
      <c r="E666" s="221"/>
    </row>
    <row r="667" spans="1:5" ht="15" customHeight="1" x14ac:dyDescent="0.2">
      <c r="A667" s="221"/>
      <c r="B667" s="221"/>
      <c r="C667" s="221"/>
      <c r="D667" s="221"/>
      <c r="E667" s="221"/>
    </row>
    <row r="668" spans="1:5" ht="15" customHeight="1" x14ac:dyDescent="0.2"/>
    <row r="669" spans="1:5" ht="15" customHeight="1" x14ac:dyDescent="0.25">
      <c r="A669" s="60" t="s">
        <v>16</v>
      </c>
      <c r="B669" s="46"/>
      <c r="C669" s="46"/>
      <c r="D669" s="46"/>
      <c r="E669" s="44"/>
    </row>
    <row r="670" spans="1:5" ht="15" customHeight="1" x14ac:dyDescent="0.2">
      <c r="A670" s="42" t="s">
        <v>175</v>
      </c>
      <c r="B670" s="46"/>
      <c r="C670" s="46"/>
      <c r="D670" s="46"/>
      <c r="E670" s="62" t="s">
        <v>176</v>
      </c>
    </row>
    <row r="671" spans="1:5" ht="15" customHeight="1" x14ac:dyDescent="0.2">
      <c r="A671" s="61"/>
      <c r="B671" s="44"/>
      <c r="C671" s="46"/>
      <c r="D671" s="46"/>
      <c r="E671" s="47"/>
    </row>
    <row r="672" spans="1:5" ht="15" customHeight="1" x14ac:dyDescent="0.2">
      <c r="A672" s="77"/>
      <c r="B672" s="77"/>
      <c r="C672" s="48" t="s">
        <v>41</v>
      </c>
      <c r="D672" s="65" t="s">
        <v>50</v>
      </c>
      <c r="E672" s="50" t="s">
        <v>43</v>
      </c>
    </row>
    <row r="673" spans="1:5" ht="15" customHeight="1" x14ac:dyDescent="0.2">
      <c r="A673" s="77"/>
      <c r="B673" s="77"/>
      <c r="C673" s="66">
        <v>3419</v>
      </c>
      <c r="D673" s="80" t="s">
        <v>62</v>
      </c>
      <c r="E673" s="108">
        <v>-190000</v>
      </c>
    </row>
    <row r="674" spans="1:5" ht="15" customHeight="1" x14ac:dyDescent="0.2">
      <c r="A674" s="77"/>
      <c r="B674" s="77"/>
      <c r="C674" s="66">
        <v>3419</v>
      </c>
      <c r="D674" s="55" t="s">
        <v>61</v>
      </c>
      <c r="E674" s="108">
        <v>190000</v>
      </c>
    </row>
    <row r="675" spans="1:5" ht="15" customHeight="1" x14ac:dyDescent="0.2">
      <c r="A675" s="81"/>
      <c r="B675" s="81"/>
      <c r="C675" s="57" t="s">
        <v>46</v>
      </c>
      <c r="D675" s="58"/>
      <c r="E675" s="59">
        <f>SUM(E673:E674)</f>
        <v>0</v>
      </c>
    </row>
    <row r="676" spans="1:5" ht="15" customHeight="1" x14ac:dyDescent="0.2"/>
    <row r="677" spans="1:5" ht="15" customHeight="1" x14ac:dyDescent="0.2"/>
    <row r="678" spans="1:5" ht="15" customHeight="1" x14ac:dyDescent="0.25">
      <c r="A678" s="36" t="s">
        <v>326</v>
      </c>
    </row>
    <row r="679" spans="1:5" ht="15" customHeight="1" x14ac:dyDescent="0.2">
      <c r="A679" s="222" t="s">
        <v>220</v>
      </c>
      <c r="B679" s="222"/>
      <c r="C679" s="222"/>
      <c r="D679" s="222"/>
      <c r="E679" s="222"/>
    </row>
    <row r="680" spans="1:5" ht="15" customHeight="1" x14ac:dyDescent="0.2">
      <c r="A680" s="222"/>
      <c r="B680" s="222"/>
      <c r="C680" s="222"/>
      <c r="D680" s="222"/>
      <c r="E680" s="222"/>
    </row>
    <row r="681" spans="1:5" ht="15" customHeight="1" x14ac:dyDescent="0.2">
      <c r="A681" s="221" t="s">
        <v>327</v>
      </c>
      <c r="B681" s="221"/>
      <c r="C681" s="221"/>
      <c r="D681" s="221"/>
      <c r="E681" s="221"/>
    </row>
    <row r="682" spans="1:5" ht="15" customHeight="1" x14ac:dyDescent="0.2">
      <c r="A682" s="221"/>
      <c r="B682" s="221"/>
      <c r="C682" s="221"/>
      <c r="D682" s="221"/>
      <c r="E682" s="221"/>
    </row>
    <row r="683" spans="1:5" ht="15" customHeight="1" x14ac:dyDescent="0.2">
      <c r="A683" s="221"/>
      <c r="B683" s="221"/>
      <c r="C683" s="221"/>
      <c r="D683" s="221"/>
      <c r="E683" s="221"/>
    </row>
    <row r="684" spans="1:5" ht="15" customHeight="1" x14ac:dyDescent="0.2">
      <c r="A684" s="221"/>
      <c r="B684" s="221"/>
      <c r="C684" s="221"/>
      <c r="D684" s="221"/>
      <c r="E684" s="221"/>
    </row>
    <row r="685" spans="1:5" ht="15" customHeight="1" x14ac:dyDescent="0.2">
      <c r="A685" s="221"/>
      <c r="B685" s="221"/>
      <c r="C685" s="221"/>
      <c r="D685" s="221"/>
      <c r="E685" s="221"/>
    </row>
    <row r="686" spans="1:5" ht="15" customHeight="1" x14ac:dyDescent="0.2">
      <c r="A686" s="221"/>
      <c r="B686" s="221"/>
      <c r="C686" s="221"/>
      <c r="D686" s="221"/>
      <c r="E686" s="221"/>
    </row>
    <row r="687" spans="1:5" ht="15" customHeight="1" x14ac:dyDescent="0.2">
      <c r="A687" s="98"/>
      <c r="B687" s="98"/>
      <c r="C687" s="98"/>
      <c r="D687" s="98"/>
      <c r="E687" s="98"/>
    </row>
    <row r="688" spans="1:5" ht="15" customHeight="1" x14ac:dyDescent="0.25">
      <c r="A688" s="60" t="s">
        <v>16</v>
      </c>
      <c r="B688" s="46"/>
      <c r="C688" s="46"/>
      <c r="D688" s="46"/>
      <c r="E688" s="44"/>
    </row>
    <row r="689" spans="1:5" ht="15" customHeight="1" x14ac:dyDescent="0.2">
      <c r="A689" s="61" t="s">
        <v>147</v>
      </c>
      <c r="B689" s="85"/>
      <c r="C689" s="85"/>
      <c r="D689" s="85"/>
      <c r="E689" s="85" t="s">
        <v>148</v>
      </c>
    </row>
    <row r="690" spans="1:5" ht="15" customHeight="1" x14ac:dyDescent="0.2">
      <c r="A690" s="61"/>
      <c r="B690" s="44"/>
      <c r="C690" s="46"/>
      <c r="D690" s="46"/>
      <c r="E690" s="47"/>
    </row>
    <row r="691" spans="1:5" ht="15" customHeight="1" x14ac:dyDescent="0.2">
      <c r="C691" s="48" t="s">
        <v>41</v>
      </c>
      <c r="D691" s="65" t="s">
        <v>50</v>
      </c>
      <c r="E691" s="50" t="s">
        <v>43</v>
      </c>
    </row>
    <row r="692" spans="1:5" ht="15" customHeight="1" x14ac:dyDescent="0.2">
      <c r="C692" s="66">
        <v>3513</v>
      </c>
      <c r="D692" s="80" t="s">
        <v>82</v>
      </c>
      <c r="E692" s="108">
        <v>-150</v>
      </c>
    </row>
    <row r="693" spans="1:5" ht="15" customHeight="1" x14ac:dyDescent="0.2">
      <c r="C693" s="66">
        <v>6409</v>
      </c>
      <c r="D693" s="80" t="s">
        <v>51</v>
      </c>
      <c r="E693" s="108">
        <v>150</v>
      </c>
    </row>
    <row r="694" spans="1:5" ht="15" customHeight="1" x14ac:dyDescent="0.2">
      <c r="C694" s="57" t="s">
        <v>46</v>
      </c>
      <c r="D694" s="58"/>
      <c r="E694" s="59">
        <f>SUM(E692:E693)</f>
        <v>0</v>
      </c>
    </row>
    <row r="695" spans="1:5" ht="15" customHeight="1" x14ac:dyDescent="0.2"/>
    <row r="696" spans="1:5" ht="15" customHeight="1" x14ac:dyDescent="0.2"/>
    <row r="697" spans="1:5" ht="15" customHeight="1" x14ac:dyDescent="0.25">
      <c r="A697" s="36" t="s">
        <v>328</v>
      </c>
    </row>
    <row r="698" spans="1:5" ht="15" customHeight="1" x14ac:dyDescent="0.2">
      <c r="A698" s="222" t="s">
        <v>96</v>
      </c>
      <c r="B698" s="222"/>
      <c r="C698" s="222"/>
      <c r="D698" s="222"/>
      <c r="E698" s="222"/>
    </row>
    <row r="699" spans="1:5" ht="15" customHeight="1" x14ac:dyDescent="0.2">
      <c r="A699" s="222"/>
      <c r="B699" s="222"/>
      <c r="C699" s="222"/>
      <c r="D699" s="222"/>
      <c r="E699" s="222"/>
    </row>
    <row r="700" spans="1:5" ht="15" customHeight="1" x14ac:dyDescent="0.2">
      <c r="A700" s="221" t="s">
        <v>329</v>
      </c>
      <c r="B700" s="221"/>
      <c r="C700" s="221"/>
      <c r="D700" s="221"/>
      <c r="E700" s="221"/>
    </row>
    <row r="701" spans="1:5" ht="15" customHeight="1" x14ac:dyDescent="0.2">
      <c r="A701" s="221"/>
      <c r="B701" s="221"/>
      <c r="C701" s="221"/>
      <c r="D701" s="221"/>
      <c r="E701" s="221"/>
    </row>
    <row r="702" spans="1:5" ht="15" customHeight="1" x14ac:dyDescent="0.2">
      <c r="A702" s="221"/>
      <c r="B702" s="221"/>
      <c r="C702" s="221"/>
      <c r="D702" s="221"/>
      <c r="E702" s="221"/>
    </row>
    <row r="703" spans="1:5" ht="15" customHeight="1" x14ac:dyDescent="0.2">
      <c r="A703" s="221"/>
      <c r="B703" s="221"/>
      <c r="C703" s="221"/>
      <c r="D703" s="221"/>
      <c r="E703" s="221"/>
    </row>
    <row r="704" spans="1:5" ht="15" customHeight="1" x14ac:dyDescent="0.2">
      <c r="A704" s="221"/>
      <c r="B704" s="221"/>
      <c r="C704" s="221"/>
      <c r="D704" s="221"/>
      <c r="E704" s="221"/>
    </row>
    <row r="705" spans="1:5" ht="15" customHeight="1" x14ac:dyDescent="0.2">
      <c r="A705" s="46"/>
      <c r="B705" s="109"/>
      <c r="C705" s="113"/>
      <c r="D705" s="46"/>
      <c r="E705" s="114"/>
    </row>
    <row r="706" spans="1:5" ht="15" customHeight="1" x14ac:dyDescent="0.25">
      <c r="A706" s="39" t="s">
        <v>16</v>
      </c>
      <c r="B706" s="41"/>
      <c r="C706" s="41"/>
      <c r="D706" s="44"/>
      <c r="E706" s="44"/>
    </row>
    <row r="707" spans="1:5" ht="15" customHeight="1" x14ac:dyDescent="0.2">
      <c r="A707" s="42" t="s">
        <v>77</v>
      </c>
      <c r="B707" s="41"/>
      <c r="C707" s="41"/>
      <c r="D707" s="41"/>
      <c r="E707" s="43" t="s">
        <v>163</v>
      </c>
    </row>
    <row r="708" spans="1:5" ht="15" customHeight="1" x14ac:dyDescent="0.25">
      <c r="A708" s="115"/>
      <c r="B708" s="116"/>
      <c r="C708" s="41"/>
      <c r="D708" s="102"/>
      <c r="E708" s="104"/>
    </row>
    <row r="709" spans="1:5" ht="15" customHeight="1" x14ac:dyDescent="0.2">
      <c r="A709" s="111"/>
      <c r="B709" s="77"/>
      <c r="C709" s="64" t="s">
        <v>41</v>
      </c>
      <c r="D709" s="65" t="s">
        <v>50</v>
      </c>
      <c r="E709" s="50" t="s">
        <v>43</v>
      </c>
    </row>
    <row r="710" spans="1:5" ht="15" customHeight="1" x14ac:dyDescent="0.2">
      <c r="A710" s="99"/>
      <c r="B710" s="99"/>
      <c r="C710" s="66">
        <v>3533</v>
      </c>
      <c r="D710" s="80" t="s">
        <v>63</v>
      </c>
      <c r="E710" s="54">
        <v>-600</v>
      </c>
    </row>
    <row r="711" spans="1:5" ht="15" customHeight="1" x14ac:dyDescent="0.2">
      <c r="A711" s="99"/>
      <c r="B711" s="99"/>
      <c r="C711" s="66">
        <v>3533</v>
      </c>
      <c r="D711" s="80" t="s">
        <v>82</v>
      </c>
      <c r="E711" s="54">
        <v>600</v>
      </c>
    </row>
    <row r="712" spans="1:5" ht="15" customHeight="1" x14ac:dyDescent="0.2">
      <c r="A712" s="112"/>
      <c r="B712" s="117"/>
      <c r="C712" s="68" t="s">
        <v>46</v>
      </c>
      <c r="D712" s="69"/>
      <c r="E712" s="70">
        <f>SUM(E710:E711)</f>
        <v>0</v>
      </c>
    </row>
    <row r="713" spans="1:5" ht="15" customHeight="1" x14ac:dyDescent="0.2"/>
    <row r="714" spans="1:5" ht="15" customHeight="1" x14ac:dyDescent="0.2"/>
    <row r="715" spans="1:5" ht="15" customHeight="1" x14ac:dyDescent="0.25">
      <c r="A715" s="36" t="s">
        <v>330</v>
      </c>
    </row>
    <row r="716" spans="1:5" ht="15" customHeight="1" x14ac:dyDescent="0.2">
      <c r="A716" s="222" t="s">
        <v>96</v>
      </c>
      <c r="B716" s="222"/>
      <c r="C716" s="222"/>
      <c r="D716" s="222"/>
      <c r="E716" s="222"/>
    </row>
    <row r="717" spans="1:5" ht="15" customHeight="1" x14ac:dyDescent="0.2">
      <c r="A717" s="222"/>
      <c r="B717" s="222"/>
      <c r="C717" s="222"/>
      <c r="D717" s="222"/>
      <c r="E717" s="222"/>
    </row>
    <row r="718" spans="1:5" ht="15" customHeight="1" x14ac:dyDescent="0.2">
      <c r="A718" s="221" t="s">
        <v>331</v>
      </c>
      <c r="B718" s="221"/>
      <c r="C718" s="221"/>
      <c r="D718" s="221"/>
      <c r="E718" s="221"/>
    </row>
    <row r="719" spans="1:5" ht="15" customHeight="1" x14ac:dyDescent="0.2">
      <c r="A719" s="221"/>
      <c r="B719" s="221"/>
      <c r="C719" s="221"/>
      <c r="D719" s="221"/>
      <c r="E719" s="221"/>
    </row>
    <row r="720" spans="1:5" ht="15" customHeight="1" x14ac:dyDescent="0.2">
      <c r="A720" s="221"/>
      <c r="B720" s="221"/>
      <c r="C720" s="221"/>
      <c r="D720" s="221"/>
      <c r="E720" s="221"/>
    </row>
    <row r="721" spans="1:5" ht="15" customHeight="1" x14ac:dyDescent="0.2">
      <c r="A721" s="221"/>
      <c r="B721" s="221"/>
      <c r="C721" s="221"/>
      <c r="D721" s="221"/>
      <c r="E721" s="221"/>
    </row>
    <row r="722" spans="1:5" ht="15" customHeight="1" x14ac:dyDescent="0.2">
      <c r="A722" s="221"/>
      <c r="B722" s="221"/>
      <c r="C722" s="221"/>
      <c r="D722" s="221"/>
      <c r="E722" s="221"/>
    </row>
    <row r="723" spans="1:5" ht="15" customHeight="1" x14ac:dyDescent="0.2">
      <c r="A723" s="221"/>
      <c r="B723" s="221"/>
      <c r="C723" s="221"/>
      <c r="D723" s="221"/>
      <c r="E723" s="221"/>
    </row>
    <row r="724" spans="1:5" ht="15" customHeight="1" x14ac:dyDescent="0.2">
      <c r="A724" s="46"/>
      <c r="B724" s="109"/>
      <c r="C724" s="113"/>
      <c r="D724" s="46"/>
      <c r="E724" s="114"/>
    </row>
    <row r="725" spans="1:5" ht="15" customHeight="1" x14ac:dyDescent="0.2">
      <c r="A725" s="46"/>
      <c r="B725" s="109"/>
      <c r="C725" s="113"/>
      <c r="D725" s="46"/>
      <c r="E725" s="114"/>
    </row>
    <row r="726" spans="1:5" ht="15" customHeight="1" x14ac:dyDescent="0.2">
      <c r="A726" s="46"/>
      <c r="B726" s="109"/>
      <c r="C726" s="113"/>
      <c r="D726" s="46"/>
      <c r="E726" s="114"/>
    </row>
    <row r="727" spans="1:5" ht="15" customHeight="1" x14ac:dyDescent="0.2">
      <c r="A727" s="46"/>
      <c r="B727" s="109"/>
      <c r="C727" s="113"/>
      <c r="D727" s="46"/>
      <c r="E727" s="114"/>
    </row>
    <row r="728" spans="1:5" ht="15" customHeight="1" x14ac:dyDescent="0.2">
      <c r="A728" s="46"/>
      <c r="B728" s="109"/>
      <c r="C728" s="113"/>
      <c r="D728" s="46"/>
      <c r="E728" s="114"/>
    </row>
    <row r="729" spans="1:5" ht="15" customHeight="1" x14ac:dyDescent="0.2">
      <c r="A729" s="46"/>
      <c r="B729" s="109"/>
      <c r="C729" s="113"/>
      <c r="D729" s="46"/>
      <c r="E729" s="114"/>
    </row>
    <row r="730" spans="1:5" ht="15" customHeight="1" x14ac:dyDescent="0.25">
      <c r="A730" s="39" t="s">
        <v>16</v>
      </c>
      <c r="B730" s="41"/>
      <c r="C730" s="41"/>
      <c r="D730" s="44"/>
      <c r="E730" s="44"/>
    </row>
    <row r="731" spans="1:5" ht="15" customHeight="1" x14ac:dyDescent="0.2">
      <c r="A731" s="42" t="s">
        <v>77</v>
      </c>
      <c r="B731" s="41"/>
      <c r="C731" s="41"/>
      <c r="D731" s="41"/>
      <c r="E731" s="43" t="s">
        <v>78</v>
      </c>
    </row>
    <row r="732" spans="1:5" ht="15" customHeight="1" x14ac:dyDescent="0.25">
      <c r="A732" s="115"/>
      <c r="B732" s="116"/>
      <c r="C732" s="41"/>
      <c r="D732" s="102"/>
      <c r="E732" s="104"/>
    </row>
    <row r="733" spans="1:5" ht="15" customHeight="1" x14ac:dyDescent="0.2">
      <c r="A733" s="111"/>
      <c r="B733" s="77"/>
      <c r="C733" s="64" t="s">
        <v>41</v>
      </c>
      <c r="D733" s="65" t="s">
        <v>50</v>
      </c>
      <c r="E733" s="50" t="s">
        <v>43</v>
      </c>
    </row>
    <row r="734" spans="1:5" ht="15" customHeight="1" x14ac:dyDescent="0.2">
      <c r="A734" s="99"/>
      <c r="B734" s="99"/>
      <c r="C734" s="66">
        <v>3122</v>
      </c>
      <c r="D734" s="80" t="s">
        <v>63</v>
      </c>
      <c r="E734" s="54">
        <v>-76472</v>
      </c>
    </row>
    <row r="735" spans="1:5" ht="15" customHeight="1" x14ac:dyDescent="0.2">
      <c r="A735" s="99"/>
      <c r="B735" s="99"/>
      <c r="C735" s="66">
        <v>3146</v>
      </c>
      <c r="D735" s="80" t="s">
        <v>63</v>
      </c>
      <c r="E735" s="54">
        <v>76472</v>
      </c>
    </row>
    <row r="736" spans="1:5" ht="15" customHeight="1" x14ac:dyDescent="0.2">
      <c r="A736" s="112"/>
      <c r="B736" s="117"/>
      <c r="C736" s="68" t="s">
        <v>46</v>
      </c>
      <c r="D736" s="69"/>
      <c r="E736" s="70">
        <f>SUM(E734:E735)</f>
        <v>0</v>
      </c>
    </row>
    <row r="737" spans="1:5" ht="15" customHeight="1" x14ac:dyDescent="0.2"/>
    <row r="738" spans="1:5" ht="15" customHeight="1" x14ac:dyDescent="0.2"/>
    <row r="739" spans="1:5" ht="15" customHeight="1" x14ac:dyDescent="0.25">
      <c r="A739" s="36" t="s">
        <v>332</v>
      </c>
    </row>
    <row r="740" spans="1:5" ht="15" customHeight="1" x14ac:dyDescent="0.2">
      <c r="A740" s="222" t="s">
        <v>90</v>
      </c>
      <c r="B740" s="222"/>
      <c r="C740" s="222"/>
      <c r="D740" s="222"/>
      <c r="E740" s="222"/>
    </row>
    <row r="741" spans="1:5" ht="15" customHeight="1" x14ac:dyDescent="0.2">
      <c r="A741" s="222"/>
      <c r="B741" s="222"/>
      <c r="C741" s="222"/>
      <c r="D741" s="222"/>
      <c r="E741" s="222"/>
    </row>
    <row r="742" spans="1:5" ht="15" customHeight="1" x14ac:dyDescent="0.2">
      <c r="A742" s="221" t="s">
        <v>333</v>
      </c>
      <c r="B742" s="221"/>
      <c r="C742" s="221"/>
      <c r="D742" s="221"/>
      <c r="E742" s="221"/>
    </row>
    <row r="743" spans="1:5" ht="15" customHeight="1" x14ac:dyDescent="0.2">
      <c r="A743" s="221"/>
      <c r="B743" s="221"/>
      <c r="C743" s="221"/>
      <c r="D743" s="221"/>
      <c r="E743" s="221"/>
    </row>
    <row r="744" spans="1:5" ht="15" customHeight="1" x14ac:dyDescent="0.2">
      <c r="A744" s="221"/>
      <c r="B744" s="221"/>
      <c r="C744" s="221"/>
      <c r="D744" s="221"/>
      <c r="E744" s="221"/>
    </row>
    <row r="745" spans="1:5" ht="15" customHeight="1" x14ac:dyDescent="0.2">
      <c r="A745" s="221"/>
      <c r="B745" s="221"/>
      <c r="C745" s="221"/>
      <c r="D745" s="221"/>
      <c r="E745" s="221"/>
    </row>
    <row r="746" spans="1:5" ht="15" customHeight="1" x14ac:dyDescent="0.2">
      <c r="A746" s="221"/>
      <c r="B746" s="221"/>
      <c r="C746" s="221"/>
      <c r="D746" s="221"/>
      <c r="E746" s="221"/>
    </row>
    <row r="747" spans="1:5" ht="15" customHeight="1" x14ac:dyDescent="0.2">
      <c r="A747" s="221"/>
      <c r="B747" s="221"/>
      <c r="C747" s="221"/>
      <c r="D747" s="221"/>
      <c r="E747" s="221"/>
    </row>
    <row r="748" spans="1:5" ht="15.75" customHeight="1" x14ac:dyDescent="0.2"/>
    <row r="749" spans="1:5" ht="15" customHeight="1" x14ac:dyDescent="0.25">
      <c r="A749" s="39" t="s">
        <v>16</v>
      </c>
      <c r="B749" s="41"/>
      <c r="C749" s="41"/>
      <c r="D749" s="44"/>
      <c r="E749" s="44"/>
    </row>
    <row r="750" spans="1:5" ht="15" customHeight="1" x14ac:dyDescent="0.2">
      <c r="A750" s="42" t="s">
        <v>38</v>
      </c>
      <c r="B750" s="41"/>
      <c r="C750" s="41"/>
      <c r="D750" s="41"/>
      <c r="E750" s="43" t="s">
        <v>39</v>
      </c>
    </row>
    <row r="751" spans="1:5" ht="15" customHeight="1" x14ac:dyDescent="0.2">
      <c r="A751" s="102"/>
      <c r="B751" s="103"/>
      <c r="C751" s="41"/>
      <c r="D751" s="102"/>
      <c r="E751" s="104"/>
    </row>
    <row r="752" spans="1:5" ht="15" customHeight="1" x14ac:dyDescent="0.2">
      <c r="A752" s="111"/>
      <c r="B752" s="111"/>
      <c r="C752" s="64" t="s">
        <v>41</v>
      </c>
      <c r="D752" s="65" t="s">
        <v>50</v>
      </c>
      <c r="E752" s="64" t="s">
        <v>43</v>
      </c>
    </row>
    <row r="753" spans="1:5" ht="15" customHeight="1" x14ac:dyDescent="0.2">
      <c r="A753" s="78"/>
      <c r="B753" s="79"/>
      <c r="C753" s="66">
        <v>6172</v>
      </c>
      <c r="D753" s="80" t="s">
        <v>63</v>
      </c>
      <c r="E753" s="54">
        <v>-92000</v>
      </c>
    </row>
    <row r="754" spans="1:5" ht="15" customHeight="1" x14ac:dyDescent="0.2">
      <c r="A754" s="78"/>
      <c r="B754" s="79"/>
      <c r="C754" s="66">
        <v>3523</v>
      </c>
      <c r="D754" s="80" t="s">
        <v>63</v>
      </c>
      <c r="E754" s="54">
        <v>92000</v>
      </c>
    </row>
    <row r="755" spans="1:5" ht="15" customHeight="1" x14ac:dyDescent="0.2">
      <c r="A755" s="112"/>
      <c r="B755" s="41"/>
      <c r="C755" s="68" t="s">
        <v>46</v>
      </c>
      <c r="D755" s="69"/>
      <c r="E755" s="70">
        <f>SUM(E753:E754)</f>
        <v>0</v>
      </c>
    </row>
    <row r="756" spans="1:5" ht="15" customHeight="1" x14ac:dyDescent="0.2"/>
    <row r="757" spans="1:5" ht="15" customHeight="1" x14ac:dyDescent="0.2"/>
    <row r="758" spans="1:5" ht="15" customHeight="1" x14ac:dyDescent="0.25">
      <c r="A758" s="36" t="s">
        <v>334</v>
      </c>
    </row>
    <row r="759" spans="1:5" ht="15" customHeight="1" x14ac:dyDescent="0.2">
      <c r="A759" s="222" t="s">
        <v>90</v>
      </c>
      <c r="B759" s="222"/>
      <c r="C759" s="222"/>
      <c r="D759" s="222"/>
      <c r="E759" s="222"/>
    </row>
    <row r="760" spans="1:5" ht="15" customHeight="1" x14ac:dyDescent="0.2">
      <c r="A760" s="222"/>
      <c r="B760" s="222"/>
      <c r="C760" s="222"/>
      <c r="D760" s="222"/>
      <c r="E760" s="222"/>
    </row>
    <row r="761" spans="1:5" ht="15" customHeight="1" x14ac:dyDescent="0.2">
      <c r="A761" s="221" t="s">
        <v>335</v>
      </c>
      <c r="B761" s="221"/>
      <c r="C761" s="221"/>
      <c r="D761" s="221"/>
      <c r="E761" s="221"/>
    </row>
    <row r="762" spans="1:5" ht="15" customHeight="1" x14ac:dyDescent="0.2">
      <c r="A762" s="221"/>
      <c r="B762" s="221"/>
      <c r="C762" s="221"/>
      <c r="D762" s="221"/>
      <c r="E762" s="221"/>
    </row>
    <row r="763" spans="1:5" ht="15" customHeight="1" x14ac:dyDescent="0.2">
      <c r="A763" s="221"/>
      <c r="B763" s="221"/>
      <c r="C763" s="221"/>
      <c r="D763" s="221"/>
      <c r="E763" s="221"/>
    </row>
    <row r="764" spans="1:5" ht="15" customHeight="1" x14ac:dyDescent="0.2">
      <c r="A764" s="221"/>
      <c r="B764" s="221"/>
      <c r="C764" s="221"/>
      <c r="D764" s="221"/>
      <c r="E764" s="221"/>
    </row>
    <row r="765" spans="1:5" ht="15" customHeight="1" x14ac:dyDescent="0.2">
      <c r="A765" s="221"/>
      <c r="B765" s="221"/>
      <c r="C765" s="221"/>
      <c r="D765" s="221"/>
      <c r="E765" s="221"/>
    </row>
    <row r="766" spans="1:5" ht="15" customHeight="1" x14ac:dyDescent="0.2">
      <c r="A766" s="221"/>
      <c r="B766" s="221"/>
      <c r="C766" s="221"/>
      <c r="D766" s="221"/>
      <c r="E766" s="221"/>
    </row>
    <row r="767" spans="1:5" ht="15" customHeight="1" x14ac:dyDescent="0.2">
      <c r="A767" s="221"/>
      <c r="B767" s="221"/>
      <c r="C767" s="221"/>
      <c r="D767" s="221"/>
      <c r="E767" s="221"/>
    </row>
    <row r="768" spans="1:5" ht="15" customHeight="1" x14ac:dyDescent="0.2"/>
    <row r="769" spans="1:5" ht="15" customHeight="1" x14ac:dyDescent="0.25">
      <c r="A769" s="39" t="s">
        <v>16</v>
      </c>
      <c r="B769" s="41"/>
      <c r="C769" s="41"/>
      <c r="D769" s="44"/>
      <c r="E769" s="44"/>
    </row>
    <row r="770" spans="1:5" ht="15" customHeight="1" x14ac:dyDescent="0.2">
      <c r="A770" s="42" t="s">
        <v>38</v>
      </c>
      <c r="B770" s="41"/>
      <c r="C770" s="41"/>
      <c r="D770" s="41"/>
      <c r="E770" s="43" t="s">
        <v>58</v>
      </c>
    </row>
    <row r="771" spans="1:5" ht="15" customHeight="1" x14ac:dyDescent="0.2">
      <c r="A771" s="102"/>
      <c r="B771" s="103"/>
      <c r="C771" s="41"/>
      <c r="D771" s="102"/>
      <c r="E771" s="104"/>
    </row>
    <row r="772" spans="1:5" ht="15" customHeight="1" x14ac:dyDescent="0.2">
      <c r="A772" s="111"/>
      <c r="B772" s="111"/>
      <c r="C772" s="64" t="s">
        <v>41</v>
      </c>
      <c r="D772" s="65" t="s">
        <v>50</v>
      </c>
      <c r="E772" s="64" t="s">
        <v>43</v>
      </c>
    </row>
    <row r="773" spans="1:5" ht="15" customHeight="1" x14ac:dyDescent="0.2">
      <c r="A773" s="78"/>
      <c r="B773" s="79"/>
      <c r="C773" s="66">
        <v>3299</v>
      </c>
      <c r="D773" s="55" t="s">
        <v>61</v>
      </c>
      <c r="E773" s="54">
        <v>-21052.63</v>
      </c>
    </row>
    <row r="774" spans="1:5" ht="15" customHeight="1" x14ac:dyDescent="0.2">
      <c r="A774" s="78"/>
      <c r="B774" s="79"/>
      <c r="C774" s="66">
        <v>6172</v>
      </c>
      <c r="D774" s="188" t="s">
        <v>336</v>
      </c>
      <c r="E774" s="54">
        <v>21052.63</v>
      </c>
    </row>
    <row r="775" spans="1:5" ht="15" customHeight="1" x14ac:dyDescent="0.2">
      <c r="A775" s="112"/>
      <c r="B775" s="41"/>
      <c r="C775" s="68" t="s">
        <v>46</v>
      </c>
      <c r="D775" s="69"/>
      <c r="E775" s="70">
        <f>SUM(E773:E774)</f>
        <v>0</v>
      </c>
    </row>
    <row r="776" spans="1:5" ht="15" customHeight="1" x14ac:dyDescent="0.2"/>
    <row r="777" spans="1:5" ht="15" customHeight="1" x14ac:dyDescent="0.2"/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36" t="s">
        <v>337</v>
      </c>
    </row>
    <row r="783" spans="1:5" ht="15" customHeight="1" x14ac:dyDescent="0.2">
      <c r="A783" s="222" t="s">
        <v>235</v>
      </c>
      <c r="B783" s="222"/>
      <c r="C783" s="222"/>
      <c r="D783" s="222"/>
      <c r="E783" s="222"/>
    </row>
    <row r="784" spans="1:5" ht="15" customHeight="1" x14ac:dyDescent="0.2">
      <c r="A784" s="222"/>
      <c r="B784" s="222"/>
      <c r="C784" s="222"/>
      <c r="D784" s="222"/>
      <c r="E784" s="222"/>
    </row>
    <row r="785" spans="1:5" ht="15" customHeight="1" x14ac:dyDescent="0.2">
      <c r="A785" s="221" t="s">
        <v>422</v>
      </c>
      <c r="B785" s="221"/>
      <c r="C785" s="221"/>
      <c r="D785" s="221"/>
      <c r="E785" s="221"/>
    </row>
    <row r="786" spans="1:5" ht="15" customHeight="1" x14ac:dyDescent="0.2">
      <c r="A786" s="221"/>
      <c r="B786" s="221"/>
      <c r="C786" s="221"/>
      <c r="D786" s="221"/>
      <c r="E786" s="221"/>
    </row>
    <row r="787" spans="1:5" ht="15" customHeight="1" x14ac:dyDescent="0.2">
      <c r="A787" s="221"/>
      <c r="B787" s="221"/>
      <c r="C787" s="221"/>
      <c r="D787" s="221"/>
      <c r="E787" s="221"/>
    </row>
    <row r="788" spans="1:5" ht="15" customHeight="1" x14ac:dyDescent="0.2">
      <c r="A788" s="221"/>
      <c r="B788" s="221"/>
      <c r="C788" s="221"/>
      <c r="D788" s="221"/>
      <c r="E788" s="221"/>
    </row>
    <row r="789" spans="1:5" ht="15" customHeight="1" x14ac:dyDescent="0.2">
      <c r="A789" s="221"/>
      <c r="B789" s="221"/>
      <c r="C789" s="221"/>
      <c r="D789" s="221"/>
      <c r="E789" s="221"/>
    </row>
    <row r="790" spans="1:5" ht="15" customHeight="1" x14ac:dyDescent="0.2">
      <c r="A790" s="221"/>
      <c r="B790" s="221"/>
      <c r="C790" s="221"/>
      <c r="D790" s="221"/>
      <c r="E790" s="221"/>
    </row>
    <row r="791" spans="1:5" ht="15" customHeight="1" x14ac:dyDescent="0.2">
      <c r="A791" s="221"/>
      <c r="B791" s="221"/>
      <c r="C791" s="221"/>
      <c r="D791" s="221"/>
      <c r="E791" s="221"/>
    </row>
    <row r="792" spans="1:5" ht="15" customHeight="1" x14ac:dyDescent="0.2"/>
    <row r="793" spans="1:5" ht="15" customHeight="1" x14ac:dyDescent="0.25">
      <c r="A793" s="60" t="s">
        <v>16</v>
      </c>
      <c r="B793" s="46"/>
      <c r="C793" s="46"/>
      <c r="D793" s="46"/>
      <c r="E793" s="44"/>
    </row>
    <row r="794" spans="1:5" ht="15" customHeight="1" x14ac:dyDescent="0.2">
      <c r="A794" s="61" t="s">
        <v>71</v>
      </c>
      <c r="B794" s="85"/>
      <c r="C794" s="85"/>
      <c r="D794" s="85"/>
      <c r="E794" s="44" t="s">
        <v>72</v>
      </c>
    </row>
    <row r="795" spans="1:5" ht="15" customHeight="1" x14ac:dyDescent="0.2"/>
    <row r="796" spans="1:5" ht="15" customHeight="1" x14ac:dyDescent="0.2">
      <c r="B796" s="64" t="s">
        <v>40</v>
      </c>
      <c r="C796" s="48" t="s">
        <v>41</v>
      </c>
      <c r="D796" s="91" t="s">
        <v>42</v>
      </c>
      <c r="E796" s="50" t="s">
        <v>43</v>
      </c>
    </row>
    <row r="797" spans="1:5" ht="15" customHeight="1" x14ac:dyDescent="0.2">
      <c r="B797" s="137">
        <v>307</v>
      </c>
      <c r="C797" s="66"/>
      <c r="D797" s="133" t="s">
        <v>151</v>
      </c>
      <c r="E797" s="54">
        <v>-70000</v>
      </c>
    </row>
    <row r="798" spans="1:5" ht="15" customHeight="1" x14ac:dyDescent="0.2">
      <c r="B798" s="137">
        <v>300</v>
      </c>
      <c r="C798" s="66"/>
      <c r="D798" s="133" t="s">
        <v>151</v>
      </c>
      <c r="E798" s="54">
        <v>70000</v>
      </c>
    </row>
    <row r="799" spans="1:5" ht="15" customHeight="1" x14ac:dyDescent="0.2">
      <c r="B799" s="94"/>
      <c r="C799" s="57" t="s">
        <v>46</v>
      </c>
      <c r="D799" s="95"/>
      <c r="E799" s="96">
        <f>SUM(E797:E798)</f>
        <v>0</v>
      </c>
    </row>
    <row r="800" spans="1:5" ht="15" customHeight="1" x14ac:dyDescent="0.2"/>
    <row r="801" spans="1:5" ht="15" customHeight="1" x14ac:dyDescent="0.2"/>
    <row r="802" spans="1:5" ht="15" customHeight="1" x14ac:dyDescent="0.25">
      <c r="A802" s="36" t="s">
        <v>338</v>
      </c>
    </row>
    <row r="803" spans="1:5" ht="15" customHeight="1" x14ac:dyDescent="0.2">
      <c r="A803" s="222" t="s">
        <v>235</v>
      </c>
      <c r="B803" s="222"/>
      <c r="C803" s="222"/>
      <c r="D803" s="222"/>
      <c r="E803" s="222"/>
    </row>
    <row r="804" spans="1:5" ht="15" customHeight="1" x14ac:dyDescent="0.2">
      <c r="A804" s="222"/>
      <c r="B804" s="222"/>
      <c r="C804" s="222"/>
      <c r="D804" s="222"/>
      <c r="E804" s="222"/>
    </row>
    <row r="805" spans="1:5" ht="15" customHeight="1" x14ac:dyDescent="0.2">
      <c r="A805" s="221" t="s">
        <v>423</v>
      </c>
      <c r="B805" s="221"/>
      <c r="C805" s="221"/>
      <c r="D805" s="221"/>
      <c r="E805" s="221"/>
    </row>
    <row r="806" spans="1:5" ht="15" customHeight="1" x14ac:dyDescent="0.2">
      <c r="A806" s="221"/>
      <c r="B806" s="221"/>
      <c r="C806" s="221"/>
      <c r="D806" s="221"/>
      <c r="E806" s="221"/>
    </row>
    <row r="807" spans="1:5" ht="15" customHeight="1" x14ac:dyDescent="0.2">
      <c r="A807" s="221"/>
      <c r="B807" s="221"/>
      <c r="C807" s="221"/>
      <c r="D807" s="221"/>
      <c r="E807" s="221"/>
    </row>
    <row r="808" spans="1:5" ht="15" customHeight="1" x14ac:dyDescent="0.2">
      <c r="A808" s="221"/>
      <c r="B808" s="221"/>
      <c r="C808" s="221"/>
      <c r="D808" s="221"/>
      <c r="E808" s="221"/>
    </row>
    <row r="809" spans="1:5" ht="15" customHeight="1" x14ac:dyDescent="0.2">
      <c r="A809" s="221"/>
      <c r="B809" s="221"/>
      <c r="C809" s="221"/>
      <c r="D809" s="221"/>
      <c r="E809" s="221"/>
    </row>
    <row r="810" spans="1:5" ht="15" customHeight="1" x14ac:dyDescent="0.2">
      <c r="A810" s="221"/>
      <c r="B810" s="221"/>
      <c r="C810" s="221"/>
      <c r="D810" s="221"/>
      <c r="E810" s="221"/>
    </row>
    <row r="811" spans="1:5" ht="15" customHeight="1" x14ac:dyDescent="0.2">
      <c r="A811" s="221"/>
      <c r="B811" s="221"/>
      <c r="C811" s="221"/>
      <c r="D811" s="221"/>
      <c r="E811" s="221"/>
    </row>
    <row r="812" spans="1:5" ht="15" customHeight="1" x14ac:dyDescent="0.2">
      <c r="A812" s="221"/>
      <c r="B812" s="221"/>
      <c r="C812" s="221"/>
      <c r="D812" s="221"/>
      <c r="E812" s="221"/>
    </row>
    <row r="813" spans="1:5" ht="15" customHeight="1" x14ac:dyDescent="0.2">
      <c r="A813" s="221"/>
      <c r="B813" s="221"/>
      <c r="C813" s="221"/>
      <c r="D813" s="221"/>
      <c r="E813" s="221"/>
    </row>
    <row r="814" spans="1:5" ht="15" customHeight="1" x14ac:dyDescent="0.2"/>
    <row r="815" spans="1:5" ht="15" customHeight="1" x14ac:dyDescent="0.25">
      <c r="A815" s="60" t="s">
        <v>16</v>
      </c>
      <c r="B815" s="46"/>
      <c r="C815" s="46"/>
      <c r="D815" s="46"/>
      <c r="E815" s="44"/>
    </row>
    <row r="816" spans="1:5" ht="15" customHeight="1" x14ac:dyDescent="0.2">
      <c r="A816" s="61" t="s">
        <v>71</v>
      </c>
      <c r="B816" s="85"/>
      <c r="C816" s="85"/>
      <c r="D816" s="85"/>
      <c r="E816" s="44" t="s">
        <v>72</v>
      </c>
    </row>
    <row r="817" spans="2:5" ht="15" customHeight="1" x14ac:dyDescent="0.2"/>
    <row r="818" spans="2:5" ht="15" customHeight="1" x14ac:dyDescent="0.2">
      <c r="B818" s="64" t="s">
        <v>40</v>
      </c>
      <c r="C818" s="48" t="s">
        <v>41</v>
      </c>
      <c r="D818" s="91" t="s">
        <v>42</v>
      </c>
      <c r="E818" s="50" t="s">
        <v>43</v>
      </c>
    </row>
    <row r="819" spans="2:5" ht="15" customHeight="1" x14ac:dyDescent="0.2">
      <c r="B819" s="137">
        <v>307</v>
      </c>
      <c r="C819" s="66"/>
      <c r="D819" s="133" t="s">
        <v>151</v>
      </c>
      <c r="E819" s="54">
        <v>-87500</v>
      </c>
    </row>
    <row r="820" spans="2:5" ht="15" customHeight="1" x14ac:dyDescent="0.2">
      <c r="B820" s="137">
        <v>303</v>
      </c>
      <c r="C820" s="66"/>
      <c r="D820" s="133" t="s">
        <v>151</v>
      </c>
      <c r="E820" s="54">
        <v>87500</v>
      </c>
    </row>
    <row r="821" spans="2:5" ht="15" customHeight="1" x14ac:dyDescent="0.2">
      <c r="B821" s="94"/>
      <c r="C821" s="57" t="s">
        <v>46</v>
      </c>
      <c r="D821" s="95"/>
      <c r="E821" s="96">
        <f>SUM(E819:E820)</f>
        <v>0</v>
      </c>
    </row>
    <row r="822" spans="2:5" ht="15" customHeight="1" x14ac:dyDescent="0.2"/>
    <row r="823" spans="2:5" ht="15" customHeight="1" x14ac:dyDescent="0.2"/>
    <row r="824" spans="2:5" ht="15" customHeight="1" x14ac:dyDescent="0.2"/>
    <row r="825" spans="2:5" ht="15" customHeight="1" x14ac:dyDescent="0.2"/>
    <row r="826" spans="2:5" ht="15" customHeight="1" x14ac:dyDescent="0.2"/>
    <row r="827" spans="2:5" ht="15" customHeight="1" x14ac:dyDescent="0.2"/>
    <row r="828" spans="2:5" ht="15" customHeight="1" x14ac:dyDescent="0.2"/>
    <row r="829" spans="2:5" ht="15" customHeight="1" x14ac:dyDescent="0.2"/>
    <row r="830" spans="2:5" ht="15" customHeight="1" x14ac:dyDescent="0.2"/>
    <row r="831" spans="2:5" ht="15" customHeight="1" x14ac:dyDescent="0.2"/>
    <row r="832" spans="2:5" ht="15" customHeight="1" x14ac:dyDescent="0.2"/>
    <row r="833" spans="1:5" ht="15" customHeight="1" x14ac:dyDescent="0.2"/>
    <row r="834" spans="1:5" ht="15" customHeight="1" x14ac:dyDescent="0.25">
      <c r="A834" s="36" t="s">
        <v>339</v>
      </c>
    </row>
    <row r="835" spans="1:5" ht="15" customHeight="1" x14ac:dyDescent="0.2">
      <c r="A835" s="222" t="s">
        <v>235</v>
      </c>
      <c r="B835" s="222"/>
      <c r="C835" s="222"/>
      <c r="D835" s="222"/>
      <c r="E835" s="222"/>
    </row>
    <row r="836" spans="1:5" ht="15" customHeight="1" x14ac:dyDescent="0.2">
      <c r="A836" s="222"/>
      <c r="B836" s="222"/>
      <c r="C836" s="222"/>
      <c r="D836" s="222"/>
      <c r="E836" s="222"/>
    </row>
    <row r="837" spans="1:5" ht="15" customHeight="1" x14ac:dyDescent="0.2">
      <c r="A837" s="221" t="s">
        <v>424</v>
      </c>
      <c r="B837" s="221"/>
      <c r="C837" s="221"/>
      <c r="D837" s="221"/>
      <c r="E837" s="221"/>
    </row>
    <row r="838" spans="1:5" ht="15" customHeight="1" x14ac:dyDescent="0.2">
      <c r="A838" s="221"/>
      <c r="B838" s="221"/>
      <c r="C838" s="221"/>
      <c r="D838" s="221"/>
      <c r="E838" s="221"/>
    </row>
    <row r="839" spans="1:5" ht="15" customHeight="1" x14ac:dyDescent="0.2">
      <c r="A839" s="221"/>
      <c r="B839" s="221"/>
      <c r="C839" s="221"/>
      <c r="D839" s="221"/>
      <c r="E839" s="221"/>
    </row>
    <row r="840" spans="1:5" ht="15" customHeight="1" x14ac:dyDescent="0.2">
      <c r="A840" s="221"/>
      <c r="B840" s="221"/>
      <c r="C840" s="221"/>
      <c r="D840" s="221"/>
      <c r="E840" s="221"/>
    </row>
    <row r="841" spans="1:5" ht="15" customHeight="1" x14ac:dyDescent="0.2">
      <c r="A841" s="221"/>
      <c r="B841" s="221"/>
      <c r="C841" s="221"/>
      <c r="D841" s="221"/>
      <c r="E841" s="221"/>
    </row>
    <row r="842" spans="1:5" ht="15" customHeight="1" x14ac:dyDescent="0.2">
      <c r="A842" s="221"/>
      <c r="B842" s="221"/>
      <c r="C842" s="221"/>
      <c r="D842" s="221"/>
      <c r="E842" s="221"/>
    </row>
    <row r="843" spans="1:5" ht="15" customHeight="1" x14ac:dyDescent="0.2">
      <c r="A843" s="221"/>
      <c r="B843" s="221"/>
      <c r="C843" s="221"/>
      <c r="D843" s="221"/>
      <c r="E843" s="221"/>
    </row>
    <row r="844" spans="1:5" ht="15" customHeight="1" x14ac:dyDescent="0.2">
      <c r="A844" s="221"/>
      <c r="B844" s="221"/>
      <c r="C844" s="221"/>
      <c r="D844" s="221"/>
      <c r="E844" s="221"/>
    </row>
    <row r="845" spans="1:5" ht="15" customHeight="1" x14ac:dyDescent="0.2"/>
    <row r="846" spans="1:5" ht="15" customHeight="1" x14ac:dyDescent="0.25">
      <c r="A846" s="60" t="s">
        <v>16</v>
      </c>
      <c r="B846" s="46"/>
      <c r="C846" s="46"/>
      <c r="D846" s="46"/>
      <c r="E846" s="44"/>
    </row>
    <row r="847" spans="1:5" ht="15" customHeight="1" x14ac:dyDescent="0.2">
      <c r="A847" s="61" t="s">
        <v>71</v>
      </c>
      <c r="B847" s="85"/>
      <c r="C847" s="85"/>
      <c r="D847" s="85"/>
      <c r="E847" s="44" t="s">
        <v>72</v>
      </c>
    </row>
    <row r="848" spans="1:5" ht="15" customHeight="1" x14ac:dyDescent="0.2"/>
    <row r="849" spans="1:5" ht="15" customHeight="1" x14ac:dyDescent="0.2">
      <c r="B849" s="64" t="s">
        <v>40</v>
      </c>
      <c r="C849" s="48" t="s">
        <v>41</v>
      </c>
      <c r="D849" s="91" t="s">
        <v>42</v>
      </c>
      <c r="E849" s="50" t="s">
        <v>43</v>
      </c>
    </row>
    <row r="850" spans="1:5" ht="15" customHeight="1" x14ac:dyDescent="0.2">
      <c r="B850" s="137">
        <v>307</v>
      </c>
      <c r="C850" s="66"/>
      <c r="D850" s="80" t="s">
        <v>161</v>
      </c>
      <c r="E850" s="54">
        <v>-2177672</v>
      </c>
    </row>
    <row r="851" spans="1:5" ht="15" customHeight="1" x14ac:dyDescent="0.2">
      <c r="B851" s="137">
        <v>10</v>
      </c>
      <c r="C851" s="66"/>
      <c r="D851" s="80" t="s">
        <v>161</v>
      </c>
      <c r="E851" s="54">
        <v>294207</v>
      </c>
    </row>
    <row r="852" spans="1:5" ht="15" customHeight="1" x14ac:dyDescent="0.2">
      <c r="B852" s="137">
        <v>11</v>
      </c>
      <c r="C852" s="66"/>
      <c r="D852" s="80" t="s">
        <v>161</v>
      </c>
      <c r="E852" s="54">
        <v>294735</v>
      </c>
    </row>
    <row r="853" spans="1:5" ht="15" customHeight="1" x14ac:dyDescent="0.2">
      <c r="B853" s="137">
        <v>14</v>
      </c>
      <c r="C853" s="66"/>
      <c r="D853" s="80" t="s">
        <v>161</v>
      </c>
      <c r="E853" s="54">
        <v>1588730</v>
      </c>
    </row>
    <row r="854" spans="1:5" ht="15" customHeight="1" x14ac:dyDescent="0.2">
      <c r="B854" s="94"/>
      <c r="C854" s="57" t="s">
        <v>46</v>
      </c>
      <c r="D854" s="95"/>
      <c r="E854" s="96">
        <f>SUM(E850:E853)</f>
        <v>0</v>
      </c>
    </row>
    <row r="855" spans="1:5" ht="15" customHeight="1" x14ac:dyDescent="0.2"/>
    <row r="856" spans="1:5" ht="15" customHeight="1" x14ac:dyDescent="0.2"/>
    <row r="857" spans="1:5" ht="15" customHeight="1" x14ac:dyDescent="0.25">
      <c r="A857" s="36" t="s">
        <v>340</v>
      </c>
    </row>
    <row r="858" spans="1:5" ht="15" customHeight="1" x14ac:dyDescent="0.2">
      <c r="A858" s="220" t="s">
        <v>35</v>
      </c>
      <c r="B858" s="220"/>
      <c r="C858" s="220"/>
      <c r="D858" s="220"/>
      <c r="E858" s="220"/>
    </row>
    <row r="859" spans="1:5" ht="15" customHeight="1" x14ac:dyDescent="0.2">
      <c r="A859" s="220" t="s">
        <v>99</v>
      </c>
      <c r="B859" s="220"/>
      <c r="C859" s="220"/>
      <c r="D859" s="220"/>
      <c r="E859" s="220"/>
    </row>
    <row r="860" spans="1:5" ht="15" customHeight="1" x14ac:dyDescent="0.2">
      <c r="A860" s="221" t="s">
        <v>341</v>
      </c>
      <c r="B860" s="221"/>
      <c r="C860" s="221"/>
      <c r="D860" s="221"/>
      <c r="E860" s="221"/>
    </row>
    <row r="861" spans="1:5" ht="15" customHeight="1" x14ac:dyDescent="0.2">
      <c r="A861" s="221"/>
      <c r="B861" s="221"/>
      <c r="C861" s="221"/>
      <c r="D861" s="221"/>
      <c r="E861" s="221"/>
    </row>
    <row r="862" spans="1:5" ht="15" customHeight="1" x14ac:dyDescent="0.2">
      <c r="A862" s="221"/>
      <c r="B862" s="221"/>
      <c r="C862" s="221"/>
      <c r="D862" s="221"/>
      <c r="E862" s="221"/>
    </row>
    <row r="863" spans="1:5" ht="15" customHeight="1" x14ac:dyDescent="0.2">
      <c r="A863" s="221"/>
      <c r="B863" s="221"/>
      <c r="C863" s="221"/>
      <c r="D863" s="221"/>
      <c r="E863" s="221"/>
    </row>
    <row r="864" spans="1:5" ht="15" customHeight="1" x14ac:dyDescent="0.2">
      <c r="A864" s="221"/>
      <c r="B864" s="221"/>
      <c r="C864" s="221"/>
      <c r="D864" s="221"/>
      <c r="E864" s="221"/>
    </row>
    <row r="865" spans="1:5" ht="15" customHeight="1" x14ac:dyDescent="0.2">
      <c r="A865" s="221"/>
      <c r="B865" s="221"/>
      <c r="C865" s="221"/>
      <c r="D865" s="221"/>
      <c r="E865" s="221"/>
    </row>
    <row r="866" spans="1:5" ht="15" customHeight="1" x14ac:dyDescent="0.2">
      <c r="A866" s="37"/>
      <c r="B866" s="37"/>
      <c r="C866" s="37"/>
      <c r="D866" s="37"/>
      <c r="E866" s="37"/>
    </row>
    <row r="867" spans="1:5" ht="15" customHeight="1" x14ac:dyDescent="0.25">
      <c r="A867" s="39" t="s">
        <v>1</v>
      </c>
      <c r="B867" s="41"/>
      <c r="C867" s="41"/>
      <c r="D867" s="41"/>
      <c r="E867" s="41"/>
    </row>
    <row r="868" spans="1:5" ht="15" customHeight="1" x14ac:dyDescent="0.2">
      <c r="A868" s="61" t="s">
        <v>47</v>
      </c>
      <c r="B868" s="41"/>
      <c r="C868" s="41"/>
      <c r="D868" s="41"/>
      <c r="E868" s="43" t="s">
        <v>48</v>
      </c>
    </row>
    <row r="869" spans="1:5" ht="15" customHeight="1" x14ac:dyDescent="0.25">
      <c r="A869" s="44"/>
      <c r="B869" s="60"/>
      <c r="C869" s="46"/>
      <c r="D869" s="46"/>
      <c r="E869" s="47"/>
    </row>
    <row r="870" spans="1:5" ht="15" customHeight="1" x14ac:dyDescent="0.2">
      <c r="B870" s="48" t="s">
        <v>40</v>
      </c>
      <c r="C870" s="48" t="s">
        <v>41</v>
      </c>
      <c r="D870" s="49" t="s">
        <v>42</v>
      </c>
      <c r="E870" s="50" t="s">
        <v>43</v>
      </c>
    </row>
    <row r="871" spans="1:5" ht="15" customHeight="1" x14ac:dyDescent="0.2">
      <c r="B871" s="118">
        <v>98278</v>
      </c>
      <c r="C871" s="119"/>
      <c r="D871" s="53" t="s">
        <v>101</v>
      </c>
      <c r="E871" s="54">
        <v>1337630</v>
      </c>
    </row>
    <row r="872" spans="1:5" ht="15" customHeight="1" x14ac:dyDescent="0.2">
      <c r="B872" s="56"/>
      <c r="C872" s="57" t="s">
        <v>46</v>
      </c>
      <c r="D872" s="58"/>
      <c r="E872" s="59">
        <f>SUM(E871:E871)</f>
        <v>1337630</v>
      </c>
    </row>
    <row r="873" spans="1:5" ht="15" customHeight="1" x14ac:dyDescent="0.25">
      <c r="A873" s="120"/>
      <c r="B873" s="121"/>
      <c r="C873" s="121"/>
      <c r="D873" s="121"/>
      <c r="E873" s="121"/>
    </row>
    <row r="874" spans="1:5" ht="15" customHeight="1" x14ac:dyDescent="0.25">
      <c r="A874" s="39" t="s">
        <v>16</v>
      </c>
      <c r="B874" s="41"/>
      <c r="C874" s="41"/>
    </row>
    <row r="875" spans="1:5" ht="15" customHeight="1" x14ac:dyDescent="0.2">
      <c r="A875" s="61" t="s">
        <v>102</v>
      </c>
      <c r="B875" s="46"/>
      <c r="C875" s="46"/>
      <c r="D875" s="46"/>
      <c r="E875" s="62" t="s">
        <v>103</v>
      </c>
    </row>
    <row r="876" spans="1:5" ht="15" customHeight="1" x14ac:dyDescent="0.2">
      <c r="A876" s="102"/>
      <c r="B876" s="103"/>
      <c r="C876" s="41"/>
      <c r="D876" s="121"/>
      <c r="E876" s="104"/>
    </row>
    <row r="877" spans="1:5" ht="15" customHeight="1" x14ac:dyDescent="0.2">
      <c r="C877" s="64" t="s">
        <v>41</v>
      </c>
      <c r="D877" s="122" t="s">
        <v>50</v>
      </c>
      <c r="E877" s="50" t="s">
        <v>43</v>
      </c>
    </row>
    <row r="878" spans="1:5" ht="15" customHeight="1" x14ac:dyDescent="0.2">
      <c r="C878" s="66">
        <v>3769</v>
      </c>
      <c r="D878" s="80" t="s">
        <v>283</v>
      </c>
      <c r="E878" s="54">
        <v>1337630</v>
      </c>
    </row>
    <row r="879" spans="1:5" ht="15" customHeight="1" x14ac:dyDescent="0.2">
      <c r="C879" s="68" t="s">
        <v>46</v>
      </c>
      <c r="D879" s="69"/>
      <c r="E879" s="70">
        <f>SUM(E878:E878)</f>
        <v>1337630</v>
      </c>
    </row>
    <row r="880" spans="1:5" ht="15" customHeight="1" x14ac:dyDescent="0.2"/>
    <row r="881" spans="1:5" ht="15" customHeight="1" x14ac:dyDescent="0.2"/>
    <row r="882" spans="1:5" ht="15" customHeight="1" x14ac:dyDescent="0.2"/>
    <row r="883" spans="1:5" ht="15" customHeight="1" x14ac:dyDescent="0.2"/>
    <row r="884" spans="1:5" ht="15" customHeight="1" x14ac:dyDescent="0.2"/>
    <row r="885" spans="1:5" ht="15" customHeight="1" x14ac:dyDescent="0.2"/>
    <row r="886" spans="1:5" ht="15" customHeight="1" x14ac:dyDescent="0.25">
      <c r="A886" s="36" t="s">
        <v>342</v>
      </c>
    </row>
    <row r="887" spans="1:5" ht="15" customHeight="1" x14ac:dyDescent="0.2">
      <c r="A887" s="220" t="s">
        <v>35</v>
      </c>
      <c r="B887" s="220"/>
      <c r="C887" s="220"/>
      <c r="D887" s="220"/>
      <c r="E887" s="220"/>
    </row>
    <row r="888" spans="1:5" ht="15" customHeight="1" x14ac:dyDescent="0.2">
      <c r="A888" s="221" t="s">
        <v>343</v>
      </c>
      <c r="B888" s="221"/>
      <c r="C888" s="221"/>
      <c r="D888" s="221"/>
      <c r="E888" s="221"/>
    </row>
    <row r="889" spans="1:5" ht="15" customHeight="1" x14ac:dyDescent="0.2">
      <c r="A889" s="221"/>
      <c r="B889" s="221"/>
      <c r="C889" s="221"/>
      <c r="D889" s="221"/>
      <c r="E889" s="221"/>
    </row>
    <row r="890" spans="1:5" ht="15" customHeight="1" x14ac:dyDescent="0.2">
      <c r="A890" s="221"/>
      <c r="B890" s="221"/>
      <c r="C890" s="221"/>
      <c r="D890" s="221"/>
      <c r="E890" s="221"/>
    </row>
    <row r="891" spans="1:5" ht="15" customHeight="1" x14ac:dyDescent="0.2">
      <c r="A891" s="221"/>
      <c r="B891" s="221"/>
      <c r="C891" s="221"/>
      <c r="D891" s="221"/>
      <c r="E891" s="221"/>
    </row>
    <row r="892" spans="1:5" ht="15" customHeight="1" x14ac:dyDescent="0.2">
      <c r="A892" s="221"/>
      <c r="B892" s="221"/>
      <c r="C892" s="221"/>
      <c r="D892" s="221"/>
      <c r="E892" s="221"/>
    </row>
    <row r="893" spans="1:5" ht="15" customHeight="1" x14ac:dyDescent="0.2">
      <c r="A893" s="221"/>
      <c r="B893" s="221"/>
      <c r="C893" s="221"/>
      <c r="D893" s="221"/>
      <c r="E893" s="221"/>
    </row>
    <row r="894" spans="1:5" ht="15" customHeight="1" x14ac:dyDescent="0.2">
      <c r="A894" s="221"/>
      <c r="B894" s="221"/>
      <c r="C894" s="221"/>
      <c r="D894" s="221"/>
      <c r="E894" s="221"/>
    </row>
    <row r="895" spans="1:5" ht="15" customHeight="1" x14ac:dyDescent="0.2">
      <c r="A895" s="37"/>
      <c r="B895" s="38"/>
      <c r="C895" s="37"/>
      <c r="D895" s="37"/>
      <c r="E895" s="37"/>
    </row>
    <row r="896" spans="1:5" ht="15" customHeight="1" x14ac:dyDescent="0.25">
      <c r="A896" s="39" t="s">
        <v>1</v>
      </c>
      <c r="B896" s="40"/>
      <c r="C896" s="41"/>
      <c r="D896" s="41"/>
      <c r="E896" s="41"/>
    </row>
    <row r="897" spans="1:5" ht="15" customHeight="1" x14ac:dyDescent="0.2">
      <c r="A897" s="42" t="s">
        <v>77</v>
      </c>
      <c r="B897" s="41"/>
      <c r="C897" s="41"/>
      <c r="D897" s="41"/>
      <c r="E897" s="43" t="s">
        <v>78</v>
      </c>
    </row>
    <row r="898" spans="1:5" ht="15" customHeight="1" x14ac:dyDescent="0.25">
      <c r="A898" s="44"/>
      <c r="B898" s="45"/>
      <c r="C898" s="46"/>
      <c r="D898" s="46"/>
      <c r="E898" s="47"/>
    </row>
    <row r="899" spans="1:5" ht="15" customHeight="1" x14ac:dyDescent="0.2">
      <c r="B899" s="48" t="s">
        <v>40</v>
      </c>
      <c r="C899" s="48" t="s">
        <v>41</v>
      </c>
      <c r="D899" s="49" t="s">
        <v>42</v>
      </c>
      <c r="E899" s="50" t="s">
        <v>43</v>
      </c>
    </row>
    <row r="900" spans="1:5" ht="15" customHeight="1" x14ac:dyDescent="0.2">
      <c r="B900" s="51">
        <v>106515974</v>
      </c>
      <c r="C900" s="52"/>
      <c r="D900" s="55" t="s">
        <v>45</v>
      </c>
      <c r="E900" s="54">
        <v>506844.8</v>
      </c>
    </row>
    <row r="901" spans="1:5" ht="15" customHeight="1" x14ac:dyDescent="0.2">
      <c r="B901" s="56"/>
      <c r="C901" s="57" t="s">
        <v>46</v>
      </c>
      <c r="D901" s="58"/>
      <c r="E901" s="59">
        <f>SUM(E900:E900)</f>
        <v>506844.8</v>
      </c>
    </row>
    <row r="902" spans="1:5" ht="15" customHeight="1" x14ac:dyDescent="0.2"/>
    <row r="903" spans="1:5" ht="15" customHeight="1" x14ac:dyDescent="0.25">
      <c r="A903" s="60" t="s">
        <v>16</v>
      </c>
      <c r="B903" s="46"/>
      <c r="C903" s="46"/>
      <c r="D903" s="46"/>
      <c r="E903" s="46"/>
    </row>
    <row r="904" spans="1:5" ht="15" customHeight="1" x14ac:dyDescent="0.2">
      <c r="A904" s="61" t="s">
        <v>47</v>
      </c>
      <c r="B904" s="46"/>
      <c r="C904" s="46"/>
      <c r="D904" s="46"/>
      <c r="E904" s="62" t="s">
        <v>48</v>
      </c>
    </row>
    <row r="905" spans="1:5" ht="15" customHeight="1" x14ac:dyDescent="0.2"/>
    <row r="906" spans="1:5" ht="15" customHeight="1" x14ac:dyDescent="0.2">
      <c r="C906" s="48" t="s">
        <v>41</v>
      </c>
      <c r="D906" s="49" t="s">
        <v>42</v>
      </c>
      <c r="E906" s="50" t="s">
        <v>43</v>
      </c>
    </row>
    <row r="907" spans="1:5" ht="15" customHeight="1" x14ac:dyDescent="0.2">
      <c r="C907" s="63"/>
      <c r="D907" s="55" t="s">
        <v>49</v>
      </c>
      <c r="E907" s="54">
        <v>506844.8</v>
      </c>
    </row>
    <row r="908" spans="1:5" ht="15" customHeight="1" x14ac:dyDescent="0.2">
      <c r="C908" s="57" t="s">
        <v>46</v>
      </c>
      <c r="D908" s="58"/>
      <c r="E908" s="59">
        <f>SUM(E907:E907)</f>
        <v>506844.8</v>
      </c>
    </row>
    <row r="909" spans="1:5" ht="15" customHeight="1" x14ac:dyDescent="0.2"/>
    <row r="910" spans="1:5" ht="15" customHeight="1" x14ac:dyDescent="0.2"/>
    <row r="911" spans="1:5" ht="15" customHeight="1" x14ac:dyDescent="0.25">
      <c r="A911" s="36" t="s">
        <v>344</v>
      </c>
    </row>
    <row r="912" spans="1:5" ht="15" customHeight="1" x14ac:dyDescent="0.2">
      <c r="A912" s="223" t="s">
        <v>345</v>
      </c>
      <c r="B912" s="223"/>
      <c r="C912" s="223"/>
      <c r="D912" s="223"/>
      <c r="E912" s="223"/>
    </row>
    <row r="913" spans="1:5" ht="15" customHeight="1" x14ac:dyDescent="0.2">
      <c r="A913" s="223"/>
      <c r="B913" s="223"/>
      <c r="C913" s="223"/>
      <c r="D913" s="223"/>
      <c r="E913" s="223"/>
    </row>
    <row r="914" spans="1:5" ht="15" customHeight="1" x14ac:dyDescent="0.2">
      <c r="A914" s="223"/>
      <c r="B914" s="223"/>
      <c r="C914" s="223"/>
      <c r="D914" s="223"/>
      <c r="E914" s="223"/>
    </row>
    <row r="915" spans="1:5" ht="15" customHeight="1" x14ac:dyDescent="0.2">
      <c r="A915" s="223"/>
      <c r="B915" s="223"/>
      <c r="C915" s="223"/>
      <c r="D915" s="223"/>
      <c r="E915" s="223"/>
    </row>
    <row r="916" spans="1:5" ht="15" customHeight="1" x14ac:dyDescent="0.2">
      <c r="A916" s="223"/>
      <c r="B916" s="223"/>
      <c r="C916" s="223"/>
      <c r="D916" s="223"/>
      <c r="E916" s="223"/>
    </row>
    <row r="917" spans="1:5" ht="15" customHeight="1" x14ac:dyDescent="0.2">
      <c r="A917" s="223"/>
      <c r="B917" s="223"/>
      <c r="C917" s="223"/>
      <c r="D917" s="223"/>
      <c r="E917" s="223"/>
    </row>
    <row r="918" spans="1:5" ht="15" customHeight="1" x14ac:dyDescent="0.2">
      <c r="A918" s="223"/>
      <c r="B918" s="223"/>
      <c r="C918" s="223"/>
      <c r="D918" s="223"/>
      <c r="E918" s="223"/>
    </row>
    <row r="919" spans="1:5" ht="15" customHeight="1" x14ac:dyDescent="0.2">
      <c r="A919" s="223"/>
      <c r="B919" s="223"/>
      <c r="C919" s="223"/>
      <c r="D919" s="223"/>
      <c r="E919" s="223"/>
    </row>
    <row r="920" spans="1:5" ht="15" customHeight="1" x14ac:dyDescent="0.2">
      <c r="A920" s="37"/>
      <c r="B920" s="38"/>
      <c r="C920" s="37"/>
      <c r="D920" s="37"/>
      <c r="E920" s="37"/>
    </row>
    <row r="921" spans="1:5" ht="15" customHeight="1" x14ac:dyDescent="0.25">
      <c r="A921" s="39" t="s">
        <v>1</v>
      </c>
      <c r="B921" s="40"/>
      <c r="C921" s="41"/>
      <c r="D921" s="41"/>
      <c r="E921" s="41"/>
    </row>
    <row r="922" spans="1:5" ht="15" customHeight="1" x14ac:dyDescent="0.2">
      <c r="A922" s="42" t="s">
        <v>77</v>
      </c>
      <c r="B922" s="41"/>
      <c r="C922" s="41"/>
      <c r="D922" s="41"/>
      <c r="E922" s="43" t="s">
        <v>80</v>
      </c>
    </row>
    <row r="923" spans="1:5" ht="15" customHeight="1" x14ac:dyDescent="0.25">
      <c r="A923" s="44"/>
      <c r="B923" s="45"/>
      <c r="C923" s="46"/>
      <c r="D923" s="46"/>
      <c r="E923" s="47"/>
    </row>
    <row r="924" spans="1:5" ht="15" customHeight="1" x14ac:dyDescent="0.2">
      <c r="B924" s="48" t="s">
        <v>40</v>
      </c>
      <c r="C924" s="48" t="s">
        <v>41</v>
      </c>
      <c r="D924" s="49" t="s">
        <v>42</v>
      </c>
      <c r="E924" s="50" t="s">
        <v>43</v>
      </c>
    </row>
    <row r="925" spans="1:5" ht="15" customHeight="1" x14ac:dyDescent="0.2">
      <c r="B925" s="51">
        <v>110595823</v>
      </c>
      <c r="C925" s="52"/>
      <c r="D925" s="80" t="s">
        <v>346</v>
      </c>
      <c r="E925" s="54">
        <v>3959482.48</v>
      </c>
    </row>
    <row r="926" spans="1:5" ht="15" customHeight="1" x14ac:dyDescent="0.2">
      <c r="B926" s="51">
        <v>110595113</v>
      </c>
      <c r="C926" s="52"/>
      <c r="D926" s="187" t="s">
        <v>347</v>
      </c>
      <c r="E926" s="54">
        <v>290930.2</v>
      </c>
    </row>
    <row r="927" spans="1:5" ht="15" customHeight="1" x14ac:dyDescent="0.2">
      <c r="B927" s="56"/>
      <c r="C927" s="57" t="s">
        <v>46</v>
      </c>
      <c r="D927" s="58"/>
      <c r="E927" s="59">
        <f>SUM(E925:E926)</f>
        <v>4250412.68</v>
      </c>
    </row>
    <row r="928" spans="1:5" ht="15" customHeight="1" x14ac:dyDescent="0.2"/>
    <row r="929" spans="1:5" ht="15" customHeight="1" x14ac:dyDescent="0.25">
      <c r="A929" s="39" t="s">
        <v>16</v>
      </c>
    </row>
    <row r="930" spans="1:5" ht="15" customHeight="1" x14ac:dyDescent="0.2">
      <c r="A930" s="42" t="s">
        <v>77</v>
      </c>
      <c r="B930" s="41"/>
      <c r="C930" s="41"/>
      <c r="D930" s="41"/>
      <c r="E930" s="43" t="s">
        <v>80</v>
      </c>
    </row>
    <row r="931" spans="1:5" ht="15" customHeight="1" x14ac:dyDescent="0.2"/>
    <row r="932" spans="1:5" ht="15" customHeight="1" x14ac:dyDescent="0.2">
      <c r="C932" s="64" t="s">
        <v>41</v>
      </c>
      <c r="D932" s="65" t="s">
        <v>50</v>
      </c>
      <c r="E932" s="64" t="s">
        <v>43</v>
      </c>
    </row>
    <row r="933" spans="1:5" ht="15" customHeight="1" x14ac:dyDescent="0.2">
      <c r="C933" s="66">
        <v>2212</v>
      </c>
      <c r="D933" s="80" t="s">
        <v>348</v>
      </c>
      <c r="E933" s="54">
        <v>290930.2</v>
      </c>
    </row>
    <row r="934" spans="1:5" ht="15" customHeight="1" x14ac:dyDescent="0.2">
      <c r="C934" s="66">
        <v>2212</v>
      </c>
      <c r="D934" s="80" t="s">
        <v>64</v>
      </c>
      <c r="E934" s="54">
        <v>3959482.48</v>
      </c>
    </row>
    <row r="935" spans="1:5" ht="15" customHeight="1" x14ac:dyDescent="0.2">
      <c r="C935" s="68" t="s">
        <v>46</v>
      </c>
      <c r="D935" s="69"/>
      <c r="E935" s="70">
        <f>SUM(E933:E934)</f>
        <v>4250412.68</v>
      </c>
    </row>
    <row r="936" spans="1:5" ht="15" customHeight="1" x14ac:dyDescent="0.2"/>
    <row r="937" spans="1:5" ht="15" customHeight="1" x14ac:dyDescent="0.2"/>
    <row r="938" spans="1:5" ht="15" customHeight="1" x14ac:dyDescent="0.25">
      <c r="A938" s="36" t="s">
        <v>349</v>
      </c>
    </row>
    <row r="939" spans="1:5" ht="15" customHeight="1" x14ac:dyDescent="0.2">
      <c r="A939" s="222" t="s">
        <v>350</v>
      </c>
      <c r="B939" s="222"/>
      <c r="C939" s="222"/>
      <c r="D939" s="222"/>
      <c r="E939" s="222"/>
    </row>
    <row r="940" spans="1:5" ht="15" customHeight="1" x14ac:dyDescent="0.2">
      <c r="A940" s="222"/>
      <c r="B940" s="222"/>
      <c r="C940" s="222"/>
      <c r="D940" s="222"/>
      <c r="E940" s="222"/>
    </row>
    <row r="941" spans="1:5" ht="15" customHeight="1" x14ac:dyDescent="0.2">
      <c r="A941" s="221" t="s">
        <v>351</v>
      </c>
      <c r="B941" s="221"/>
      <c r="C941" s="221"/>
      <c r="D941" s="221"/>
      <c r="E941" s="221"/>
    </row>
    <row r="942" spans="1:5" ht="15" customHeight="1" x14ac:dyDescent="0.2">
      <c r="A942" s="221"/>
      <c r="B942" s="221"/>
      <c r="C942" s="221"/>
      <c r="D942" s="221"/>
      <c r="E942" s="221"/>
    </row>
    <row r="943" spans="1:5" ht="15" customHeight="1" x14ac:dyDescent="0.2">
      <c r="A943" s="221"/>
      <c r="B943" s="221"/>
      <c r="C943" s="221"/>
      <c r="D943" s="221"/>
      <c r="E943" s="221"/>
    </row>
    <row r="944" spans="1:5" ht="15" customHeight="1" x14ac:dyDescent="0.2">
      <c r="A944" s="221"/>
      <c r="B944" s="221"/>
      <c r="C944" s="221"/>
      <c r="D944" s="221"/>
      <c r="E944" s="221"/>
    </row>
    <row r="945" spans="1:5" ht="15" customHeight="1" x14ac:dyDescent="0.2">
      <c r="A945" s="221"/>
      <c r="B945" s="221"/>
      <c r="C945" s="221"/>
      <c r="D945" s="221"/>
      <c r="E945" s="221"/>
    </row>
    <row r="946" spans="1:5" ht="15" customHeight="1" x14ac:dyDescent="0.2">
      <c r="A946" s="221"/>
      <c r="B946" s="221"/>
      <c r="C946" s="221"/>
      <c r="D946" s="221"/>
      <c r="E946" s="221"/>
    </row>
    <row r="947" spans="1:5" ht="15" customHeight="1" x14ac:dyDescent="0.2">
      <c r="A947" s="221"/>
      <c r="B947" s="221"/>
      <c r="C947" s="221"/>
      <c r="D947" s="221"/>
      <c r="E947" s="221"/>
    </row>
    <row r="948" spans="1:5" ht="15" customHeight="1" x14ac:dyDescent="0.2">
      <c r="A948" s="221"/>
      <c r="B948" s="221"/>
      <c r="C948" s="221"/>
      <c r="D948" s="221"/>
      <c r="E948" s="221"/>
    </row>
    <row r="949" spans="1:5" ht="15" customHeight="1" x14ac:dyDescent="0.2">
      <c r="A949" s="44"/>
      <c r="B949" s="150"/>
      <c r="C949" s="44"/>
      <c r="D949" s="44"/>
      <c r="E949" s="44"/>
    </row>
    <row r="950" spans="1:5" ht="15" customHeight="1" x14ac:dyDescent="0.25">
      <c r="A950" s="60" t="s">
        <v>16</v>
      </c>
      <c r="B950" s="46"/>
      <c r="C950" s="46"/>
      <c r="D950" s="46"/>
      <c r="E950" s="46"/>
    </row>
    <row r="951" spans="1:5" ht="15" customHeight="1" x14ac:dyDescent="0.2">
      <c r="A951" s="61" t="s">
        <v>47</v>
      </c>
      <c r="B951" s="46"/>
      <c r="C951" s="46"/>
      <c r="D951" s="46"/>
      <c r="E951" s="62" t="s">
        <v>48</v>
      </c>
    </row>
    <row r="952" spans="1:5" ht="15" customHeight="1" x14ac:dyDescent="0.25">
      <c r="A952" s="60"/>
      <c r="B952" s="44"/>
      <c r="C952" s="46"/>
      <c r="D952" s="46"/>
      <c r="E952" s="47"/>
    </row>
    <row r="953" spans="1:5" ht="15" customHeight="1" x14ac:dyDescent="0.2">
      <c r="A953" s="77"/>
      <c r="B953" s="77"/>
      <c r="C953" s="48" t="s">
        <v>41</v>
      </c>
      <c r="D953" s="65" t="s">
        <v>50</v>
      </c>
      <c r="E953" s="50" t="s">
        <v>43</v>
      </c>
    </row>
    <row r="954" spans="1:5" ht="15" customHeight="1" x14ac:dyDescent="0.2">
      <c r="A954" s="92"/>
      <c r="B954" s="79"/>
      <c r="C954" s="63">
        <v>6409</v>
      </c>
      <c r="D954" s="55" t="s">
        <v>61</v>
      </c>
      <c r="E954" s="106">
        <v>-50000</v>
      </c>
    </row>
    <row r="955" spans="1:5" ht="15" customHeight="1" x14ac:dyDescent="0.2">
      <c r="A955" s="93"/>
      <c r="B955" s="107"/>
      <c r="C955" s="57" t="s">
        <v>46</v>
      </c>
      <c r="D955" s="58"/>
      <c r="E955" s="59">
        <f>E954</f>
        <v>-50000</v>
      </c>
    </row>
    <row r="956" spans="1:5" ht="15" customHeight="1" x14ac:dyDescent="0.2">
      <c r="A956" s="44"/>
      <c r="B956" s="150"/>
      <c r="C956" s="44"/>
      <c r="D956" s="44"/>
      <c r="E956" s="44"/>
    </row>
    <row r="957" spans="1:5" ht="15" customHeight="1" x14ac:dyDescent="0.25">
      <c r="A957" s="60" t="s">
        <v>16</v>
      </c>
      <c r="B957" s="167"/>
      <c r="C957" s="46"/>
      <c r="D957" s="46"/>
      <c r="E957" s="46"/>
    </row>
    <row r="958" spans="1:5" ht="15" customHeight="1" x14ac:dyDescent="0.2">
      <c r="A958" s="61" t="s">
        <v>102</v>
      </c>
      <c r="B958" s="46"/>
      <c r="C958" s="46"/>
      <c r="D958" s="46"/>
      <c r="E958" s="62" t="s">
        <v>103</v>
      </c>
    </row>
    <row r="959" spans="1:5" ht="15" customHeight="1" x14ac:dyDescent="0.2">
      <c r="A959" s="44"/>
      <c r="B959" s="177"/>
      <c r="C959" s="46"/>
      <c r="D959" s="44"/>
      <c r="E959" s="157"/>
    </row>
    <row r="960" spans="1:5" ht="15" customHeight="1" x14ac:dyDescent="0.2">
      <c r="B960" s="111"/>
      <c r="C960" s="48" t="s">
        <v>41</v>
      </c>
      <c r="D960" s="122" t="s">
        <v>50</v>
      </c>
      <c r="E960" s="48" t="s">
        <v>43</v>
      </c>
    </row>
    <row r="961" spans="1:5" ht="15" customHeight="1" x14ac:dyDescent="0.2">
      <c r="B961" s="81"/>
      <c r="C961" s="73">
        <v>2399</v>
      </c>
      <c r="D961" s="55" t="s">
        <v>61</v>
      </c>
      <c r="E961" s="130">
        <v>50000</v>
      </c>
    </row>
    <row r="962" spans="1:5" ht="15" customHeight="1" x14ac:dyDescent="0.2">
      <c r="B962" s="117"/>
      <c r="C962" s="57" t="s">
        <v>46</v>
      </c>
      <c r="D962" s="95"/>
      <c r="E962" s="96">
        <f>SUM(E961:E961)</f>
        <v>50000</v>
      </c>
    </row>
    <row r="963" spans="1:5" ht="15" customHeight="1" x14ac:dyDescent="0.2"/>
    <row r="964" spans="1:5" ht="15" customHeight="1" x14ac:dyDescent="0.2"/>
    <row r="965" spans="1:5" ht="15" customHeight="1" x14ac:dyDescent="0.25">
      <c r="A965" s="36" t="s">
        <v>352</v>
      </c>
    </row>
    <row r="966" spans="1:5" ht="15" customHeight="1" x14ac:dyDescent="0.2">
      <c r="A966" s="220" t="s">
        <v>35</v>
      </c>
      <c r="B966" s="220"/>
      <c r="C966" s="220"/>
      <c r="D966" s="220"/>
      <c r="E966" s="220"/>
    </row>
    <row r="967" spans="1:5" ht="15" customHeight="1" x14ac:dyDescent="0.2">
      <c r="A967" s="220" t="s">
        <v>70</v>
      </c>
      <c r="B967" s="220"/>
      <c r="C967" s="220"/>
      <c r="D967" s="220"/>
      <c r="E967" s="220"/>
    </row>
    <row r="968" spans="1:5" ht="15" customHeight="1" x14ac:dyDescent="0.2">
      <c r="A968" s="223" t="s">
        <v>425</v>
      </c>
      <c r="B968" s="223"/>
      <c r="C968" s="223"/>
      <c r="D968" s="223"/>
      <c r="E968" s="223"/>
    </row>
    <row r="969" spans="1:5" ht="15" customHeight="1" x14ac:dyDescent="0.2">
      <c r="A969" s="223"/>
      <c r="B969" s="223"/>
      <c r="C969" s="223"/>
      <c r="D969" s="223"/>
      <c r="E969" s="223"/>
    </row>
    <row r="970" spans="1:5" ht="15" customHeight="1" x14ac:dyDescent="0.2">
      <c r="A970" s="223"/>
      <c r="B970" s="223"/>
      <c r="C970" s="223"/>
      <c r="D970" s="223"/>
      <c r="E970" s="223"/>
    </row>
    <row r="971" spans="1:5" ht="15" customHeight="1" x14ac:dyDescent="0.2">
      <c r="A971" s="223"/>
      <c r="B971" s="223"/>
      <c r="C971" s="223"/>
      <c r="D971" s="223"/>
      <c r="E971" s="223"/>
    </row>
    <row r="972" spans="1:5" ht="15" customHeight="1" x14ac:dyDescent="0.2">
      <c r="A972" s="223"/>
      <c r="B972" s="223"/>
      <c r="C972" s="223"/>
      <c r="D972" s="223"/>
      <c r="E972" s="223"/>
    </row>
    <row r="973" spans="1:5" ht="15" customHeight="1" x14ac:dyDescent="0.2">
      <c r="A973" s="223"/>
      <c r="B973" s="223"/>
      <c r="C973" s="223"/>
      <c r="D973" s="223"/>
      <c r="E973" s="223"/>
    </row>
    <row r="974" spans="1:5" ht="15" customHeight="1" x14ac:dyDescent="0.2">
      <c r="A974" s="223"/>
      <c r="B974" s="223"/>
      <c r="C974" s="223"/>
      <c r="D974" s="223"/>
      <c r="E974" s="223"/>
    </row>
    <row r="975" spans="1:5" ht="15" customHeight="1" x14ac:dyDescent="0.2">
      <c r="A975" s="223"/>
      <c r="B975" s="223"/>
      <c r="C975" s="223"/>
      <c r="D975" s="223"/>
      <c r="E975" s="223"/>
    </row>
    <row r="976" spans="1:5" ht="15" customHeight="1" x14ac:dyDescent="0.2">
      <c r="A976" s="223"/>
      <c r="B976" s="223"/>
      <c r="C976" s="223"/>
      <c r="D976" s="223"/>
      <c r="E976" s="223"/>
    </row>
    <row r="977" spans="1:5" ht="15" customHeight="1" x14ac:dyDescent="0.2">
      <c r="A977" s="223"/>
      <c r="B977" s="223"/>
      <c r="C977" s="223"/>
      <c r="D977" s="223"/>
      <c r="E977" s="223"/>
    </row>
    <row r="978" spans="1:5" ht="15" customHeight="1" x14ac:dyDescent="0.2">
      <c r="A978" s="223"/>
      <c r="B978" s="223"/>
      <c r="C978" s="223"/>
      <c r="D978" s="223"/>
      <c r="E978" s="223"/>
    </row>
    <row r="979" spans="1:5" ht="15" customHeight="1" x14ac:dyDescent="0.2">
      <c r="A979" s="223"/>
      <c r="B979" s="223"/>
      <c r="C979" s="223"/>
      <c r="D979" s="223"/>
      <c r="E979" s="223"/>
    </row>
    <row r="980" spans="1:5" ht="15" customHeight="1" x14ac:dyDescent="0.2">
      <c r="A980" s="37"/>
      <c r="B980" s="38"/>
      <c r="C980" s="37"/>
      <c r="D980" s="37"/>
      <c r="E980" s="37"/>
    </row>
    <row r="981" spans="1:5" ht="15" customHeight="1" x14ac:dyDescent="0.2">
      <c r="A981" s="37"/>
      <c r="B981" s="38"/>
      <c r="C981" s="37"/>
      <c r="D981" s="37"/>
      <c r="E981" s="37"/>
    </row>
    <row r="982" spans="1:5" ht="15" customHeight="1" x14ac:dyDescent="0.2">
      <c r="A982" s="37"/>
      <c r="B982" s="38"/>
      <c r="C982" s="37"/>
      <c r="D982" s="37"/>
      <c r="E982" s="37"/>
    </row>
    <row r="983" spans="1:5" ht="15" customHeight="1" x14ac:dyDescent="0.2">
      <c r="A983" s="37"/>
      <c r="B983" s="38"/>
      <c r="C983" s="37"/>
      <c r="D983" s="37"/>
      <c r="E983" s="37"/>
    </row>
    <row r="984" spans="1:5" ht="15" customHeight="1" x14ac:dyDescent="0.2">
      <c r="A984" s="37"/>
      <c r="B984" s="38"/>
      <c r="C984" s="37"/>
      <c r="D984" s="37"/>
      <c r="E984" s="37"/>
    </row>
    <row r="985" spans="1:5" ht="15" customHeight="1" x14ac:dyDescent="0.2">
      <c r="A985" s="37"/>
      <c r="B985" s="38"/>
      <c r="C985" s="37"/>
      <c r="D985" s="37"/>
      <c r="E985" s="37"/>
    </row>
    <row r="986" spans="1:5" ht="15" customHeight="1" x14ac:dyDescent="0.2">
      <c r="A986" s="37"/>
      <c r="B986" s="38"/>
      <c r="C986" s="37"/>
      <c r="D986" s="37"/>
      <c r="E986" s="37"/>
    </row>
    <row r="987" spans="1:5" ht="15" customHeight="1" x14ac:dyDescent="0.2">
      <c r="A987" s="37"/>
      <c r="B987" s="38"/>
      <c r="C987" s="37"/>
      <c r="D987" s="37"/>
      <c r="E987" s="37"/>
    </row>
    <row r="988" spans="1:5" ht="15" customHeight="1" x14ac:dyDescent="0.2">
      <c r="A988" s="37"/>
      <c r="B988" s="38"/>
      <c r="C988" s="37"/>
      <c r="D988" s="37"/>
      <c r="E988" s="37"/>
    </row>
    <row r="989" spans="1:5" ht="15" customHeight="1" x14ac:dyDescent="0.2">
      <c r="A989" s="37"/>
      <c r="B989" s="38"/>
      <c r="C989" s="37"/>
      <c r="D989" s="37"/>
      <c r="E989" s="37"/>
    </row>
    <row r="990" spans="1:5" ht="15" customHeight="1" x14ac:dyDescent="0.25">
      <c r="A990" s="39" t="s">
        <v>1</v>
      </c>
      <c r="B990" s="40"/>
      <c r="C990" s="41"/>
      <c r="D990" s="41"/>
      <c r="E990" s="41"/>
    </row>
    <row r="991" spans="1:5" ht="15" customHeight="1" x14ac:dyDescent="0.2">
      <c r="A991" s="42" t="s">
        <v>47</v>
      </c>
      <c r="B991" s="40"/>
      <c r="C991" s="41"/>
      <c r="D991" s="41"/>
      <c r="E991" s="43" t="s">
        <v>48</v>
      </c>
    </row>
    <row r="992" spans="1:5" ht="15" customHeight="1" x14ac:dyDescent="0.25">
      <c r="A992" s="44"/>
      <c r="B992" s="45"/>
      <c r="C992" s="46"/>
      <c r="D992" s="46"/>
      <c r="E992" s="47"/>
    </row>
    <row r="993" spans="1:5" ht="15" customHeight="1" x14ac:dyDescent="0.2">
      <c r="B993" s="48" t="s">
        <v>40</v>
      </c>
      <c r="C993" s="48" t="s">
        <v>41</v>
      </c>
      <c r="D993" s="49" t="s">
        <v>42</v>
      </c>
      <c r="E993" s="50" t="s">
        <v>43</v>
      </c>
    </row>
    <row r="994" spans="1:5" ht="15" customHeight="1" x14ac:dyDescent="0.2">
      <c r="B994" s="51">
        <v>107117968</v>
      </c>
      <c r="C994" s="52"/>
      <c r="D994" s="55" t="s">
        <v>45</v>
      </c>
      <c r="E994" s="54">
        <v>185216.25</v>
      </c>
    </row>
    <row r="995" spans="1:5" ht="15" customHeight="1" x14ac:dyDescent="0.2">
      <c r="B995" s="51">
        <v>107517969</v>
      </c>
      <c r="C995" s="52"/>
      <c r="D995" s="55" t="s">
        <v>45</v>
      </c>
      <c r="E995" s="54">
        <v>3148676.19</v>
      </c>
    </row>
    <row r="996" spans="1:5" ht="15" customHeight="1" x14ac:dyDescent="0.2">
      <c r="B996" s="51">
        <v>107117015</v>
      </c>
      <c r="C996" s="52"/>
      <c r="D996" s="53" t="s">
        <v>44</v>
      </c>
      <c r="E996" s="54">
        <v>38881.050000000003</v>
      </c>
    </row>
    <row r="997" spans="1:5" ht="15" customHeight="1" x14ac:dyDescent="0.2">
      <c r="B997" s="51">
        <v>107517016</v>
      </c>
      <c r="C997" s="52"/>
      <c r="D997" s="132" t="s">
        <v>44</v>
      </c>
      <c r="E997" s="54">
        <v>660977.85</v>
      </c>
    </row>
    <row r="998" spans="1:5" ht="15" customHeight="1" x14ac:dyDescent="0.2">
      <c r="B998" s="56"/>
      <c r="C998" s="57" t="s">
        <v>46</v>
      </c>
      <c r="D998" s="58"/>
      <c r="E998" s="59">
        <f>SUM(E994:E997)</f>
        <v>4033751.34</v>
      </c>
    </row>
    <row r="999" spans="1:5" ht="15" customHeight="1" x14ac:dyDescent="0.2"/>
    <row r="1000" spans="1:5" ht="15" customHeight="1" x14ac:dyDescent="0.25">
      <c r="A1000" s="60" t="s">
        <v>1</v>
      </c>
      <c r="B1000" s="83"/>
      <c r="C1000" s="84"/>
      <c r="D1000" s="84"/>
      <c r="E1000" s="84"/>
    </row>
    <row r="1001" spans="1:5" ht="15" customHeight="1" x14ac:dyDescent="0.2">
      <c r="A1001" s="61" t="s">
        <v>71</v>
      </c>
      <c r="B1001" s="85"/>
      <c r="C1001" s="85"/>
      <c r="D1001" s="85"/>
      <c r="E1001" s="44" t="s">
        <v>72</v>
      </c>
    </row>
    <row r="1002" spans="1:5" ht="15" customHeight="1" x14ac:dyDescent="0.2">
      <c r="A1002" s="85"/>
      <c r="B1002" s="86"/>
      <c r="C1002" s="85"/>
      <c r="D1002" s="85"/>
      <c r="E1002" s="47"/>
    </row>
    <row r="1003" spans="1:5" ht="15" customHeight="1" x14ac:dyDescent="0.2">
      <c r="B1003" s="77"/>
      <c r="C1003" s="87" t="s">
        <v>41</v>
      </c>
      <c r="D1003" s="49" t="s">
        <v>42</v>
      </c>
      <c r="E1003" s="64" t="s">
        <v>43</v>
      </c>
    </row>
    <row r="1004" spans="1:5" ht="15" customHeight="1" x14ac:dyDescent="0.2">
      <c r="B1004" s="88"/>
      <c r="C1004" s="87">
        <v>6172</v>
      </c>
      <c r="D1004" s="55" t="s">
        <v>73</v>
      </c>
      <c r="E1004" s="89">
        <v>3991640.34</v>
      </c>
    </row>
    <row r="1005" spans="1:5" ht="15" customHeight="1" x14ac:dyDescent="0.2">
      <c r="B1005" s="90"/>
      <c r="C1005" s="68" t="s">
        <v>46</v>
      </c>
      <c r="D1005" s="69"/>
      <c r="E1005" s="70">
        <f>SUM(E1004:E1004)</f>
        <v>3991640.34</v>
      </c>
    </row>
    <row r="1006" spans="1:5" ht="15" customHeight="1" x14ac:dyDescent="0.2"/>
    <row r="1007" spans="1:5" ht="15" customHeight="1" x14ac:dyDescent="0.25">
      <c r="A1007" s="60" t="s">
        <v>16</v>
      </c>
      <c r="B1007" s="46"/>
      <c r="C1007" s="46"/>
      <c r="D1007" s="46"/>
      <c r="E1007" s="46"/>
    </row>
    <row r="1008" spans="1:5" ht="15" customHeight="1" x14ac:dyDescent="0.2">
      <c r="A1008" s="61" t="s">
        <v>71</v>
      </c>
      <c r="B1008" s="85"/>
      <c r="C1008" s="85"/>
      <c r="D1008" s="85"/>
      <c r="E1008" s="44" t="s">
        <v>72</v>
      </c>
    </row>
    <row r="1009" spans="1:5" ht="15" customHeight="1" x14ac:dyDescent="0.25">
      <c r="A1009" s="60"/>
      <c r="B1009" s="44"/>
      <c r="C1009" s="46"/>
      <c r="D1009" s="46"/>
      <c r="E1009" s="47"/>
    </row>
    <row r="1010" spans="1:5" ht="15" customHeight="1" x14ac:dyDescent="0.2">
      <c r="A1010" s="77"/>
      <c r="B1010" s="64" t="s">
        <v>40</v>
      </c>
      <c r="C1010" s="48" t="s">
        <v>41</v>
      </c>
      <c r="D1010" s="91" t="s">
        <v>42</v>
      </c>
      <c r="E1010" s="50" t="s">
        <v>43</v>
      </c>
    </row>
    <row r="1011" spans="1:5" ht="15" customHeight="1" x14ac:dyDescent="0.2">
      <c r="A1011" s="92"/>
      <c r="B1011" s="51">
        <v>107117968</v>
      </c>
      <c r="C1011" s="66"/>
      <c r="D1011" s="80" t="s">
        <v>74</v>
      </c>
      <c r="E1011" s="54">
        <v>185216.25</v>
      </c>
    </row>
    <row r="1012" spans="1:5" ht="15" customHeight="1" x14ac:dyDescent="0.2">
      <c r="A1012" s="92"/>
      <c r="B1012" s="51">
        <v>107517969</v>
      </c>
      <c r="C1012" s="66"/>
      <c r="D1012" s="80" t="s">
        <v>74</v>
      </c>
      <c r="E1012" s="54">
        <v>3148676.19</v>
      </c>
    </row>
    <row r="1013" spans="1:5" ht="15" customHeight="1" x14ac:dyDescent="0.2">
      <c r="A1013" s="92"/>
      <c r="B1013" s="51">
        <v>107117015</v>
      </c>
      <c r="C1013" s="66"/>
      <c r="D1013" s="133" t="s">
        <v>110</v>
      </c>
      <c r="E1013" s="54">
        <v>38881.050000000003</v>
      </c>
    </row>
    <row r="1014" spans="1:5" ht="15" customHeight="1" x14ac:dyDescent="0.2">
      <c r="A1014" s="92"/>
      <c r="B1014" s="51">
        <v>107517016</v>
      </c>
      <c r="C1014" s="66"/>
      <c r="D1014" s="133" t="s">
        <v>110</v>
      </c>
      <c r="E1014" s="54">
        <v>660977.85</v>
      </c>
    </row>
    <row r="1015" spans="1:5" ht="15" customHeight="1" x14ac:dyDescent="0.2">
      <c r="A1015" s="93"/>
      <c r="B1015" s="94"/>
      <c r="C1015" s="57" t="s">
        <v>46</v>
      </c>
      <c r="D1015" s="95"/>
      <c r="E1015" s="96">
        <f>SUM(E1011:E1014)</f>
        <v>4033751.34</v>
      </c>
    </row>
    <row r="1016" spans="1:5" ht="15" customHeight="1" x14ac:dyDescent="0.25">
      <c r="A1016" s="60"/>
      <c r="B1016" s="44"/>
      <c r="C1016" s="46"/>
      <c r="D1016" s="46"/>
      <c r="E1016" s="47"/>
    </row>
    <row r="1017" spans="1:5" ht="15" customHeight="1" x14ac:dyDescent="0.25">
      <c r="A1017" s="39" t="s">
        <v>16</v>
      </c>
      <c r="B1017" s="40"/>
      <c r="C1017" s="41"/>
      <c r="D1017" s="41"/>
      <c r="E1017" s="44"/>
    </row>
    <row r="1018" spans="1:5" ht="15" customHeight="1" x14ac:dyDescent="0.2">
      <c r="A1018" s="42" t="s">
        <v>47</v>
      </c>
      <c r="B1018" s="40"/>
      <c r="C1018" s="41"/>
      <c r="D1018" s="41"/>
      <c r="E1018" t="s">
        <v>48</v>
      </c>
    </row>
    <row r="1019" spans="1:5" ht="15" customHeight="1" x14ac:dyDescent="0.2">
      <c r="A1019" s="42"/>
      <c r="B1019" s="40"/>
      <c r="C1019" s="41"/>
      <c r="D1019" s="41"/>
    </row>
    <row r="1020" spans="1:5" ht="15" customHeight="1" x14ac:dyDescent="0.2">
      <c r="A1020" s="42"/>
      <c r="B1020" s="40"/>
      <c r="C1020" s="48" t="s">
        <v>41</v>
      </c>
      <c r="D1020" s="49" t="s">
        <v>42</v>
      </c>
      <c r="E1020" s="50" t="s">
        <v>43</v>
      </c>
    </row>
    <row r="1021" spans="1:5" ht="15" customHeight="1" x14ac:dyDescent="0.2">
      <c r="A1021" s="42"/>
      <c r="B1021" s="40"/>
      <c r="C1021" s="63"/>
      <c r="D1021" s="55" t="s">
        <v>49</v>
      </c>
      <c r="E1021" s="54">
        <v>3333892.44</v>
      </c>
    </row>
    <row r="1022" spans="1:5" ht="15" customHeight="1" x14ac:dyDescent="0.2">
      <c r="A1022" s="42"/>
      <c r="B1022" s="40"/>
      <c r="C1022" s="63"/>
      <c r="D1022" s="55" t="s">
        <v>49</v>
      </c>
      <c r="E1022" s="54">
        <v>79933.63</v>
      </c>
    </row>
    <row r="1023" spans="1:5" ht="15" customHeight="1" x14ac:dyDescent="0.2">
      <c r="A1023" s="42"/>
      <c r="B1023" s="40"/>
      <c r="C1023" s="57" t="s">
        <v>46</v>
      </c>
      <c r="D1023" s="58"/>
      <c r="E1023" s="97">
        <f>SUM(E1021:E1022)</f>
        <v>3413826.07</v>
      </c>
    </row>
    <row r="1024" spans="1:5" ht="15" customHeight="1" x14ac:dyDescent="0.2"/>
    <row r="1025" spans="1:5" ht="15" customHeight="1" x14ac:dyDescent="0.25">
      <c r="A1025" s="39" t="s">
        <v>16</v>
      </c>
      <c r="B1025" s="40"/>
      <c r="C1025" s="41"/>
      <c r="D1025" s="41"/>
      <c r="E1025" s="44"/>
    </row>
    <row r="1026" spans="1:5" ht="15" customHeight="1" x14ac:dyDescent="0.2">
      <c r="A1026" s="42" t="s">
        <v>47</v>
      </c>
      <c r="B1026" s="40"/>
      <c r="C1026" s="41"/>
      <c r="D1026" s="41"/>
      <c r="E1026" t="s">
        <v>48</v>
      </c>
    </row>
    <row r="1027" spans="1:5" ht="15" customHeight="1" x14ac:dyDescent="0.2"/>
    <row r="1028" spans="1:5" ht="15" customHeight="1" x14ac:dyDescent="0.2">
      <c r="C1028" s="64" t="s">
        <v>41</v>
      </c>
      <c r="D1028" s="65" t="s">
        <v>50</v>
      </c>
      <c r="E1028" s="64" t="s">
        <v>43</v>
      </c>
    </row>
    <row r="1029" spans="1:5" ht="15" customHeight="1" x14ac:dyDescent="0.2">
      <c r="C1029" s="66">
        <v>6409</v>
      </c>
      <c r="D1029" s="67" t="s">
        <v>51</v>
      </c>
      <c r="E1029" s="54">
        <f>657747.9-79933.63</f>
        <v>577814.27</v>
      </c>
    </row>
    <row r="1030" spans="1:5" ht="15" customHeight="1" x14ac:dyDescent="0.2">
      <c r="C1030" s="68" t="s">
        <v>46</v>
      </c>
      <c r="D1030" s="69"/>
      <c r="E1030" s="70">
        <f>SUM(E1029:E1029)</f>
        <v>577814.27</v>
      </c>
    </row>
    <row r="1031" spans="1:5" ht="15" customHeight="1" x14ac:dyDescent="0.2"/>
    <row r="1032" spans="1:5" ht="15" customHeight="1" x14ac:dyDescent="0.2"/>
    <row r="1033" spans="1:5" ht="15" customHeight="1" x14ac:dyDescent="0.2"/>
    <row r="1034" spans="1:5" ht="15" customHeight="1" x14ac:dyDescent="0.2"/>
    <row r="1035" spans="1:5" ht="15" customHeight="1" x14ac:dyDescent="0.2"/>
    <row r="1036" spans="1:5" ht="15" customHeight="1" x14ac:dyDescent="0.2"/>
    <row r="1037" spans="1:5" ht="15" customHeight="1" x14ac:dyDescent="0.2"/>
    <row r="1038" spans="1:5" ht="15" customHeight="1" x14ac:dyDescent="0.2"/>
    <row r="1039" spans="1:5" ht="15" customHeight="1" x14ac:dyDescent="0.2"/>
    <row r="1040" spans="1:5" ht="15" customHeight="1" x14ac:dyDescent="0.2"/>
    <row r="1041" spans="1:5" ht="15" customHeight="1" x14ac:dyDescent="0.2"/>
    <row r="1042" spans="1:5" ht="15" customHeight="1" x14ac:dyDescent="0.25">
      <c r="A1042" s="36" t="s">
        <v>353</v>
      </c>
    </row>
    <row r="1043" spans="1:5" ht="15" customHeight="1" x14ac:dyDescent="0.2">
      <c r="A1043" s="220" t="s">
        <v>35</v>
      </c>
      <c r="B1043" s="220"/>
      <c r="C1043" s="220"/>
      <c r="D1043" s="220"/>
      <c r="E1043" s="220"/>
    </row>
    <row r="1044" spans="1:5" ht="15" customHeight="1" x14ac:dyDescent="0.2">
      <c r="A1044" s="220" t="s">
        <v>70</v>
      </c>
      <c r="B1044" s="220"/>
      <c r="C1044" s="220"/>
      <c r="D1044" s="220"/>
      <c r="E1044" s="220"/>
    </row>
    <row r="1045" spans="1:5" ht="15" customHeight="1" x14ac:dyDescent="0.2">
      <c r="A1045" s="223" t="s">
        <v>426</v>
      </c>
      <c r="B1045" s="223"/>
      <c r="C1045" s="223"/>
      <c r="D1045" s="223"/>
      <c r="E1045" s="223"/>
    </row>
    <row r="1046" spans="1:5" ht="15" customHeight="1" x14ac:dyDescent="0.2">
      <c r="A1046" s="223"/>
      <c r="B1046" s="223"/>
      <c r="C1046" s="223"/>
      <c r="D1046" s="223"/>
      <c r="E1046" s="223"/>
    </row>
    <row r="1047" spans="1:5" ht="15" customHeight="1" x14ac:dyDescent="0.2">
      <c r="A1047" s="223"/>
      <c r="B1047" s="223"/>
      <c r="C1047" s="223"/>
      <c r="D1047" s="223"/>
      <c r="E1047" s="223"/>
    </row>
    <row r="1048" spans="1:5" ht="15" customHeight="1" x14ac:dyDescent="0.2">
      <c r="A1048" s="223"/>
      <c r="B1048" s="223"/>
      <c r="C1048" s="223"/>
      <c r="D1048" s="223"/>
      <c r="E1048" s="223"/>
    </row>
    <row r="1049" spans="1:5" ht="15" customHeight="1" x14ac:dyDescent="0.2">
      <c r="A1049" s="223"/>
      <c r="B1049" s="223"/>
      <c r="C1049" s="223"/>
      <c r="D1049" s="223"/>
      <c r="E1049" s="223"/>
    </row>
    <row r="1050" spans="1:5" ht="15" customHeight="1" x14ac:dyDescent="0.2">
      <c r="A1050" s="223"/>
      <c r="B1050" s="223"/>
      <c r="C1050" s="223"/>
      <c r="D1050" s="223"/>
      <c r="E1050" s="223"/>
    </row>
    <row r="1051" spans="1:5" ht="15" customHeight="1" x14ac:dyDescent="0.2">
      <c r="A1051" s="223"/>
      <c r="B1051" s="223"/>
      <c r="C1051" s="223"/>
      <c r="D1051" s="223"/>
      <c r="E1051" s="223"/>
    </row>
    <row r="1052" spans="1:5" ht="15" customHeight="1" x14ac:dyDescent="0.2">
      <c r="A1052" s="223"/>
      <c r="B1052" s="223"/>
      <c r="C1052" s="223"/>
      <c r="D1052" s="223"/>
      <c r="E1052" s="223"/>
    </row>
    <row r="1053" spans="1:5" ht="15" customHeight="1" x14ac:dyDescent="0.2">
      <c r="A1053" s="223"/>
      <c r="B1053" s="223"/>
      <c r="C1053" s="223"/>
      <c r="D1053" s="223"/>
      <c r="E1053" s="223"/>
    </row>
    <row r="1054" spans="1:5" ht="15" customHeight="1" x14ac:dyDescent="0.2">
      <c r="A1054" s="223"/>
      <c r="B1054" s="223"/>
      <c r="C1054" s="223"/>
      <c r="D1054" s="223"/>
      <c r="E1054" s="223"/>
    </row>
    <row r="1055" spans="1:5" ht="15" customHeight="1" x14ac:dyDescent="0.2">
      <c r="A1055" s="223"/>
      <c r="B1055" s="223"/>
      <c r="C1055" s="223"/>
      <c r="D1055" s="223"/>
      <c r="E1055" s="223"/>
    </row>
    <row r="1056" spans="1:5" ht="15" customHeight="1" x14ac:dyDescent="0.2">
      <c r="A1056" s="37"/>
      <c r="B1056" s="38"/>
      <c r="C1056" s="37"/>
      <c r="D1056" s="37"/>
      <c r="E1056" s="37"/>
    </row>
    <row r="1057" spans="1:5" ht="15" customHeight="1" x14ac:dyDescent="0.25">
      <c r="A1057" s="39" t="s">
        <v>1</v>
      </c>
      <c r="B1057" s="40"/>
      <c r="C1057" s="41"/>
      <c r="D1057" s="41"/>
      <c r="E1057" s="41"/>
    </row>
    <row r="1058" spans="1:5" ht="15" customHeight="1" x14ac:dyDescent="0.2">
      <c r="A1058" s="42" t="s">
        <v>47</v>
      </c>
      <c r="B1058" s="40"/>
      <c r="C1058" s="41"/>
      <c r="D1058" s="41"/>
      <c r="E1058" s="43" t="s">
        <v>48</v>
      </c>
    </row>
    <row r="1059" spans="1:5" ht="15" customHeight="1" x14ac:dyDescent="0.25">
      <c r="A1059" s="44"/>
      <c r="B1059" s="45"/>
      <c r="C1059" s="46"/>
      <c r="D1059" s="46"/>
      <c r="E1059" s="47"/>
    </row>
    <row r="1060" spans="1:5" ht="15" customHeight="1" x14ac:dyDescent="0.2">
      <c r="B1060" s="48" t="s">
        <v>40</v>
      </c>
      <c r="C1060" s="48" t="s">
        <v>41</v>
      </c>
      <c r="D1060" s="49" t="s">
        <v>42</v>
      </c>
      <c r="E1060" s="50" t="s">
        <v>43</v>
      </c>
    </row>
    <row r="1061" spans="1:5" ht="15" customHeight="1" x14ac:dyDescent="0.2">
      <c r="B1061" s="51">
        <v>107117968</v>
      </c>
      <c r="C1061" s="52"/>
      <c r="D1061" s="55" t="s">
        <v>45</v>
      </c>
      <c r="E1061" s="54">
        <v>112783.53</v>
      </c>
    </row>
    <row r="1062" spans="1:5" ht="15" customHeight="1" x14ac:dyDescent="0.2">
      <c r="B1062" s="51">
        <v>107517969</v>
      </c>
      <c r="C1062" s="52"/>
      <c r="D1062" s="55" t="s">
        <v>45</v>
      </c>
      <c r="E1062" s="54">
        <v>1917319.92</v>
      </c>
    </row>
    <row r="1063" spans="1:5" ht="15" customHeight="1" x14ac:dyDescent="0.2">
      <c r="B1063" s="51">
        <v>107117015</v>
      </c>
      <c r="C1063" s="52"/>
      <c r="D1063" s="53" t="s">
        <v>44</v>
      </c>
      <c r="E1063" s="54">
        <v>78242.720000000001</v>
      </c>
    </row>
    <row r="1064" spans="1:5" ht="15" customHeight="1" x14ac:dyDescent="0.2">
      <c r="B1064" s="51">
        <v>107517016</v>
      </c>
      <c r="C1064" s="52"/>
      <c r="D1064" s="132" t="s">
        <v>44</v>
      </c>
      <c r="E1064" s="54">
        <v>1330126.24</v>
      </c>
    </row>
    <row r="1065" spans="1:5" ht="15" customHeight="1" x14ac:dyDescent="0.2">
      <c r="B1065" s="56"/>
      <c r="C1065" s="57" t="s">
        <v>46</v>
      </c>
      <c r="D1065" s="58"/>
      <c r="E1065" s="59">
        <f>SUM(E1061:E1064)</f>
        <v>3438472.41</v>
      </c>
    </row>
    <row r="1066" spans="1:5" ht="15" customHeight="1" x14ac:dyDescent="0.2"/>
    <row r="1067" spans="1:5" ht="15" customHeight="1" x14ac:dyDescent="0.25">
      <c r="A1067" s="60" t="s">
        <v>1</v>
      </c>
      <c r="B1067" s="83"/>
      <c r="C1067" s="84"/>
      <c r="D1067" s="84"/>
      <c r="E1067" s="84"/>
    </row>
    <row r="1068" spans="1:5" ht="15" customHeight="1" x14ac:dyDescent="0.2">
      <c r="A1068" s="61" t="s">
        <v>71</v>
      </c>
      <c r="B1068" s="85"/>
      <c r="C1068" s="85"/>
      <c r="D1068" s="85"/>
      <c r="E1068" s="44" t="s">
        <v>72</v>
      </c>
    </row>
    <row r="1069" spans="1:5" ht="15" customHeight="1" x14ac:dyDescent="0.2">
      <c r="A1069" s="85"/>
      <c r="B1069" s="86"/>
      <c r="C1069" s="85"/>
      <c r="D1069" s="85"/>
      <c r="E1069" s="47"/>
    </row>
    <row r="1070" spans="1:5" ht="15" customHeight="1" x14ac:dyDescent="0.2">
      <c r="B1070" s="77"/>
      <c r="C1070" s="87" t="s">
        <v>41</v>
      </c>
      <c r="D1070" s="49" t="s">
        <v>42</v>
      </c>
      <c r="E1070" s="64" t="s">
        <v>43</v>
      </c>
    </row>
    <row r="1071" spans="1:5" ht="15" customHeight="1" x14ac:dyDescent="0.2">
      <c r="B1071" s="88"/>
      <c r="C1071" s="87">
        <v>6172</v>
      </c>
      <c r="D1071" s="55" t="s">
        <v>73</v>
      </c>
      <c r="E1071" s="89">
        <v>3438472.41</v>
      </c>
    </row>
    <row r="1072" spans="1:5" ht="15" customHeight="1" x14ac:dyDescent="0.2">
      <c r="B1072" s="90"/>
      <c r="C1072" s="68" t="s">
        <v>46</v>
      </c>
      <c r="D1072" s="69"/>
      <c r="E1072" s="70">
        <f>SUM(E1071:E1071)</f>
        <v>3438472.41</v>
      </c>
    </row>
    <row r="1073" spans="1:5" ht="15" customHeight="1" x14ac:dyDescent="0.2"/>
    <row r="1074" spans="1:5" ht="15" customHeight="1" x14ac:dyDescent="0.25">
      <c r="A1074" s="60" t="s">
        <v>16</v>
      </c>
      <c r="B1074" s="46"/>
      <c r="C1074" s="46"/>
      <c r="D1074" s="46"/>
      <c r="E1074" s="46"/>
    </row>
    <row r="1075" spans="1:5" ht="15" customHeight="1" x14ac:dyDescent="0.2">
      <c r="A1075" s="61" t="s">
        <v>71</v>
      </c>
      <c r="B1075" s="85"/>
      <c r="C1075" s="85"/>
      <c r="D1075" s="85"/>
      <c r="E1075" s="44" t="s">
        <v>72</v>
      </c>
    </row>
    <row r="1076" spans="1:5" ht="15" customHeight="1" x14ac:dyDescent="0.25">
      <c r="A1076" s="60"/>
      <c r="B1076" s="44"/>
      <c r="C1076" s="46"/>
      <c r="D1076" s="46"/>
      <c r="E1076" s="47"/>
    </row>
    <row r="1077" spans="1:5" ht="15" customHeight="1" x14ac:dyDescent="0.2">
      <c r="A1077" s="77"/>
      <c r="B1077" s="64" t="s">
        <v>40</v>
      </c>
      <c r="C1077" s="48" t="s">
        <v>41</v>
      </c>
      <c r="D1077" s="91" t="s">
        <v>42</v>
      </c>
      <c r="E1077" s="50" t="s">
        <v>43</v>
      </c>
    </row>
    <row r="1078" spans="1:5" ht="15" customHeight="1" x14ac:dyDescent="0.2">
      <c r="A1078" s="92"/>
      <c r="B1078" s="51">
        <v>107117968</v>
      </c>
      <c r="C1078" s="66"/>
      <c r="D1078" s="80" t="s">
        <v>74</v>
      </c>
      <c r="E1078" s="54">
        <v>112783.53</v>
      </c>
    </row>
    <row r="1079" spans="1:5" ht="15" customHeight="1" x14ac:dyDescent="0.2">
      <c r="A1079" s="92"/>
      <c r="B1079" s="51">
        <v>107517969</v>
      </c>
      <c r="C1079" s="66"/>
      <c r="D1079" s="80" t="s">
        <v>74</v>
      </c>
      <c r="E1079" s="54">
        <v>1917319.92</v>
      </c>
    </row>
    <row r="1080" spans="1:5" ht="15" customHeight="1" x14ac:dyDescent="0.2">
      <c r="A1080" s="92"/>
      <c r="B1080" s="51">
        <v>107117015</v>
      </c>
      <c r="C1080" s="66"/>
      <c r="D1080" s="133" t="s">
        <v>110</v>
      </c>
      <c r="E1080" s="54">
        <v>78242.720000000001</v>
      </c>
    </row>
    <row r="1081" spans="1:5" ht="15" customHeight="1" x14ac:dyDescent="0.2">
      <c r="A1081" s="92"/>
      <c r="B1081" s="51">
        <v>107517016</v>
      </c>
      <c r="C1081" s="66"/>
      <c r="D1081" s="133" t="s">
        <v>110</v>
      </c>
      <c r="E1081" s="54">
        <v>1330126.24</v>
      </c>
    </row>
    <row r="1082" spans="1:5" ht="15" customHeight="1" x14ac:dyDescent="0.2">
      <c r="A1082" s="93"/>
      <c r="B1082" s="94"/>
      <c r="C1082" s="57" t="s">
        <v>46</v>
      </c>
      <c r="D1082" s="95"/>
      <c r="E1082" s="96">
        <f>SUM(E1078:E1081)</f>
        <v>3438472.41</v>
      </c>
    </row>
    <row r="1083" spans="1:5" ht="15" customHeight="1" x14ac:dyDescent="0.25">
      <c r="A1083" s="60"/>
      <c r="B1083" s="44"/>
      <c r="C1083" s="46"/>
      <c r="D1083" s="46"/>
      <c r="E1083" s="47"/>
    </row>
    <row r="1084" spans="1:5" ht="15" customHeight="1" x14ac:dyDescent="0.25">
      <c r="A1084" s="39" t="s">
        <v>16</v>
      </c>
      <c r="B1084" s="40"/>
      <c r="C1084" s="41"/>
      <c r="D1084" s="41"/>
      <c r="E1084" s="44"/>
    </row>
    <row r="1085" spans="1:5" ht="15" customHeight="1" x14ac:dyDescent="0.2">
      <c r="A1085" s="42" t="s">
        <v>47</v>
      </c>
      <c r="B1085" s="40"/>
      <c r="C1085" s="41"/>
      <c r="D1085" s="41"/>
      <c r="E1085" t="s">
        <v>48</v>
      </c>
    </row>
    <row r="1086" spans="1:5" ht="15" customHeight="1" x14ac:dyDescent="0.2">
      <c r="A1086" s="42"/>
      <c r="B1086" s="40"/>
      <c r="C1086" s="41"/>
      <c r="D1086" s="41"/>
    </row>
    <row r="1087" spans="1:5" ht="15" customHeight="1" x14ac:dyDescent="0.2">
      <c r="A1087" s="42"/>
      <c r="B1087" s="40"/>
      <c r="C1087" s="48" t="s">
        <v>41</v>
      </c>
      <c r="D1087" s="49" t="s">
        <v>42</v>
      </c>
      <c r="E1087" s="50" t="s">
        <v>43</v>
      </c>
    </row>
    <row r="1088" spans="1:5" ht="15" customHeight="1" x14ac:dyDescent="0.2">
      <c r="A1088" s="42"/>
      <c r="B1088" s="40"/>
      <c r="C1088" s="63"/>
      <c r="D1088" s="55" t="s">
        <v>49</v>
      </c>
      <c r="E1088" s="54">
        <v>2030103.45</v>
      </c>
    </row>
    <row r="1089" spans="1:5" ht="15" customHeight="1" x14ac:dyDescent="0.2">
      <c r="A1089" s="42"/>
      <c r="B1089" s="40"/>
      <c r="C1089" s="63"/>
      <c r="D1089" s="55" t="s">
        <v>49</v>
      </c>
      <c r="E1089" s="54">
        <v>58370.400000000001</v>
      </c>
    </row>
    <row r="1090" spans="1:5" ht="15" customHeight="1" x14ac:dyDescent="0.2">
      <c r="A1090" s="42"/>
      <c r="B1090" s="40"/>
      <c r="C1090" s="57" t="s">
        <v>46</v>
      </c>
      <c r="D1090" s="58"/>
      <c r="E1090" s="97">
        <f>SUM(E1088:E1089)</f>
        <v>2088473.8499999999</v>
      </c>
    </row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39" t="s">
        <v>16</v>
      </c>
      <c r="B1094" s="40"/>
      <c r="C1094" s="41"/>
      <c r="D1094" s="41"/>
      <c r="E1094" s="44"/>
    </row>
    <row r="1095" spans="1:5" ht="15" customHeight="1" x14ac:dyDescent="0.2">
      <c r="A1095" s="42" t="s">
        <v>47</v>
      </c>
      <c r="B1095" s="40"/>
      <c r="C1095" s="41"/>
      <c r="D1095" s="41"/>
      <c r="E1095" t="s">
        <v>48</v>
      </c>
    </row>
    <row r="1096" spans="1:5" ht="15" customHeight="1" x14ac:dyDescent="0.2"/>
    <row r="1097" spans="1:5" ht="15" customHeight="1" x14ac:dyDescent="0.2">
      <c r="C1097" s="64" t="s">
        <v>41</v>
      </c>
      <c r="D1097" s="65" t="s">
        <v>50</v>
      </c>
      <c r="E1097" s="64" t="s">
        <v>43</v>
      </c>
    </row>
    <row r="1098" spans="1:5" ht="15" customHeight="1" x14ac:dyDescent="0.2">
      <c r="C1098" s="66">
        <v>6409</v>
      </c>
      <c r="D1098" s="67" t="s">
        <v>51</v>
      </c>
      <c r="E1098" s="54">
        <f>1408368.96-58370.4</f>
        <v>1349998.56</v>
      </c>
    </row>
    <row r="1099" spans="1:5" ht="15" customHeight="1" x14ac:dyDescent="0.2">
      <c r="C1099" s="68" t="s">
        <v>46</v>
      </c>
      <c r="D1099" s="69"/>
      <c r="E1099" s="70">
        <f>SUM(E1098:E1098)</f>
        <v>1349998.56</v>
      </c>
    </row>
    <row r="1100" spans="1:5" ht="15" customHeight="1" x14ac:dyDescent="0.2"/>
    <row r="1101" spans="1:5" ht="15" customHeight="1" x14ac:dyDescent="0.2"/>
    <row r="1102" spans="1:5" ht="15" customHeight="1" x14ac:dyDescent="0.25">
      <c r="A1102" s="36" t="s">
        <v>354</v>
      </c>
    </row>
    <row r="1103" spans="1:5" ht="15" customHeight="1" x14ac:dyDescent="0.2">
      <c r="A1103" s="222" t="s">
        <v>203</v>
      </c>
      <c r="B1103" s="222"/>
      <c r="C1103" s="222"/>
      <c r="D1103" s="222"/>
      <c r="E1103" s="222"/>
    </row>
    <row r="1104" spans="1:5" ht="15" customHeight="1" x14ac:dyDescent="0.2">
      <c r="A1104" s="222"/>
      <c r="B1104" s="222"/>
      <c r="C1104" s="222"/>
      <c r="D1104" s="222"/>
      <c r="E1104" s="222"/>
    </row>
    <row r="1105" spans="1:5" ht="15" customHeight="1" x14ac:dyDescent="0.2">
      <c r="A1105" s="221" t="s">
        <v>355</v>
      </c>
      <c r="B1105" s="221"/>
      <c r="C1105" s="221"/>
      <c r="D1105" s="221"/>
      <c r="E1105" s="221"/>
    </row>
    <row r="1106" spans="1:5" ht="15" customHeight="1" x14ac:dyDescent="0.2">
      <c r="A1106" s="221"/>
      <c r="B1106" s="221"/>
      <c r="C1106" s="221"/>
      <c r="D1106" s="221"/>
      <c r="E1106" s="221"/>
    </row>
    <row r="1107" spans="1:5" ht="15" customHeight="1" x14ac:dyDescent="0.2">
      <c r="A1107" s="221"/>
      <c r="B1107" s="221"/>
      <c r="C1107" s="221"/>
      <c r="D1107" s="221"/>
      <c r="E1107" s="221"/>
    </row>
    <row r="1108" spans="1:5" ht="15" customHeight="1" x14ac:dyDescent="0.2">
      <c r="A1108" s="221"/>
      <c r="B1108" s="221"/>
      <c r="C1108" s="221"/>
      <c r="D1108" s="221"/>
      <c r="E1108" s="221"/>
    </row>
    <row r="1109" spans="1:5" ht="15" customHeight="1" x14ac:dyDescent="0.2">
      <c r="A1109" s="221"/>
      <c r="B1109" s="221"/>
      <c r="C1109" s="221"/>
      <c r="D1109" s="221"/>
      <c r="E1109" s="221"/>
    </row>
    <row r="1110" spans="1:5" ht="15" customHeight="1" x14ac:dyDescent="0.2">
      <c r="A1110" s="221"/>
      <c r="B1110" s="221"/>
      <c r="C1110" s="221"/>
      <c r="D1110" s="221"/>
      <c r="E1110" s="221"/>
    </row>
    <row r="1111" spans="1:5" ht="15" customHeight="1" x14ac:dyDescent="0.2">
      <c r="A1111" s="221"/>
      <c r="B1111" s="221"/>
      <c r="C1111" s="221"/>
      <c r="D1111" s="221"/>
      <c r="E1111" s="221"/>
    </row>
    <row r="1112" spans="1:5" ht="15" customHeight="1" x14ac:dyDescent="0.2">
      <c r="A1112" s="46"/>
      <c r="B1112" s="109"/>
      <c r="C1112" s="113"/>
      <c r="D1112" s="46"/>
      <c r="E1112" s="114"/>
    </row>
    <row r="1113" spans="1:5" ht="15" customHeight="1" x14ac:dyDescent="0.25">
      <c r="A1113" s="60" t="s">
        <v>16</v>
      </c>
      <c r="B1113" s="46"/>
      <c r="C1113" s="46"/>
      <c r="D1113" s="46"/>
      <c r="E1113" s="44"/>
    </row>
    <row r="1114" spans="1:5" ht="15" customHeight="1" x14ac:dyDescent="0.2">
      <c r="A1114" s="61" t="s">
        <v>165</v>
      </c>
      <c r="B1114" s="46"/>
      <c r="C1114" s="46"/>
      <c r="D1114" s="46"/>
      <c r="E1114" s="62" t="s">
        <v>166</v>
      </c>
    </row>
    <row r="1115" spans="1:5" ht="15" customHeight="1" x14ac:dyDescent="0.2">
      <c r="A1115" s="61"/>
      <c r="B1115" s="44"/>
      <c r="C1115" s="46"/>
      <c r="D1115" s="46"/>
      <c r="E1115" s="47"/>
    </row>
    <row r="1116" spans="1:5" ht="15" customHeight="1" x14ac:dyDescent="0.2">
      <c r="A1116" s="77"/>
      <c r="B1116" s="77"/>
      <c r="C1116" s="48" t="s">
        <v>41</v>
      </c>
      <c r="D1116" s="65" t="s">
        <v>50</v>
      </c>
      <c r="E1116" s="64" t="s">
        <v>43</v>
      </c>
    </row>
    <row r="1117" spans="1:5" ht="15" customHeight="1" x14ac:dyDescent="0.2">
      <c r="A1117" s="92"/>
      <c r="B1117" s="79"/>
      <c r="C1117" s="73">
        <v>5512</v>
      </c>
      <c r="D1117" s="80" t="s">
        <v>61</v>
      </c>
      <c r="E1117" s="74">
        <v>-15000</v>
      </c>
    </row>
    <row r="1118" spans="1:5" ht="15" customHeight="1" x14ac:dyDescent="0.2">
      <c r="A1118" s="92"/>
      <c r="B1118" s="79"/>
      <c r="C1118" s="73">
        <v>5512</v>
      </c>
      <c r="D1118" s="80" t="s">
        <v>62</v>
      </c>
      <c r="E1118" s="74">
        <v>15000</v>
      </c>
    </row>
    <row r="1119" spans="1:5" ht="15" customHeight="1" x14ac:dyDescent="0.2">
      <c r="A1119" s="81"/>
      <c r="B1119" s="81"/>
      <c r="C1119" s="57" t="s">
        <v>46</v>
      </c>
      <c r="D1119" s="148"/>
      <c r="E1119" s="59">
        <f>SUM(E1117:E1118)</f>
        <v>0</v>
      </c>
    </row>
    <row r="1120" spans="1:5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</sheetData>
  <mergeCells count="89">
    <mergeCell ref="A120:E120"/>
    <mergeCell ref="A2:E2"/>
    <mergeCell ref="A3:E3"/>
    <mergeCell ref="A4:E9"/>
    <mergeCell ref="A27:E27"/>
    <mergeCell ref="A28:E28"/>
    <mergeCell ref="A29:E35"/>
    <mergeCell ref="A55:E55"/>
    <mergeCell ref="A56:E56"/>
    <mergeCell ref="A57:E64"/>
    <mergeCell ref="A82:E82"/>
    <mergeCell ref="A83:E90"/>
    <mergeCell ref="A248:E248"/>
    <mergeCell ref="A121:E121"/>
    <mergeCell ref="A122:E128"/>
    <mergeCell ref="A146:E146"/>
    <mergeCell ref="A147:E147"/>
    <mergeCell ref="A148:E154"/>
    <mergeCell ref="A174:E174"/>
    <mergeCell ref="A175:E175"/>
    <mergeCell ref="A176:E183"/>
    <mergeCell ref="A211:E211"/>
    <mergeCell ref="A212:E212"/>
    <mergeCell ref="A213:E220"/>
    <mergeCell ref="A392:E392"/>
    <mergeCell ref="A249:E249"/>
    <mergeCell ref="A250:E256"/>
    <mergeCell ref="A282:E282"/>
    <mergeCell ref="A283:E283"/>
    <mergeCell ref="A284:E290"/>
    <mergeCell ref="A315:E315"/>
    <mergeCell ref="A316:E323"/>
    <mergeCell ref="A341:E341"/>
    <mergeCell ref="A342:E348"/>
    <mergeCell ref="A367:E367"/>
    <mergeCell ref="A368:E374"/>
    <mergeCell ref="A553:E554"/>
    <mergeCell ref="A393:E399"/>
    <mergeCell ref="A419:E419"/>
    <mergeCell ref="A420:E427"/>
    <mergeCell ref="A445:E445"/>
    <mergeCell ref="A446:E453"/>
    <mergeCell ref="A470:E470"/>
    <mergeCell ref="A471:E478"/>
    <mergeCell ref="A496:E497"/>
    <mergeCell ref="A498:E504"/>
    <mergeCell ref="A523:E524"/>
    <mergeCell ref="A525:E533"/>
    <mergeCell ref="A698:E699"/>
    <mergeCell ref="A555:E560"/>
    <mergeCell ref="A583:E584"/>
    <mergeCell ref="A585:E590"/>
    <mergeCell ref="A608:E609"/>
    <mergeCell ref="A610:E617"/>
    <mergeCell ref="A635:E636"/>
    <mergeCell ref="A637:E643"/>
    <mergeCell ref="A657:E658"/>
    <mergeCell ref="A659:E667"/>
    <mergeCell ref="A679:E680"/>
    <mergeCell ref="A681:E686"/>
    <mergeCell ref="A835:E836"/>
    <mergeCell ref="A700:E704"/>
    <mergeCell ref="A716:E717"/>
    <mergeCell ref="A718:E723"/>
    <mergeCell ref="A740:E741"/>
    <mergeCell ref="A742:E747"/>
    <mergeCell ref="A759:E760"/>
    <mergeCell ref="A761:E767"/>
    <mergeCell ref="A783:E784"/>
    <mergeCell ref="A785:E791"/>
    <mergeCell ref="A803:E804"/>
    <mergeCell ref="A805:E813"/>
    <mergeCell ref="A968:E979"/>
    <mergeCell ref="A837:E844"/>
    <mergeCell ref="A858:E858"/>
    <mergeCell ref="A859:E859"/>
    <mergeCell ref="A860:E865"/>
    <mergeCell ref="A887:E887"/>
    <mergeCell ref="A888:E894"/>
    <mergeCell ref="A912:E919"/>
    <mergeCell ref="A939:E940"/>
    <mergeCell ref="A941:E948"/>
    <mergeCell ref="A966:E966"/>
    <mergeCell ref="A967:E967"/>
    <mergeCell ref="A1043:E1043"/>
    <mergeCell ref="A1044:E1044"/>
    <mergeCell ref="A1045:E1055"/>
    <mergeCell ref="A1103:E1104"/>
    <mergeCell ref="A1105:E1111"/>
  </mergeCells>
  <pageMargins left="0.98425196850393704" right="0.98425196850393704" top="0.98425196850393704" bottom="0.98425196850393704" header="0.51181102362204722" footer="0.51181102362204722"/>
  <pageSetup paperSize="9" scale="92" firstPageNumber="53" orientation="portrait" useFirstPageNumber="1" r:id="rId1"/>
  <headerFooter alignWithMargins="0">
    <oddHeader>&amp;C&amp;"Arial,Kurzíva"Příloha č. 3: Rozpočtové změny č. 363/19 - 401/19 schválené Radou Olomouckého kraje 3.6.2019</oddHeader>
    <oddFooter xml:space="preserve">&amp;L&amp;"Arial,Kurzíva"Zastupitelstvo OK 24.6.2019
8.1. - Rozpočet Olomouckého kraje 2019 - rozpočtové změny 
Příloha č.3: Rozpočtové změny č. 363/19 - 401/19 schválené Radou Olomouckého kraje 3.6.2019&amp;R&amp;"Arial,Kurzíva"Strana &amp;P (celkem 80)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6" t="s">
        <v>268</v>
      </c>
    </row>
    <row r="2" spans="1:5" ht="15" customHeight="1" x14ac:dyDescent="0.2">
      <c r="A2" s="220" t="s">
        <v>35</v>
      </c>
      <c r="B2" s="220"/>
      <c r="C2" s="220"/>
      <c r="D2" s="220"/>
      <c r="E2" s="220"/>
    </row>
    <row r="3" spans="1:5" ht="15" customHeight="1" x14ac:dyDescent="0.2">
      <c r="A3" s="223" t="s">
        <v>269</v>
      </c>
      <c r="B3" s="223"/>
      <c r="C3" s="223"/>
      <c r="D3" s="223"/>
      <c r="E3" s="223"/>
    </row>
    <row r="4" spans="1:5" ht="15" customHeight="1" x14ac:dyDescent="0.2">
      <c r="A4" s="223"/>
      <c r="B4" s="223"/>
      <c r="C4" s="223"/>
      <c r="D4" s="223"/>
      <c r="E4" s="223"/>
    </row>
    <row r="5" spans="1:5" ht="15" customHeight="1" x14ac:dyDescent="0.2">
      <c r="A5" s="223"/>
      <c r="B5" s="223"/>
      <c r="C5" s="223"/>
      <c r="D5" s="223"/>
      <c r="E5" s="223"/>
    </row>
    <row r="6" spans="1:5" ht="15" customHeight="1" x14ac:dyDescent="0.2">
      <c r="A6" s="223"/>
      <c r="B6" s="223"/>
      <c r="C6" s="223"/>
      <c r="D6" s="223"/>
      <c r="E6" s="223"/>
    </row>
    <row r="7" spans="1:5" ht="15" customHeight="1" x14ac:dyDescent="0.2">
      <c r="A7" s="223"/>
      <c r="B7" s="223"/>
      <c r="C7" s="223"/>
      <c r="D7" s="223"/>
      <c r="E7" s="223"/>
    </row>
    <row r="8" spans="1:5" ht="15" customHeight="1" x14ac:dyDescent="0.2">
      <c r="A8" s="223"/>
      <c r="B8" s="223"/>
      <c r="C8" s="223"/>
      <c r="D8" s="223"/>
      <c r="E8" s="223"/>
    </row>
    <row r="9" spans="1:5" ht="15" customHeight="1" x14ac:dyDescent="0.2">
      <c r="A9" s="223"/>
      <c r="B9" s="223"/>
      <c r="C9" s="223"/>
      <c r="D9" s="223"/>
      <c r="E9" s="223"/>
    </row>
    <row r="10" spans="1:5" ht="15" customHeight="1" x14ac:dyDescent="0.2">
      <c r="A10" s="84"/>
      <c r="B10" s="84"/>
      <c r="C10" s="84"/>
      <c r="D10" s="84"/>
      <c r="E10" s="84"/>
    </row>
    <row r="11" spans="1:5" ht="15" customHeight="1" x14ac:dyDescent="0.25">
      <c r="A11" s="60" t="s">
        <v>1</v>
      </c>
      <c r="B11" s="46"/>
      <c r="C11" s="46"/>
      <c r="D11" s="46"/>
      <c r="E11" s="46"/>
    </row>
    <row r="12" spans="1:5" ht="15" customHeight="1" x14ac:dyDescent="0.2">
      <c r="A12" s="42" t="s">
        <v>77</v>
      </c>
      <c r="B12" s="46"/>
      <c r="C12" s="46"/>
      <c r="D12" s="46"/>
      <c r="E12" s="62" t="s">
        <v>163</v>
      </c>
    </row>
    <row r="13" spans="1:5" ht="15" customHeight="1" x14ac:dyDescent="0.25">
      <c r="A13" s="164"/>
      <c r="B13" s="60"/>
      <c r="C13" s="46"/>
      <c r="D13" s="46"/>
      <c r="E13" s="47"/>
    </row>
    <row r="14" spans="1:5" ht="15" customHeight="1" x14ac:dyDescent="0.2">
      <c r="A14" s="77"/>
      <c r="B14" s="111"/>
      <c r="C14" s="48" t="s">
        <v>41</v>
      </c>
      <c r="D14" s="49" t="s">
        <v>42</v>
      </c>
      <c r="E14" s="48" t="s">
        <v>43</v>
      </c>
    </row>
    <row r="15" spans="1:5" ht="15" customHeight="1" x14ac:dyDescent="0.2">
      <c r="A15" s="92"/>
      <c r="B15" s="100"/>
      <c r="C15" s="73">
        <v>2212</v>
      </c>
      <c r="D15" s="55" t="s">
        <v>270</v>
      </c>
      <c r="E15" s="125">
        <v>50957</v>
      </c>
    </row>
    <row r="16" spans="1:5" ht="15" customHeight="1" x14ac:dyDescent="0.2">
      <c r="A16" s="92"/>
      <c r="B16" s="41"/>
      <c r="C16" s="57" t="s">
        <v>46</v>
      </c>
      <c r="D16" s="58"/>
      <c r="E16" s="59">
        <f>SUM(E15:E15)</f>
        <v>50957</v>
      </c>
    </row>
    <row r="17" spans="1:5" ht="15" customHeight="1" x14ac:dyDescent="0.2">
      <c r="A17" s="44"/>
      <c r="B17" s="44"/>
      <c r="C17" s="44"/>
      <c r="D17" s="44"/>
      <c r="E17" s="44"/>
    </row>
    <row r="18" spans="1:5" ht="15" customHeight="1" x14ac:dyDescent="0.25">
      <c r="A18" s="39" t="s">
        <v>16</v>
      </c>
      <c r="B18" s="41"/>
      <c r="C18" s="41"/>
      <c r="D18" s="44"/>
      <c r="E18" s="44"/>
    </row>
    <row r="19" spans="1:5" ht="15" customHeight="1" x14ac:dyDescent="0.2">
      <c r="A19" s="42" t="s">
        <v>77</v>
      </c>
      <c r="B19" s="41"/>
      <c r="C19" s="41"/>
      <c r="D19" s="41"/>
      <c r="E19" s="43" t="s">
        <v>163</v>
      </c>
    </row>
    <row r="20" spans="1:5" ht="15" customHeight="1" x14ac:dyDescent="0.2">
      <c r="A20" s="102"/>
      <c r="B20" s="103"/>
      <c r="C20" s="41"/>
      <c r="D20" s="102"/>
      <c r="E20" s="104"/>
    </row>
    <row r="21" spans="1:5" ht="15" customHeight="1" x14ac:dyDescent="0.2">
      <c r="A21"/>
      <c r="B21" s="48" t="s">
        <v>164</v>
      </c>
      <c r="C21" s="48" t="s">
        <v>41</v>
      </c>
      <c r="D21" s="49" t="s">
        <v>50</v>
      </c>
      <c r="E21" s="64" t="s">
        <v>43</v>
      </c>
    </row>
    <row r="22" spans="1:5" ht="15" customHeight="1" x14ac:dyDescent="0.2">
      <c r="A22"/>
      <c r="B22" s="137">
        <v>12</v>
      </c>
      <c r="C22" s="66"/>
      <c r="D22" s="80" t="s">
        <v>63</v>
      </c>
      <c r="E22" s="54">
        <v>50957</v>
      </c>
    </row>
    <row r="23" spans="1:5" ht="15" customHeight="1" x14ac:dyDescent="0.2">
      <c r="A23"/>
      <c r="B23" s="151"/>
      <c r="C23" s="57" t="s">
        <v>46</v>
      </c>
      <c r="D23" s="58"/>
      <c r="E23" s="59">
        <f>SUM(E22:E22)</f>
        <v>50957</v>
      </c>
    </row>
    <row r="24" spans="1:5" ht="15" customHeight="1" x14ac:dyDescent="0.2"/>
    <row r="25" spans="1:5" ht="15" customHeight="1" x14ac:dyDescent="0.2"/>
    <row r="26" spans="1:5" ht="15" customHeight="1" x14ac:dyDescent="0.25">
      <c r="A26" s="36" t="s">
        <v>271</v>
      </c>
    </row>
    <row r="27" spans="1:5" ht="15" customHeight="1" x14ac:dyDescent="0.2">
      <c r="A27" s="220" t="s">
        <v>35</v>
      </c>
      <c r="B27" s="220"/>
      <c r="C27" s="220"/>
      <c r="D27" s="220"/>
      <c r="E27" s="220"/>
    </row>
    <row r="28" spans="1:5" ht="15" customHeight="1" x14ac:dyDescent="0.2">
      <c r="A28" s="223" t="s">
        <v>272</v>
      </c>
      <c r="B28" s="223"/>
      <c r="C28" s="223"/>
      <c r="D28" s="223"/>
      <c r="E28" s="223"/>
    </row>
    <row r="29" spans="1:5" ht="15" customHeight="1" x14ac:dyDescent="0.2">
      <c r="A29" s="223"/>
      <c r="B29" s="223"/>
      <c r="C29" s="223"/>
      <c r="D29" s="223"/>
      <c r="E29" s="223"/>
    </row>
    <row r="30" spans="1:5" ht="15" customHeight="1" x14ac:dyDescent="0.2">
      <c r="A30" s="223"/>
      <c r="B30" s="223"/>
      <c r="C30" s="223"/>
      <c r="D30" s="223"/>
      <c r="E30" s="223"/>
    </row>
    <row r="31" spans="1:5" ht="15" customHeight="1" x14ac:dyDescent="0.2">
      <c r="A31" s="223"/>
      <c r="B31" s="223"/>
      <c r="C31" s="223"/>
      <c r="D31" s="223"/>
      <c r="E31" s="223"/>
    </row>
    <row r="32" spans="1:5" ht="15" customHeight="1" x14ac:dyDescent="0.2">
      <c r="A32" s="223"/>
      <c r="B32" s="223"/>
      <c r="C32" s="223"/>
      <c r="D32" s="223"/>
      <c r="E32" s="223"/>
    </row>
    <row r="33" spans="1:5" ht="15" customHeight="1" x14ac:dyDescent="0.2">
      <c r="A33" s="223"/>
      <c r="B33" s="223"/>
      <c r="C33" s="223"/>
      <c r="D33" s="223"/>
      <c r="E33" s="223"/>
    </row>
    <row r="34" spans="1:5" ht="15" customHeight="1" x14ac:dyDescent="0.2">
      <c r="A34" s="84"/>
      <c r="B34" s="84"/>
      <c r="C34" s="84"/>
      <c r="D34" s="84"/>
      <c r="E34" s="84"/>
    </row>
    <row r="35" spans="1:5" ht="15" customHeight="1" x14ac:dyDescent="0.25">
      <c r="A35" s="60" t="s">
        <v>1</v>
      </c>
      <c r="B35" s="46"/>
      <c r="C35" s="46"/>
      <c r="D35" s="46"/>
      <c r="E35" s="46"/>
    </row>
    <row r="36" spans="1:5" ht="15" customHeight="1" x14ac:dyDescent="0.2">
      <c r="A36" s="42" t="s">
        <v>77</v>
      </c>
      <c r="B36" s="46"/>
      <c r="C36" s="46"/>
      <c r="D36" s="46"/>
      <c r="E36" s="62" t="s">
        <v>80</v>
      </c>
    </row>
    <row r="37" spans="1:5" ht="15" customHeight="1" x14ac:dyDescent="0.25">
      <c r="A37" s="164"/>
      <c r="B37" s="60"/>
      <c r="C37" s="46"/>
      <c r="D37" s="46"/>
      <c r="E37" s="47"/>
    </row>
    <row r="38" spans="1:5" ht="15" customHeight="1" x14ac:dyDescent="0.2">
      <c r="A38" s="77"/>
      <c r="B38" s="111"/>
      <c r="C38" s="48" t="s">
        <v>41</v>
      </c>
      <c r="D38" s="49" t="s">
        <v>42</v>
      </c>
      <c r="E38" s="48" t="s">
        <v>43</v>
      </c>
    </row>
    <row r="39" spans="1:5" ht="15" customHeight="1" x14ac:dyDescent="0.2">
      <c r="A39" s="92"/>
      <c r="B39" s="100"/>
      <c r="C39" s="73"/>
      <c r="D39" s="55" t="s">
        <v>273</v>
      </c>
      <c r="E39" s="54">
        <v>4024898.05</v>
      </c>
    </row>
    <row r="40" spans="1:5" ht="15" customHeight="1" x14ac:dyDescent="0.2">
      <c r="A40" s="92"/>
      <c r="B40" s="41"/>
      <c r="C40" s="57" t="s">
        <v>46</v>
      </c>
      <c r="D40" s="58"/>
      <c r="E40" s="59">
        <f>SUM(E39:E39)</f>
        <v>4024898.05</v>
      </c>
    </row>
    <row r="41" spans="1:5" ht="15" customHeight="1" x14ac:dyDescent="0.2"/>
    <row r="42" spans="1:5" ht="15" customHeight="1" x14ac:dyDescent="0.25">
      <c r="A42" s="39" t="s">
        <v>16</v>
      </c>
      <c r="B42" s="41"/>
      <c r="C42" s="41"/>
      <c r="D42" s="41"/>
      <c r="E42" s="41"/>
    </row>
    <row r="43" spans="1:5" ht="15" customHeight="1" x14ac:dyDescent="0.2">
      <c r="A43" s="42" t="s">
        <v>47</v>
      </c>
      <c r="B43" s="41"/>
      <c r="C43" s="41"/>
      <c r="D43" s="41"/>
      <c r="E43" s="43" t="s">
        <v>48</v>
      </c>
    </row>
    <row r="44" spans="1:5" ht="15" customHeight="1" x14ac:dyDescent="0.25">
      <c r="A44" s="102"/>
      <c r="B44" s="39"/>
      <c r="C44" s="41"/>
      <c r="D44" s="41"/>
      <c r="E44" s="135"/>
    </row>
    <row r="45" spans="1:5" ht="15" customHeight="1" x14ac:dyDescent="0.2">
      <c r="A45" s="111"/>
      <c r="B45" s="77"/>
      <c r="C45" s="64" t="s">
        <v>41</v>
      </c>
      <c r="D45" s="65" t="s">
        <v>50</v>
      </c>
      <c r="E45" s="64" t="s">
        <v>43</v>
      </c>
    </row>
    <row r="46" spans="1:5" ht="15" customHeight="1" x14ac:dyDescent="0.2">
      <c r="A46" s="99"/>
      <c r="B46" s="100"/>
      <c r="C46" s="66">
        <v>6409</v>
      </c>
      <c r="D46" s="80" t="s">
        <v>51</v>
      </c>
      <c r="E46" s="54">
        <v>4024898.05</v>
      </c>
    </row>
    <row r="47" spans="1:5" ht="15" customHeight="1" x14ac:dyDescent="0.2">
      <c r="A47" s="112"/>
      <c r="B47" s="117"/>
      <c r="C47" s="68" t="s">
        <v>46</v>
      </c>
      <c r="D47" s="69"/>
      <c r="E47" s="70">
        <f>SUM(E46:E46)</f>
        <v>4024898.05</v>
      </c>
    </row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274</v>
      </c>
    </row>
    <row r="55" spans="1:5" ht="15" customHeight="1" x14ac:dyDescent="0.2">
      <c r="A55" s="220" t="s">
        <v>35</v>
      </c>
      <c r="B55" s="220"/>
      <c r="C55" s="220"/>
      <c r="D55" s="220"/>
      <c r="E55" s="220"/>
    </row>
    <row r="56" spans="1:5" ht="15" customHeight="1" x14ac:dyDescent="0.2">
      <c r="A56" s="223" t="s">
        <v>275</v>
      </c>
      <c r="B56" s="223"/>
      <c r="C56" s="223"/>
      <c r="D56" s="223"/>
      <c r="E56" s="223"/>
    </row>
    <row r="57" spans="1:5" ht="15" customHeight="1" x14ac:dyDescent="0.2">
      <c r="A57" s="223"/>
      <c r="B57" s="223"/>
      <c r="C57" s="223"/>
      <c r="D57" s="223"/>
      <c r="E57" s="223"/>
    </row>
    <row r="58" spans="1:5" ht="15" customHeight="1" x14ac:dyDescent="0.2">
      <c r="A58" s="223"/>
      <c r="B58" s="223"/>
      <c r="C58" s="223"/>
      <c r="D58" s="223"/>
      <c r="E58" s="223"/>
    </row>
    <row r="59" spans="1:5" ht="15" customHeight="1" x14ac:dyDescent="0.2">
      <c r="A59" s="223"/>
      <c r="B59" s="223"/>
      <c r="C59" s="223"/>
      <c r="D59" s="223"/>
      <c r="E59" s="223"/>
    </row>
    <row r="60" spans="1:5" ht="15" customHeight="1" x14ac:dyDescent="0.2">
      <c r="A60" s="223"/>
      <c r="B60" s="223"/>
      <c r="C60" s="223"/>
      <c r="D60" s="223"/>
      <c r="E60" s="223"/>
    </row>
    <row r="61" spans="1:5" ht="15" customHeight="1" x14ac:dyDescent="0.2">
      <c r="A61" s="223"/>
      <c r="B61" s="223"/>
      <c r="C61" s="223"/>
      <c r="D61" s="223"/>
      <c r="E61" s="223"/>
    </row>
    <row r="62" spans="1:5" ht="15" customHeight="1" x14ac:dyDescent="0.2">
      <c r="A62" s="84"/>
      <c r="B62" s="84"/>
      <c r="C62" s="84"/>
      <c r="D62" s="84"/>
      <c r="E62" s="84"/>
    </row>
    <row r="63" spans="1:5" ht="15" customHeight="1" x14ac:dyDescent="0.25">
      <c r="A63" s="60" t="s">
        <v>1</v>
      </c>
      <c r="B63" s="46"/>
      <c r="C63" s="46"/>
      <c r="D63" s="46"/>
      <c r="E63" s="46"/>
    </row>
    <row r="64" spans="1:5" ht="15" customHeight="1" x14ac:dyDescent="0.2">
      <c r="A64" s="42" t="s">
        <v>77</v>
      </c>
      <c r="B64" s="46"/>
      <c r="C64" s="46"/>
      <c r="D64" s="46"/>
      <c r="E64" s="62" t="s">
        <v>80</v>
      </c>
    </row>
    <row r="65" spans="1:5" ht="15" customHeight="1" x14ac:dyDescent="0.25">
      <c r="A65" s="164"/>
      <c r="B65" s="60"/>
      <c r="C65" s="46"/>
      <c r="D65" s="46"/>
      <c r="E65" s="47"/>
    </row>
    <row r="66" spans="1:5" ht="15" customHeight="1" x14ac:dyDescent="0.2">
      <c r="A66" s="77"/>
      <c r="B66" s="111"/>
      <c r="C66" s="48" t="s">
        <v>41</v>
      </c>
      <c r="D66" s="49" t="s">
        <v>42</v>
      </c>
      <c r="E66" s="48" t="s">
        <v>43</v>
      </c>
    </row>
    <row r="67" spans="1:5" ht="15" customHeight="1" x14ac:dyDescent="0.2">
      <c r="A67" s="92"/>
      <c r="B67" s="100"/>
      <c r="C67" s="73">
        <v>2212</v>
      </c>
      <c r="D67" s="55" t="s">
        <v>276</v>
      </c>
      <c r="E67" s="54">
        <v>1508259.39</v>
      </c>
    </row>
    <row r="68" spans="1:5" ht="15" customHeight="1" x14ac:dyDescent="0.2">
      <c r="A68" s="92"/>
      <c r="B68" s="100"/>
      <c r="C68" s="73">
        <v>2212</v>
      </c>
      <c r="D68" s="159" t="s">
        <v>277</v>
      </c>
      <c r="E68" s="54">
        <v>1508259.39</v>
      </c>
    </row>
    <row r="69" spans="1:5" ht="15" customHeight="1" x14ac:dyDescent="0.2">
      <c r="A69" s="92"/>
      <c r="B69" s="41"/>
      <c r="C69" s="57" t="s">
        <v>46</v>
      </c>
      <c r="D69" s="58"/>
      <c r="E69" s="59">
        <f>SUM(E67:E68)</f>
        <v>3016518.78</v>
      </c>
    </row>
    <row r="70" spans="1:5" ht="15" customHeight="1" x14ac:dyDescent="0.2"/>
    <row r="71" spans="1:5" ht="15" customHeight="1" x14ac:dyDescent="0.25">
      <c r="A71" s="39" t="s">
        <v>16</v>
      </c>
      <c r="B71" s="41"/>
      <c r="C71" s="41"/>
      <c r="D71" s="44"/>
      <c r="E71" s="44"/>
    </row>
    <row r="72" spans="1:5" ht="15" customHeight="1" x14ac:dyDescent="0.2">
      <c r="A72" s="42" t="s">
        <v>77</v>
      </c>
      <c r="B72" s="46"/>
      <c r="C72" s="46"/>
      <c r="D72" s="46"/>
      <c r="E72" s="62" t="s">
        <v>80</v>
      </c>
    </row>
    <row r="73" spans="1:5" ht="15" customHeight="1" x14ac:dyDescent="0.2">
      <c r="A73" s="102"/>
      <c r="B73" s="103"/>
      <c r="C73" s="41"/>
      <c r="D73" s="102"/>
      <c r="E73" s="104"/>
    </row>
    <row r="74" spans="1:5" ht="15" customHeight="1" x14ac:dyDescent="0.2">
      <c r="A74"/>
      <c r="B74" s="77"/>
      <c r="C74" s="64" t="s">
        <v>41</v>
      </c>
      <c r="D74" s="65" t="s">
        <v>50</v>
      </c>
      <c r="E74" s="64" t="s">
        <v>43</v>
      </c>
    </row>
    <row r="75" spans="1:5" ht="15" customHeight="1" x14ac:dyDescent="0.2">
      <c r="A75"/>
      <c r="B75" s="105"/>
      <c r="C75" s="66">
        <v>2212</v>
      </c>
      <c r="D75" s="80" t="s">
        <v>63</v>
      </c>
      <c r="E75" s="54">
        <v>3016518.78</v>
      </c>
    </row>
    <row r="76" spans="1:5" ht="15" customHeight="1" x14ac:dyDescent="0.2">
      <c r="A76"/>
      <c r="B76" s="82"/>
      <c r="C76" s="68" t="s">
        <v>46</v>
      </c>
      <c r="D76" s="69"/>
      <c r="E76" s="70">
        <f>SUM(E75:E75)</f>
        <v>3016518.78</v>
      </c>
    </row>
    <row r="77" spans="1:5" ht="15" customHeight="1" x14ac:dyDescent="0.2"/>
    <row r="78" spans="1:5" ht="15" customHeight="1" x14ac:dyDescent="0.2"/>
    <row r="79" spans="1:5" ht="15" customHeight="1" x14ac:dyDescent="0.25">
      <c r="A79" s="36" t="s">
        <v>278</v>
      </c>
    </row>
    <row r="80" spans="1:5" ht="15" customHeight="1" x14ac:dyDescent="0.2">
      <c r="A80" s="220" t="s">
        <v>35</v>
      </c>
      <c r="B80" s="220"/>
      <c r="C80" s="220"/>
      <c r="D80" s="220"/>
      <c r="E80" s="220"/>
    </row>
    <row r="81" spans="1:5" ht="15" customHeight="1" x14ac:dyDescent="0.2">
      <c r="A81" s="223" t="s">
        <v>279</v>
      </c>
      <c r="B81" s="223"/>
      <c r="C81" s="223"/>
      <c r="D81" s="223"/>
      <c r="E81" s="223"/>
    </row>
    <row r="82" spans="1:5" ht="15" customHeight="1" x14ac:dyDescent="0.2">
      <c r="A82" s="223"/>
      <c r="B82" s="223"/>
      <c r="C82" s="223"/>
      <c r="D82" s="223"/>
      <c r="E82" s="223"/>
    </row>
    <row r="83" spans="1:5" ht="15" customHeight="1" x14ac:dyDescent="0.2">
      <c r="A83" s="223"/>
      <c r="B83" s="223"/>
      <c r="C83" s="223"/>
      <c r="D83" s="223"/>
      <c r="E83" s="223"/>
    </row>
    <row r="84" spans="1:5" ht="15" customHeight="1" x14ac:dyDescent="0.2">
      <c r="A84" s="223"/>
      <c r="B84" s="223"/>
      <c r="C84" s="223"/>
      <c r="D84" s="223"/>
      <c r="E84" s="223"/>
    </row>
    <row r="85" spans="1:5" ht="15" customHeight="1" x14ac:dyDescent="0.2">
      <c r="A85" s="223"/>
      <c r="B85" s="223"/>
      <c r="C85" s="223"/>
      <c r="D85" s="223"/>
      <c r="E85" s="223"/>
    </row>
    <row r="86" spans="1:5" ht="15" customHeight="1" x14ac:dyDescent="0.2">
      <c r="A86" s="223"/>
      <c r="B86" s="223"/>
      <c r="C86" s="223"/>
      <c r="D86" s="223"/>
      <c r="E86" s="223"/>
    </row>
    <row r="87" spans="1:5" ht="15" customHeight="1" x14ac:dyDescent="0.2">
      <c r="A87" s="223"/>
      <c r="B87" s="223"/>
      <c r="C87" s="223"/>
      <c r="D87" s="223"/>
      <c r="E87" s="223"/>
    </row>
    <row r="88" spans="1:5" ht="15" customHeight="1" x14ac:dyDescent="0.2">
      <c r="A88" s="84"/>
      <c r="B88" s="84"/>
      <c r="C88" s="84"/>
      <c r="D88" s="84"/>
      <c r="E88" s="84"/>
    </row>
    <row r="89" spans="1:5" ht="15" customHeight="1" x14ac:dyDescent="0.25">
      <c r="A89" s="60" t="s">
        <v>1</v>
      </c>
      <c r="B89" s="46"/>
      <c r="C89" s="46"/>
      <c r="D89" s="46"/>
      <c r="E89" s="46"/>
    </row>
    <row r="90" spans="1:5" ht="15" customHeight="1" x14ac:dyDescent="0.2">
      <c r="A90" s="61" t="s">
        <v>147</v>
      </c>
      <c r="B90" s="85"/>
      <c r="C90" s="85"/>
      <c r="D90" s="85"/>
      <c r="E90" s="85" t="s">
        <v>148</v>
      </c>
    </row>
    <row r="91" spans="1:5" ht="15" customHeight="1" x14ac:dyDescent="0.25">
      <c r="A91" s="164"/>
      <c r="B91" s="60"/>
      <c r="C91" s="46"/>
      <c r="D91" s="46"/>
      <c r="E91" s="47"/>
    </row>
    <row r="92" spans="1:5" ht="15" customHeight="1" x14ac:dyDescent="0.2">
      <c r="A92" s="77"/>
      <c r="B92" s="48" t="s">
        <v>40</v>
      </c>
      <c r="C92" s="48" t="s">
        <v>41</v>
      </c>
      <c r="D92" s="91" t="s">
        <v>42</v>
      </c>
      <c r="E92" s="64" t="s">
        <v>43</v>
      </c>
    </row>
    <row r="93" spans="1:5" ht="15" customHeight="1" x14ac:dyDescent="0.2">
      <c r="A93" s="92"/>
      <c r="B93" s="151">
        <v>15</v>
      </c>
      <c r="C93" s="73">
        <v>6172</v>
      </c>
      <c r="D93" s="124" t="s">
        <v>280</v>
      </c>
      <c r="E93" s="89">
        <v>415862</v>
      </c>
    </row>
    <row r="94" spans="1:5" ht="15" customHeight="1" x14ac:dyDescent="0.2">
      <c r="A94" s="92"/>
      <c r="B94" s="151">
        <v>23</v>
      </c>
      <c r="C94" s="73">
        <v>6172</v>
      </c>
      <c r="D94" s="124" t="s">
        <v>280</v>
      </c>
      <c r="E94" s="89">
        <v>87602</v>
      </c>
    </row>
    <row r="95" spans="1:5" ht="15" customHeight="1" x14ac:dyDescent="0.2">
      <c r="A95" s="92"/>
      <c r="B95" s="151"/>
      <c r="C95" s="183" t="s">
        <v>46</v>
      </c>
      <c r="D95" s="58"/>
      <c r="E95" s="59">
        <f>SUM(E93:E94)</f>
        <v>503464</v>
      </c>
    </row>
    <row r="96" spans="1:5" ht="15" customHeight="1" x14ac:dyDescent="0.2">
      <c r="A96" s="44"/>
      <c r="B96" s="44"/>
      <c r="C96" s="44"/>
      <c r="D96" s="44"/>
      <c r="E96" s="44"/>
    </row>
    <row r="97" spans="1:5" ht="15" customHeight="1" x14ac:dyDescent="0.25">
      <c r="A97" s="39" t="s">
        <v>16</v>
      </c>
      <c r="B97" s="41"/>
      <c r="C97" s="41"/>
      <c r="D97" s="41"/>
      <c r="E97" s="41"/>
    </row>
    <row r="98" spans="1:5" ht="15" customHeight="1" x14ac:dyDescent="0.2">
      <c r="A98" s="42" t="s">
        <v>47</v>
      </c>
      <c r="B98" s="41"/>
      <c r="C98" s="41"/>
      <c r="D98" s="41"/>
      <c r="E98" s="43" t="s">
        <v>48</v>
      </c>
    </row>
    <row r="99" spans="1:5" ht="15" customHeight="1" x14ac:dyDescent="0.25">
      <c r="A99" s="102"/>
      <c r="B99" s="39"/>
      <c r="C99" s="41"/>
      <c r="D99" s="41"/>
      <c r="E99" s="135"/>
    </row>
    <row r="100" spans="1:5" ht="15" customHeight="1" x14ac:dyDescent="0.2">
      <c r="A100" s="111"/>
      <c r="B100" s="77"/>
      <c r="C100" s="64" t="s">
        <v>41</v>
      </c>
      <c r="D100" s="65" t="s">
        <v>50</v>
      </c>
      <c r="E100" s="64" t="s">
        <v>43</v>
      </c>
    </row>
    <row r="101" spans="1:5" ht="15" customHeight="1" x14ac:dyDescent="0.2">
      <c r="A101" s="99"/>
      <c r="B101" s="100"/>
      <c r="C101" s="66">
        <v>6409</v>
      </c>
      <c r="D101" s="80" t="s">
        <v>51</v>
      </c>
      <c r="E101" s="54">
        <v>503464</v>
      </c>
    </row>
    <row r="102" spans="1:5" ht="15" customHeight="1" x14ac:dyDescent="0.2">
      <c r="A102" s="112"/>
      <c r="B102" s="117"/>
      <c r="C102" s="68" t="s">
        <v>46</v>
      </c>
      <c r="D102" s="69"/>
      <c r="E102" s="70">
        <f>SUM(E101:E101)</f>
        <v>503464</v>
      </c>
    </row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"/>
    <row r="107" spans="1:5" ht="15" customHeight="1" x14ac:dyDescent="0.2"/>
    <row r="108" spans="1:5" ht="15" customHeight="1" x14ac:dyDescent="0.2"/>
  </sheetData>
  <mergeCells count="8">
    <mergeCell ref="A80:E80"/>
    <mergeCell ref="A81:E87"/>
    <mergeCell ref="A2:E2"/>
    <mergeCell ref="A3:E9"/>
    <mergeCell ref="A27:E27"/>
    <mergeCell ref="A28:E33"/>
    <mergeCell ref="A55:E55"/>
    <mergeCell ref="A56:E61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75" orientation="portrait" useFirstPageNumber="1" r:id="rId1"/>
  <headerFooter alignWithMargins="0">
    <oddHeader>&amp;C&amp;"Arial,Kurzíva"Příloha č. 4: Rozpočtové změny č. 357/19 - 360/19 navržená Radou Olomouckého kraje 20.5.2019 ke schválení</oddHeader>
    <oddFooter xml:space="preserve">&amp;L&amp;"Arial,Kurzíva"Zastupitelstvo OK 24.6.2019
8.1. - Rozpočet Olomouckého kraje 2019 - rozpočtové změny 
Příloha č.4: Rozpočtové změny č. 357/19 - 360/19 navržená Radou Olomouckého kraje 20.5.2019 ke schválení&amp;R&amp;"Arial,Kurzíva"Strana &amp;P (celkem 80)
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6" t="s">
        <v>356</v>
      </c>
    </row>
    <row r="2" spans="1:5" ht="15" customHeight="1" x14ac:dyDescent="0.2">
      <c r="A2" s="220" t="s">
        <v>35</v>
      </c>
      <c r="B2" s="220"/>
      <c r="C2" s="220"/>
      <c r="D2" s="220"/>
      <c r="E2" s="220"/>
    </row>
    <row r="3" spans="1:5" ht="15" customHeight="1" x14ac:dyDescent="0.2">
      <c r="A3" s="223" t="s">
        <v>357</v>
      </c>
      <c r="B3" s="223"/>
      <c r="C3" s="223"/>
      <c r="D3" s="223"/>
      <c r="E3" s="223"/>
    </row>
    <row r="4" spans="1:5" ht="15" customHeight="1" x14ac:dyDescent="0.2">
      <c r="A4" s="223"/>
      <c r="B4" s="223"/>
      <c r="C4" s="223"/>
      <c r="D4" s="223"/>
      <c r="E4" s="223"/>
    </row>
    <row r="5" spans="1:5" ht="15" customHeight="1" x14ac:dyDescent="0.2">
      <c r="A5" s="223"/>
      <c r="B5" s="223"/>
      <c r="C5" s="223"/>
      <c r="D5" s="223"/>
      <c r="E5" s="223"/>
    </row>
    <row r="6" spans="1:5" ht="15" customHeight="1" x14ac:dyDescent="0.2">
      <c r="A6" s="223"/>
      <c r="B6" s="223"/>
      <c r="C6" s="223"/>
      <c r="D6" s="223"/>
      <c r="E6" s="223"/>
    </row>
    <row r="7" spans="1:5" ht="15" customHeight="1" x14ac:dyDescent="0.2">
      <c r="A7" s="223"/>
      <c r="B7" s="223"/>
      <c r="C7" s="223"/>
      <c r="D7" s="223"/>
      <c r="E7" s="223"/>
    </row>
    <row r="8" spans="1:5" ht="15" customHeight="1" x14ac:dyDescent="0.2">
      <c r="A8" s="223"/>
      <c r="B8" s="223"/>
      <c r="C8" s="223"/>
      <c r="D8" s="223"/>
      <c r="E8" s="223"/>
    </row>
    <row r="9" spans="1:5" ht="15" customHeight="1" x14ac:dyDescent="0.2">
      <c r="A9" s="223"/>
      <c r="B9" s="223"/>
      <c r="C9" s="223"/>
      <c r="D9" s="223"/>
      <c r="E9" s="223"/>
    </row>
    <row r="10" spans="1:5" ht="15" customHeight="1" x14ac:dyDescent="0.2">
      <c r="A10" s="84"/>
      <c r="B10" s="84"/>
      <c r="C10" s="84"/>
      <c r="D10" s="84"/>
      <c r="E10" s="84"/>
    </row>
    <row r="11" spans="1:5" ht="15" customHeight="1" x14ac:dyDescent="0.25">
      <c r="A11" s="60" t="s">
        <v>1</v>
      </c>
      <c r="B11" s="46"/>
      <c r="C11" s="46"/>
      <c r="D11" s="46"/>
      <c r="E11" s="46"/>
    </row>
    <row r="12" spans="1:5" ht="15" customHeight="1" x14ac:dyDescent="0.2">
      <c r="A12" s="42" t="s">
        <v>38</v>
      </c>
      <c r="B12" s="164"/>
      <c r="C12" s="164"/>
      <c r="D12" s="164"/>
      <c r="E12" s="164" t="s">
        <v>92</v>
      </c>
    </row>
    <row r="13" spans="1:5" ht="15" customHeight="1" x14ac:dyDescent="0.25">
      <c r="A13" s="164"/>
      <c r="B13" s="60"/>
      <c r="C13" s="46"/>
      <c r="D13" s="46"/>
      <c r="E13" s="47"/>
    </row>
    <row r="14" spans="1:5" ht="15" customHeight="1" x14ac:dyDescent="0.2">
      <c r="A14" s="77"/>
      <c r="B14" s="111"/>
      <c r="C14" s="48" t="s">
        <v>41</v>
      </c>
      <c r="D14" s="49" t="s">
        <v>42</v>
      </c>
      <c r="E14" s="48" t="s">
        <v>43</v>
      </c>
    </row>
    <row r="15" spans="1:5" ht="15" customHeight="1" x14ac:dyDescent="0.2">
      <c r="A15" s="92"/>
      <c r="B15" s="100"/>
      <c r="C15" s="73">
        <v>3635</v>
      </c>
      <c r="D15" s="55" t="s">
        <v>270</v>
      </c>
      <c r="E15" s="125">
        <v>392161</v>
      </c>
    </row>
    <row r="16" spans="1:5" ht="15" customHeight="1" x14ac:dyDescent="0.2">
      <c r="A16" s="92"/>
      <c r="B16" s="41"/>
      <c r="C16" s="57" t="s">
        <v>46</v>
      </c>
      <c r="D16" s="58"/>
      <c r="E16" s="59">
        <f>SUM(E15:E15)</f>
        <v>392161</v>
      </c>
    </row>
    <row r="17" spans="1:5" ht="15" customHeight="1" x14ac:dyDescent="0.2">
      <c r="A17" s="44"/>
      <c r="B17" s="44"/>
      <c r="C17" s="44"/>
      <c r="D17" s="44"/>
      <c r="E17" s="44"/>
    </row>
    <row r="18" spans="1:5" ht="15" customHeight="1" x14ac:dyDescent="0.25">
      <c r="A18" s="60" t="s">
        <v>16</v>
      </c>
      <c r="B18" s="46"/>
      <c r="C18" s="46"/>
      <c r="D18" s="46"/>
      <c r="E18" s="46"/>
    </row>
    <row r="19" spans="1:5" ht="15" customHeight="1" x14ac:dyDescent="0.2">
      <c r="A19" s="42" t="s">
        <v>38</v>
      </c>
      <c r="B19" s="164"/>
      <c r="C19" s="164"/>
      <c r="D19" s="164"/>
      <c r="E19" s="164" t="s">
        <v>92</v>
      </c>
    </row>
    <row r="20" spans="1:5" ht="15" customHeight="1" x14ac:dyDescent="0.25">
      <c r="A20" s="60"/>
      <c r="B20" s="44"/>
      <c r="C20" s="46"/>
      <c r="D20" s="46"/>
      <c r="E20" s="47"/>
    </row>
    <row r="21" spans="1:5" ht="15" customHeight="1" x14ac:dyDescent="0.2">
      <c r="A21" s="111"/>
      <c r="B21" s="111"/>
      <c r="C21" s="48" t="s">
        <v>41</v>
      </c>
      <c r="D21" s="65" t="s">
        <v>50</v>
      </c>
      <c r="E21" s="50" t="s">
        <v>43</v>
      </c>
    </row>
    <row r="22" spans="1:5" ht="15" customHeight="1" x14ac:dyDescent="0.2">
      <c r="A22" s="165"/>
      <c r="B22" s="100"/>
      <c r="C22" s="73">
        <v>3635</v>
      </c>
      <c r="D22" s="80" t="s">
        <v>82</v>
      </c>
      <c r="E22" s="125">
        <v>392161</v>
      </c>
    </row>
    <row r="23" spans="1:5" ht="15" customHeight="1" x14ac:dyDescent="0.2">
      <c r="A23" s="99"/>
      <c r="B23" s="100"/>
      <c r="C23" s="57" t="s">
        <v>46</v>
      </c>
      <c r="D23" s="58"/>
      <c r="E23" s="59">
        <f>SUM(E22:E22)</f>
        <v>392161</v>
      </c>
    </row>
    <row r="24" spans="1:5" ht="15" customHeight="1" x14ac:dyDescent="0.2"/>
    <row r="25" spans="1:5" ht="15" customHeight="1" x14ac:dyDescent="0.2"/>
    <row r="26" spans="1:5" ht="15" customHeight="1" x14ac:dyDescent="0.25">
      <c r="A26" s="36" t="s">
        <v>358</v>
      </c>
    </row>
    <row r="27" spans="1:5" ht="15" customHeight="1" x14ac:dyDescent="0.2">
      <c r="A27" s="227" t="s">
        <v>35</v>
      </c>
      <c r="B27" s="227"/>
      <c r="C27" s="227"/>
      <c r="D27" s="227"/>
      <c r="E27" s="227"/>
    </row>
    <row r="28" spans="1:5" ht="15" customHeight="1" x14ac:dyDescent="0.2">
      <c r="A28" s="228" t="s">
        <v>359</v>
      </c>
      <c r="B28" s="228"/>
      <c r="C28" s="228"/>
      <c r="D28" s="228"/>
      <c r="E28" s="228"/>
    </row>
    <row r="29" spans="1:5" ht="15" customHeight="1" x14ac:dyDescent="0.2">
      <c r="A29" s="228"/>
      <c r="B29" s="228"/>
      <c r="C29" s="228"/>
      <c r="D29" s="228"/>
      <c r="E29" s="228"/>
    </row>
    <row r="30" spans="1:5" ht="15" customHeight="1" x14ac:dyDescent="0.2">
      <c r="A30" s="228"/>
      <c r="B30" s="228"/>
      <c r="C30" s="228"/>
      <c r="D30" s="228"/>
      <c r="E30" s="228"/>
    </row>
    <row r="31" spans="1:5" ht="15" customHeight="1" x14ac:dyDescent="0.2">
      <c r="A31" s="228"/>
      <c r="B31" s="228"/>
      <c r="C31" s="228"/>
      <c r="D31" s="228"/>
      <c r="E31" s="228"/>
    </row>
    <row r="32" spans="1:5" ht="15" customHeight="1" x14ac:dyDescent="0.2">
      <c r="A32" s="228"/>
      <c r="B32" s="228"/>
      <c r="C32" s="228"/>
      <c r="D32" s="228"/>
      <c r="E32" s="228"/>
    </row>
    <row r="33" spans="1:5" ht="15" customHeight="1" x14ac:dyDescent="0.2">
      <c r="A33" s="228"/>
      <c r="B33" s="228"/>
      <c r="C33" s="228"/>
      <c r="D33" s="228"/>
      <c r="E33" s="228"/>
    </row>
    <row r="34" spans="1:5" ht="15" customHeight="1" x14ac:dyDescent="0.2">
      <c r="A34" s="189"/>
      <c r="B34" s="189"/>
      <c r="C34" s="189"/>
      <c r="D34" s="189"/>
      <c r="E34" s="189"/>
    </row>
    <row r="35" spans="1:5" ht="15" customHeight="1" x14ac:dyDescent="0.25">
      <c r="A35" s="190" t="s">
        <v>1</v>
      </c>
      <c r="B35" s="191"/>
      <c r="C35" s="191"/>
      <c r="D35" s="191"/>
      <c r="E35" s="191"/>
    </row>
    <row r="36" spans="1:5" ht="15" customHeight="1" x14ac:dyDescent="0.2">
      <c r="A36" s="192" t="s">
        <v>47</v>
      </c>
      <c r="B36" s="191"/>
      <c r="C36" s="191"/>
      <c r="D36" s="191"/>
      <c r="E36" s="193" t="s">
        <v>48</v>
      </c>
    </row>
    <row r="37" spans="1:5" ht="15" customHeight="1" x14ac:dyDescent="0.25">
      <c r="A37" s="194"/>
      <c r="B37" s="190"/>
      <c r="C37" s="191"/>
      <c r="D37" s="191"/>
      <c r="E37" s="195"/>
    </row>
    <row r="38" spans="1:5" ht="15" customHeight="1" x14ac:dyDescent="0.2">
      <c r="A38" s="196"/>
      <c r="B38" s="196"/>
      <c r="C38" s="197" t="s">
        <v>41</v>
      </c>
      <c r="D38" s="198" t="s">
        <v>42</v>
      </c>
      <c r="E38" s="197" t="s">
        <v>43</v>
      </c>
    </row>
    <row r="39" spans="1:5" ht="15" customHeight="1" x14ac:dyDescent="0.2">
      <c r="A39" s="199"/>
      <c r="B39" s="200"/>
      <c r="C39" s="201"/>
      <c r="D39" s="202" t="s">
        <v>360</v>
      </c>
      <c r="E39" s="203">
        <v>8023040</v>
      </c>
    </row>
    <row r="40" spans="1:5" ht="15" customHeight="1" x14ac:dyDescent="0.2">
      <c r="A40" s="204"/>
      <c r="B40" s="200"/>
      <c r="C40" s="205" t="s">
        <v>46</v>
      </c>
      <c r="D40" s="206"/>
      <c r="E40" s="207">
        <f>SUM(E39:E39)</f>
        <v>8023040</v>
      </c>
    </row>
    <row r="41" spans="1:5" ht="15" customHeight="1" x14ac:dyDescent="0.2">
      <c r="A41" s="208"/>
      <c r="B41" s="208"/>
      <c r="C41" s="208"/>
      <c r="D41" s="208"/>
      <c r="E41" s="208"/>
    </row>
    <row r="42" spans="1:5" ht="15" customHeight="1" x14ac:dyDescent="0.25">
      <c r="A42" s="190" t="s">
        <v>16</v>
      </c>
      <c r="B42" s="191"/>
      <c r="C42" s="191"/>
      <c r="D42" s="191"/>
      <c r="E42" s="208"/>
    </row>
    <row r="43" spans="1:5" ht="15" customHeight="1" x14ac:dyDescent="0.2">
      <c r="A43" s="192" t="s">
        <v>47</v>
      </c>
      <c r="B43" s="191"/>
      <c r="C43" s="191"/>
      <c r="D43" s="191"/>
      <c r="E43" s="193" t="s">
        <v>48</v>
      </c>
    </row>
    <row r="44" spans="1:5" ht="15" customHeight="1" x14ac:dyDescent="0.2">
      <c r="A44" s="208"/>
      <c r="B44" s="209"/>
      <c r="C44" s="191"/>
      <c r="D44" s="194"/>
      <c r="E44" s="210"/>
    </row>
    <row r="45" spans="1:5" ht="15" customHeight="1" x14ac:dyDescent="0.2">
      <c r="A45" s="196"/>
      <c r="B45" s="196"/>
      <c r="C45" s="197" t="s">
        <v>41</v>
      </c>
      <c r="D45" s="198" t="s">
        <v>50</v>
      </c>
      <c r="E45" s="197" t="s">
        <v>43</v>
      </c>
    </row>
    <row r="46" spans="1:5" ht="15" customHeight="1" x14ac:dyDescent="0.2">
      <c r="A46" s="204"/>
      <c r="B46" s="200"/>
      <c r="C46" s="211">
        <v>6172</v>
      </c>
      <c r="D46" s="212" t="s">
        <v>124</v>
      </c>
      <c r="E46" s="203">
        <v>8023040</v>
      </c>
    </row>
    <row r="47" spans="1:5" ht="15" customHeight="1" x14ac:dyDescent="0.2">
      <c r="A47" s="204"/>
      <c r="B47" s="200"/>
      <c r="C47" s="205" t="s">
        <v>46</v>
      </c>
      <c r="D47" s="213"/>
      <c r="E47" s="214">
        <f>SUM(E46:E46)</f>
        <v>8023040</v>
      </c>
    </row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5">
      <c r="A53" s="36" t="s">
        <v>361</v>
      </c>
    </row>
    <row r="54" spans="1:5" ht="15" customHeight="1" x14ac:dyDescent="0.2">
      <c r="A54" s="226" t="s">
        <v>122</v>
      </c>
      <c r="B54" s="226"/>
      <c r="C54" s="226"/>
      <c r="D54" s="226"/>
      <c r="E54" s="226"/>
    </row>
    <row r="55" spans="1:5" ht="15" customHeight="1" x14ac:dyDescent="0.2">
      <c r="A55" s="221" t="s">
        <v>362</v>
      </c>
      <c r="B55" s="221"/>
      <c r="C55" s="221"/>
      <c r="D55" s="221"/>
      <c r="E55" s="221"/>
    </row>
    <row r="56" spans="1:5" ht="15" customHeight="1" x14ac:dyDescent="0.2">
      <c r="A56" s="221"/>
      <c r="B56" s="221"/>
      <c r="C56" s="221"/>
      <c r="D56" s="221"/>
      <c r="E56" s="221"/>
    </row>
    <row r="57" spans="1:5" ht="15" customHeight="1" x14ac:dyDescent="0.2">
      <c r="A57" s="221"/>
      <c r="B57" s="221"/>
      <c r="C57" s="221"/>
      <c r="D57" s="221"/>
      <c r="E57" s="221"/>
    </row>
    <row r="58" spans="1:5" ht="15" customHeight="1" x14ac:dyDescent="0.2">
      <c r="A58" s="221"/>
      <c r="B58" s="221"/>
      <c r="C58" s="221"/>
      <c r="D58" s="221"/>
      <c r="E58" s="221"/>
    </row>
    <row r="59" spans="1:5" ht="15" customHeight="1" x14ac:dyDescent="0.2">
      <c r="A59" s="221"/>
      <c r="B59" s="221"/>
      <c r="C59" s="221"/>
      <c r="D59" s="221"/>
      <c r="E59" s="221"/>
    </row>
    <row r="60" spans="1:5" ht="15" customHeight="1" x14ac:dyDescent="0.2">
      <c r="A60" s="221"/>
      <c r="B60" s="221"/>
      <c r="C60" s="221"/>
      <c r="D60" s="221"/>
      <c r="E60" s="221"/>
    </row>
    <row r="61" spans="1:5" ht="15" customHeight="1" x14ac:dyDescent="0.2">
      <c r="A61" s="221"/>
      <c r="B61" s="221"/>
      <c r="C61" s="221"/>
      <c r="D61" s="221"/>
      <c r="E61" s="221"/>
    </row>
    <row r="62" spans="1:5" ht="15" customHeight="1" x14ac:dyDescent="0.2">
      <c r="A62" s="221"/>
      <c r="B62" s="221"/>
      <c r="C62" s="221"/>
      <c r="D62" s="221"/>
      <c r="E62" s="221"/>
    </row>
    <row r="63" spans="1:5" ht="15" customHeight="1" x14ac:dyDescent="0.2">
      <c r="A63" s="221"/>
      <c r="B63" s="221"/>
      <c r="C63" s="221"/>
      <c r="D63" s="221"/>
      <c r="E63" s="221"/>
    </row>
    <row r="64" spans="1:5" ht="15" customHeight="1" x14ac:dyDescent="0.2">
      <c r="A64" s="141"/>
      <c r="B64" s="141"/>
      <c r="C64" s="141"/>
      <c r="D64" s="141"/>
      <c r="E64" s="141"/>
    </row>
    <row r="65" spans="1:5" ht="15" customHeight="1" x14ac:dyDescent="0.25">
      <c r="A65" s="39" t="s">
        <v>1</v>
      </c>
      <c r="B65" s="41"/>
      <c r="C65" s="41"/>
      <c r="D65" s="41"/>
      <c r="E65" s="41"/>
    </row>
    <row r="66" spans="1:5" ht="15" customHeight="1" x14ac:dyDescent="0.2">
      <c r="A66" s="42" t="s">
        <v>363</v>
      </c>
      <c r="B66" s="41"/>
      <c r="C66" s="41"/>
      <c r="D66" s="41"/>
      <c r="E66" s="43" t="s">
        <v>364</v>
      </c>
    </row>
    <row r="67" spans="1:5" ht="15" customHeight="1" x14ac:dyDescent="0.25">
      <c r="A67" s="39"/>
      <c r="B67" s="103"/>
      <c r="C67" s="102"/>
      <c r="D67" s="102"/>
      <c r="E67" s="135"/>
    </row>
    <row r="68" spans="1:5" ht="15" customHeight="1" x14ac:dyDescent="0.2">
      <c r="A68" s="100"/>
      <c r="B68" s="111"/>
      <c r="C68" s="64" t="s">
        <v>41</v>
      </c>
      <c r="D68" s="136" t="s">
        <v>42</v>
      </c>
      <c r="E68" s="64" t="s">
        <v>43</v>
      </c>
    </row>
    <row r="69" spans="1:5" ht="15" customHeight="1" x14ac:dyDescent="0.2">
      <c r="A69" s="99"/>
      <c r="B69" s="79"/>
      <c r="C69" s="66">
        <v>2399</v>
      </c>
      <c r="D69" s="215" t="s">
        <v>365</v>
      </c>
      <c r="E69" s="161">
        <v>-11454393.5</v>
      </c>
    </row>
    <row r="70" spans="1:5" ht="15" customHeight="1" x14ac:dyDescent="0.2">
      <c r="A70" s="99"/>
      <c r="B70" s="216"/>
      <c r="C70" s="68" t="s">
        <v>46</v>
      </c>
      <c r="D70" s="101"/>
      <c r="E70" s="97">
        <f>SUM(E69:E69)</f>
        <v>-11454393.5</v>
      </c>
    </row>
    <row r="71" spans="1:5" ht="15" customHeight="1" x14ac:dyDescent="0.2">
      <c r="A71" s="99"/>
      <c r="B71" s="121"/>
      <c r="C71" s="121"/>
      <c r="D71" s="121"/>
      <c r="E71" s="121"/>
    </row>
    <row r="72" spans="1:5" ht="15" customHeight="1" x14ac:dyDescent="0.25">
      <c r="A72" s="39" t="s">
        <v>16</v>
      </c>
      <c r="B72" s="41"/>
      <c r="C72" s="41"/>
      <c r="D72" s="41"/>
      <c r="E72" s="41"/>
    </row>
    <row r="73" spans="1:5" ht="15" customHeight="1" x14ac:dyDescent="0.2">
      <c r="A73" s="42" t="s">
        <v>363</v>
      </c>
      <c r="B73" s="41"/>
      <c r="C73" s="41"/>
      <c r="D73" s="41"/>
      <c r="E73" s="43" t="s">
        <v>364</v>
      </c>
    </row>
    <row r="74" spans="1:5" ht="15" customHeight="1" x14ac:dyDescent="0.25">
      <c r="A74" s="39"/>
      <c r="B74" s="102"/>
      <c r="C74" s="41"/>
      <c r="D74" s="41"/>
      <c r="E74" s="135"/>
    </row>
    <row r="75" spans="1:5" ht="15" customHeight="1" x14ac:dyDescent="0.2">
      <c r="A75" s="111"/>
      <c r="B75" s="111"/>
      <c r="C75" s="64" t="s">
        <v>41</v>
      </c>
      <c r="D75" s="217" t="s">
        <v>50</v>
      </c>
      <c r="E75" s="64" t="s">
        <v>43</v>
      </c>
    </row>
    <row r="76" spans="1:5" ht="15" customHeight="1" x14ac:dyDescent="0.2">
      <c r="A76" s="99"/>
      <c r="B76" s="216"/>
      <c r="C76" s="66">
        <v>2399</v>
      </c>
      <c r="D76" s="80" t="s">
        <v>51</v>
      </c>
      <c r="E76" s="161">
        <v>-11454393.5</v>
      </c>
    </row>
    <row r="77" spans="1:5" ht="15" customHeight="1" x14ac:dyDescent="0.2">
      <c r="A77" s="41"/>
      <c r="B77" s="216"/>
      <c r="C77" s="68" t="s">
        <v>46</v>
      </c>
      <c r="D77" s="101"/>
      <c r="E77" s="97">
        <f>SUM(E76:E76)</f>
        <v>-11454393.5</v>
      </c>
    </row>
    <row r="78" spans="1:5" ht="15" customHeight="1" x14ac:dyDescent="0.2"/>
    <row r="79" spans="1:5" ht="15" customHeight="1" x14ac:dyDescent="0.2"/>
    <row r="80" spans="1:5" ht="15" customHeight="1" x14ac:dyDescent="0.25">
      <c r="A80" s="36" t="s">
        <v>366</v>
      </c>
    </row>
    <row r="81" spans="1:5" ht="15" customHeight="1" x14ac:dyDescent="0.2">
      <c r="A81" s="226" t="s">
        <v>35</v>
      </c>
      <c r="B81" s="226"/>
      <c r="C81" s="226"/>
      <c r="D81" s="226"/>
      <c r="E81" s="226"/>
    </row>
    <row r="82" spans="1:5" ht="15" customHeight="1" x14ac:dyDescent="0.2">
      <c r="A82" s="221" t="s">
        <v>367</v>
      </c>
      <c r="B82" s="221"/>
      <c r="C82" s="221"/>
      <c r="D82" s="221"/>
      <c r="E82" s="221"/>
    </row>
    <row r="83" spans="1:5" ht="15" customHeight="1" x14ac:dyDescent="0.2">
      <c r="A83" s="221"/>
      <c r="B83" s="221"/>
      <c r="C83" s="221"/>
      <c r="D83" s="221"/>
      <c r="E83" s="221"/>
    </row>
    <row r="84" spans="1:5" ht="15" customHeight="1" x14ac:dyDescent="0.2">
      <c r="A84" s="221"/>
      <c r="B84" s="221"/>
      <c r="C84" s="221"/>
      <c r="D84" s="221"/>
      <c r="E84" s="221"/>
    </row>
    <row r="85" spans="1:5" ht="15" customHeight="1" x14ac:dyDescent="0.2">
      <c r="A85" s="221"/>
      <c r="B85" s="221"/>
      <c r="C85" s="221"/>
      <c r="D85" s="221"/>
      <c r="E85" s="221"/>
    </row>
    <row r="86" spans="1:5" ht="15" customHeight="1" x14ac:dyDescent="0.2">
      <c r="A86" s="221"/>
      <c r="B86" s="221"/>
      <c r="C86" s="221"/>
      <c r="D86" s="221"/>
      <c r="E86" s="221"/>
    </row>
    <row r="87" spans="1:5" ht="15" customHeight="1" x14ac:dyDescent="0.2">
      <c r="A87" s="221"/>
      <c r="B87" s="221"/>
      <c r="C87" s="221"/>
      <c r="D87" s="221"/>
      <c r="E87" s="221"/>
    </row>
    <row r="88" spans="1:5" ht="15" customHeight="1" x14ac:dyDescent="0.2">
      <c r="A88" s="221"/>
      <c r="B88" s="221"/>
      <c r="C88" s="221"/>
      <c r="D88" s="221"/>
      <c r="E88" s="221"/>
    </row>
    <row r="89" spans="1:5" ht="15" customHeight="1" x14ac:dyDescent="0.2">
      <c r="A89" s="98"/>
      <c r="B89" s="98"/>
      <c r="C89" s="98"/>
      <c r="D89" s="98"/>
      <c r="E89" s="98"/>
    </row>
    <row r="90" spans="1:5" ht="15" customHeight="1" x14ac:dyDescent="0.25">
      <c r="A90" s="39" t="s">
        <v>16</v>
      </c>
      <c r="B90" s="41"/>
      <c r="C90" s="41"/>
      <c r="D90" s="41"/>
      <c r="E90" s="41"/>
    </row>
    <row r="91" spans="1:5" ht="15" customHeight="1" x14ac:dyDescent="0.2">
      <c r="A91" s="42" t="s">
        <v>47</v>
      </c>
      <c r="B91" s="41"/>
      <c r="C91" s="41"/>
      <c r="D91" s="41"/>
      <c r="E91" s="43" t="s">
        <v>48</v>
      </c>
    </row>
    <row r="92" spans="1:5" ht="15" customHeight="1" x14ac:dyDescent="0.25">
      <c r="A92" s="102"/>
      <c r="B92" s="39"/>
      <c r="C92" s="41"/>
      <c r="D92" s="41"/>
      <c r="E92" s="135"/>
    </row>
    <row r="93" spans="1:5" ht="15" customHeight="1" x14ac:dyDescent="0.2">
      <c r="A93" s="111"/>
      <c r="B93" s="77"/>
      <c r="C93" s="64" t="s">
        <v>41</v>
      </c>
      <c r="D93" s="65" t="s">
        <v>50</v>
      </c>
      <c r="E93" s="64" t="s">
        <v>43</v>
      </c>
    </row>
    <row r="94" spans="1:5" ht="15" customHeight="1" x14ac:dyDescent="0.2">
      <c r="A94" s="99"/>
      <c r="B94" s="100"/>
      <c r="C94" s="66">
        <v>6409</v>
      </c>
      <c r="D94" s="80" t="s">
        <v>51</v>
      </c>
      <c r="E94" s="54">
        <v>-337278.77</v>
      </c>
    </row>
    <row r="95" spans="1:5" ht="15" customHeight="1" x14ac:dyDescent="0.2">
      <c r="A95" s="112"/>
      <c r="B95" s="117"/>
      <c r="C95" s="68" t="s">
        <v>46</v>
      </c>
      <c r="D95" s="69"/>
      <c r="E95" s="70">
        <f>SUM(E94:E94)</f>
        <v>-337278.77</v>
      </c>
    </row>
    <row r="96" spans="1:5" ht="15" customHeight="1" x14ac:dyDescent="0.2">
      <c r="A96" s="164"/>
      <c r="B96" s="164"/>
      <c r="C96" s="164"/>
      <c r="D96" s="164"/>
      <c r="E96" s="164"/>
    </row>
    <row r="97" spans="1:5" ht="15" customHeight="1" x14ac:dyDescent="0.25">
      <c r="A97" s="39" t="s">
        <v>16</v>
      </c>
      <c r="B97" s="41"/>
      <c r="C97" s="41"/>
      <c r="D97" s="41"/>
      <c r="E97" s="41"/>
    </row>
    <row r="98" spans="1:5" ht="15" customHeight="1" x14ac:dyDescent="0.2">
      <c r="A98" s="42" t="s">
        <v>363</v>
      </c>
      <c r="B98" s="41"/>
      <c r="C98" s="41"/>
      <c r="D98" s="41"/>
      <c r="E98" s="43" t="s">
        <v>364</v>
      </c>
    </row>
    <row r="99" spans="1:5" ht="15" customHeight="1" x14ac:dyDescent="0.25">
      <c r="A99" s="39"/>
      <c r="B99" s="102"/>
      <c r="C99" s="41"/>
      <c r="D99" s="41"/>
      <c r="E99" s="135"/>
    </row>
    <row r="100" spans="1:5" ht="15" customHeight="1" x14ac:dyDescent="0.2">
      <c r="A100" s="111"/>
      <c r="B100" s="111"/>
      <c r="C100" s="64" t="s">
        <v>41</v>
      </c>
      <c r="D100" s="217" t="s">
        <v>50</v>
      </c>
      <c r="E100" s="64" t="s">
        <v>43</v>
      </c>
    </row>
    <row r="101" spans="1:5" ht="15" customHeight="1" x14ac:dyDescent="0.2">
      <c r="A101" s="99"/>
      <c r="B101" s="216"/>
      <c r="C101" s="66">
        <v>2399</v>
      </c>
      <c r="D101" s="80" t="s">
        <v>51</v>
      </c>
      <c r="E101" s="161">
        <v>337278.77</v>
      </c>
    </row>
    <row r="102" spans="1:5" ht="15" customHeight="1" x14ac:dyDescent="0.2">
      <c r="A102" s="99"/>
      <c r="B102" s="216"/>
      <c r="C102" s="87">
        <v>6330</v>
      </c>
      <c r="D102" s="148" t="s">
        <v>124</v>
      </c>
      <c r="E102" s="125">
        <v>337278.77</v>
      </c>
    </row>
    <row r="103" spans="1:5" ht="15" customHeight="1" x14ac:dyDescent="0.2">
      <c r="A103" s="41"/>
      <c r="B103" s="216"/>
      <c r="C103" s="68" t="s">
        <v>46</v>
      </c>
      <c r="D103" s="101"/>
      <c r="E103" s="97">
        <f>SUM(E101:E102)</f>
        <v>674557.54</v>
      </c>
    </row>
    <row r="104" spans="1:5" ht="15" customHeight="1" x14ac:dyDescent="0.2">
      <c r="A104" s="175"/>
      <c r="B104" s="175"/>
      <c r="C104" s="113"/>
      <c r="D104" s="181"/>
      <c r="E104" s="178"/>
    </row>
    <row r="105" spans="1:5" ht="15" customHeight="1" x14ac:dyDescent="0.2">
      <c r="A105" s="175"/>
      <c r="B105" s="175"/>
      <c r="C105" s="113"/>
      <c r="D105" s="181"/>
      <c r="E105" s="178"/>
    </row>
    <row r="106" spans="1:5" ht="15" customHeight="1" x14ac:dyDescent="0.25">
      <c r="A106" s="60" t="s">
        <v>1</v>
      </c>
      <c r="B106" s="167"/>
      <c r="C106" s="46"/>
      <c r="D106" s="46"/>
      <c r="E106" s="46"/>
    </row>
    <row r="107" spans="1:5" ht="15" customHeight="1" x14ac:dyDescent="0.2">
      <c r="A107" s="42" t="s">
        <v>363</v>
      </c>
      <c r="B107" s="41"/>
      <c r="C107" s="41"/>
      <c r="D107" s="41"/>
      <c r="E107" s="43" t="s">
        <v>364</v>
      </c>
    </row>
    <row r="108" spans="1:5" ht="15" customHeight="1" x14ac:dyDescent="0.2">
      <c r="A108" s="164"/>
      <c r="B108" s="164"/>
      <c r="C108" s="164"/>
      <c r="D108" s="164"/>
      <c r="E108" s="164"/>
    </row>
    <row r="109" spans="1:5" ht="15" customHeight="1" x14ac:dyDescent="0.2">
      <c r="A109" s="164"/>
      <c r="B109" s="164"/>
      <c r="C109" s="48" t="s">
        <v>41</v>
      </c>
      <c r="D109" s="49" t="s">
        <v>42</v>
      </c>
      <c r="E109" s="50" t="s">
        <v>162</v>
      </c>
    </row>
    <row r="110" spans="1:5" ht="15" customHeight="1" x14ac:dyDescent="0.2">
      <c r="A110" s="164"/>
      <c r="B110" s="164"/>
      <c r="C110" s="171">
        <v>6330</v>
      </c>
      <c r="D110" s="182" t="s">
        <v>368</v>
      </c>
      <c r="E110" s="125">
        <v>337278.77</v>
      </c>
    </row>
    <row r="111" spans="1:5" ht="15" customHeight="1" x14ac:dyDescent="0.2">
      <c r="A111" s="164"/>
      <c r="B111" s="164"/>
      <c r="C111" s="57" t="s">
        <v>46</v>
      </c>
      <c r="D111" s="58"/>
      <c r="E111" s="59">
        <f>SUM(E110:E110)</f>
        <v>337278.77</v>
      </c>
    </row>
    <row r="112" spans="1:5" ht="15" customHeight="1" x14ac:dyDescent="0.2">
      <c r="A112" s="164"/>
      <c r="B112" s="164"/>
      <c r="C112" s="164"/>
      <c r="D112" s="164"/>
      <c r="E112" s="164"/>
    </row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</sheetData>
  <mergeCells count="8">
    <mergeCell ref="A81:E81"/>
    <mergeCell ref="A82:E88"/>
    <mergeCell ref="A2:E2"/>
    <mergeCell ref="A3:E9"/>
    <mergeCell ref="A27:E27"/>
    <mergeCell ref="A28:E33"/>
    <mergeCell ref="A54:E54"/>
    <mergeCell ref="A55:E63"/>
  </mergeCells>
  <pageMargins left="0.98425196850393704" right="0.98425196850393704" top="0.98425196850393704" bottom="0.98425196850393704" header="0.51181102362204722" footer="0.51181102362204722"/>
  <pageSetup paperSize="9" scale="92" firstPageNumber="77" orientation="portrait" useFirstPageNumber="1" r:id="rId1"/>
  <headerFooter alignWithMargins="0">
    <oddHeader>&amp;C&amp;"Arial,Kurzíva"Příloha č. 5: Rozpočtové změny č. 402/19 - 405/19 navržené Radou Olomouckého kraje 3.6.2019 ke schválení</oddHeader>
    <oddFooter xml:space="preserve">&amp;L&amp;"Arial,Kurzíva"Zastupitelstvo OK 24.6.2019
8.1. - Rozpočet Olomouckého kraje 2019 - rozpočtové změny 
Příloha č.5: Rozpočtové změny č. 402/19 - 405/19 navržené Radou Olomouckého kraje 3.6.2019 ke schválení&amp;R&amp;"Arial,Kurzíva"Strana &amp;P (celkem 80)
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27</v>
      </c>
      <c r="B3" s="18">
        <v>5036784</v>
      </c>
      <c r="C3" s="7">
        <f>5036784+8023</f>
        <v>5044807</v>
      </c>
    </row>
    <row r="4" spans="1:3" ht="14.25" customHeight="1" x14ac:dyDescent="0.2">
      <c r="A4" s="6" t="s">
        <v>4</v>
      </c>
      <c r="B4" s="18">
        <v>4245</v>
      </c>
      <c r="C4" s="7">
        <v>4245</v>
      </c>
    </row>
    <row r="5" spans="1:3" ht="14.25" customHeight="1" x14ac:dyDescent="0.2">
      <c r="A5" s="6" t="s">
        <v>26</v>
      </c>
      <c r="B5" s="18">
        <v>1310</v>
      </c>
      <c r="C5" s="7">
        <v>1576</v>
      </c>
    </row>
    <row r="6" spans="1:3" ht="14.25" customHeight="1" x14ac:dyDescent="0.2">
      <c r="A6" s="6" t="s">
        <v>5</v>
      </c>
      <c r="B6" s="18">
        <v>32142.2</v>
      </c>
      <c r="C6" s="7">
        <v>32645.200000000001</v>
      </c>
    </row>
    <row r="7" spans="1:3" ht="14.25" customHeight="1" x14ac:dyDescent="0.2">
      <c r="A7" s="6" t="s">
        <v>6</v>
      </c>
      <c r="B7" s="18">
        <v>3130.7</v>
      </c>
      <c r="C7" s="7">
        <v>3412.7</v>
      </c>
    </row>
    <row r="8" spans="1:3" ht="14.25" customHeight="1" x14ac:dyDescent="0.2">
      <c r="A8" s="6" t="s">
        <v>22</v>
      </c>
      <c r="B8" s="18">
        <v>68308</v>
      </c>
      <c r="C8" s="7">
        <f>77986+392</f>
        <v>78378</v>
      </c>
    </row>
    <row r="9" spans="1:3" ht="14.25" customHeight="1" x14ac:dyDescent="0.2">
      <c r="A9" s="6" t="s">
        <v>7</v>
      </c>
      <c r="B9" s="18">
        <v>8520</v>
      </c>
      <c r="C9" s="7">
        <v>8585</v>
      </c>
    </row>
    <row r="10" spans="1:3" ht="14.25" customHeight="1" x14ac:dyDescent="0.2">
      <c r="A10" s="6" t="s">
        <v>8</v>
      </c>
      <c r="B10" s="18">
        <v>1000.1</v>
      </c>
      <c r="C10" s="7">
        <v>1000.1</v>
      </c>
    </row>
    <row r="11" spans="1:3" ht="14.25" customHeight="1" x14ac:dyDescent="0.2">
      <c r="A11" s="6" t="s">
        <v>32</v>
      </c>
      <c r="B11" s="18">
        <v>93723</v>
      </c>
      <c r="C11" s="7">
        <v>93723</v>
      </c>
    </row>
    <row r="12" spans="1:3" ht="14.25" customHeight="1" x14ac:dyDescent="0.2">
      <c r="A12" s="6" t="s">
        <v>33</v>
      </c>
      <c r="B12" s="18">
        <v>521</v>
      </c>
      <c r="C12" s="7">
        <v>521</v>
      </c>
    </row>
    <row r="13" spans="1:3" ht="14.25" customHeight="1" x14ac:dyDescent="0.2">
      <c r="A13" s="218" t="s">
        <v>369</v>
      </c>
      <c r="B13" s="18"/>
      <c r="C13" s="7">
        <f>8199380-111</f>
        <v>8199269</v>
      </c>
    </row>
    <row r="14" spans="1:3" ht="14.25" customHeight="1" x14ac:dyDescent="0.2">
      <c r="A14" s="218" t="s">
        <v>370</v>
      </c>
      <c r="B14" s="18"/>
      <c r="C14" s="7">
        <v>1189250</v>
      </c>
    </row>
    <row r="15" spans="1:3" ht="14.25" customHeight="1" x14ac:dyDescent="0.2">
      <c r="A15" s="218" t="s">
        <v>371</v>
      </c>
      <c r="B15" s="18"/>
      <c r="C15" s="7">
        <v>227043</v>
      </c>
    </row>
    <row r="16" spans="1:3" ht="14.25" customHeight="1" x14ac:dyDescent="0.2">
      <c r="A16" s="218" t="s">
        <v>372</v>
      </c>
      <c r="B16" s="18"/>
      <c r="C16" s="7">
        <f>555+38</f>
        <v>593</v>
      </c>
    </row>
    <row r="17" spans="1:3" ht="14.25" customHeight="1" x14ac:dyDescent="0.2">
      <c r="A17" s="218" t="s">
        <v>373</v>
      </c>
      <c r="B17" s="18"/>
      <c r="C17" s="7">
        <f>1000+4110</f>
        <v>5110</v>
      </c>
    </row>
    <row r="18" spans="1:3" ht="14.25" customHeight="1" x14ac:dyDescent="0.2">
      <c r="A18" s="218" t="s">
        <v>374</v>
      </c>
      <c r="B18" s="18"/>
      <c r="C18" s="7">
        <f>246+446+1338</f>
        <v>2030</v>
      </c>
    </row>
    <row r="19" spans="1:3" ht="14.25" customHeight="1" x14ac:dyDescent="0.2">
      <c r="A19" s="219" t="s">
        <v>375</v>
      </c>
      <c r="B19" s="18"/>
      <c r="C19" s="7">
        <v>701</v>
      </c>
    </row>
    <row r="20" spans="1:3" ht="14.25" customHeight="1" x14ac:dyDescent="0.2">
      <c r="A20" s="8" t="s">
        <v>9</v>
      </c>
      <c r="B20" s="19">
        <v>229445</v>
      </c>
      <c r="C20" s="9">
        <f>264953+3992+3438</f>
        <v>272383</v>
      </c>
    </row>
    <row r="21" spans="1:3" ht="14.25" customHeight="1" x14ac:dyDescent="0.2">
      <c r="A21" s="10" t="s">
        <v>19</v>
      </c>
      <c r="B21" s="20">
        <v>10312</v>
      </c>
      <c r="C21" s="11">
        <v>10469</v>
      </c>
    </row>
    <row r="22" spans="1:3" ht="14.25" customHeight="1" x14ac:dyDescent="0.2">
      <c r="A22" s="10" t="s">
        <v>10</v>
      </c>
      <c r="B22" s="20">
        <v>50000</v>
      </c>
      <c r="C22" s="11">
        <f>50000-11454</f>
        <v>38546</v>
      </c>
    </row>
    <row r="23" spans="1:3" ht="14.25" customHeight="1" x14ac:dyDescent="0.2">
      <c r="A23" s="10" t="s">
        <v>376</v>
      </c>
      <c r="B23" s="20"/>
      <c r="C23" s="11">
        <f>188346+1106+9+21+20342+446+89315+507+4250+4034+3438</f>
        <v>311814</v>
      </c>
    </row>
    <row r="24" spans="1:3" ht="14.25" customHeight="1" x14ac:dyDescent="0.2">
      <c r="A24" s="10" t="s">
        <v>11</v>
      </c>
      <c r="B24" s="20">
        <v>300</v>
      </c>
      <c r="C24" s="11">
        <v>300</v>
      </c>
    </row>
    <row r="25" spans="1:3" ht="14.25" customHeight="1" x14ac:dyDescent="0.2">
      <c r="A25" s="218" t="s">
        <v>377</v>
      </c>
      <c r="B25" s="20"/>
      <c r="C25" s="11">
        <v>22200</v>
      </c>
    </row>
    <row r="26" spans="1:3" ht="14.25" customHeight="1" x14ac:dyDescent="0.25">
      <c r="A26" s="4" t="s">
        <v>12</v>
      </c>
      <c r="B26" s="21">
        <f>SUM(B3:B24)</f>
        <v>5539741</v>
      </c>
      <c r="C26" s="12">
        <f>SUM(C3:C25)</f>
        <v>15548601</v>
      </c>
    </row>
    <row r="27" spans="1:3" ht="14.25" customHeight="1" x14ac:dyDescent="0.2">
      <c r="A27" s="13" t="s">
        <v>13</v>
      </c>
      <c r="B27" s="25">
        <v>-10310</v>
      </c>
      <c r="C27" s="25">
        <f>-10447-20-337</f>
        <v>-10804</v>
      </c>
    </row>
    <row r="28" spans="1:3" ht="15.75" thickBot="1" x14ac:dyDescent="0.3">
      <c r="A28" s="14" t="s">
        <v>14</v>
      </c>
      <c r="B28" s="15">
        <f>B26+B27</f>
        <v>5529431</v>
      </c>
      <c r="C28" s="15">
        <f>C26+C27</f>
        <v>15537797</v>
      </c>
    </row>
    <row r="29" spans="1:3" ht="13.5" thickTop="1" x14ac:dyDescent="0.2">
      <c r="A29" s="16"/>
      <c r="B29" s="22"/>
    </row>
    <row r="30" spans="1:3" ht="15.75" customHeight="1" x14ac:dyDescent="0.25">
      <c r="A30" s="4" t="s">
        <v>16</v>
      </c>
      <c r="B30" s="23" t="s">
        <v>2</v>
      </c>
      <c r="C30" s="5" t="s">
        <v>3</v>
      </c>
    </row>
    <row r="31" spans="1:3" ht="14.25" x14ac:dyDescent="0.2">
      <c r="A31" s="8" t="s">
        <v>28</v>
      </c>
      <c r="B31" s="24">
        <v>929523</v>
      </c>
      <c r="C31" s="26">
        <f>1118109+9+21+193+578+1350+392+8023-337</f>
        <v>1128338</v>
      </c>
    </row>
    <row r="32" spans="1:3" ht="14.25" x14ac:dyDescent="0.2">
      <c r="A32" s="8" t="s">
        <v>29</v>
      </c>
      <c r="B32" s="24">
        <v>502325</v>
      </c>
      <c r="C32" s="26">
        <v>502325</v>
      </c>
    </row>
    <row r="33" spans="1:3" ht="14.25" x14ac:dyDescent="0.2">
      <c r="A33" s="8" t="s">
        <v>30</v>
      </c>
      <c r="B33" s="24">
        <v>2945804</v>
      </c>
      <c r="C33" s="26">
        <f>2970275+4034+3438</f>
        <v>2977747</v>
      </c>
    </row>
    <row r="34" spans="1:3" ht="14.25" x14ac:dyDescent="0.2">
      <c r="A34" s="218" t="s">
        <v>369</v>
      </c>
      <c r="B34" s="24"/>
      <c r="C34" s="26">
        <f>8199380-111</f>
        <v>8199269</v>
      </c>
    </row>
    <row r="35" spans="1:3" ht="14.25" x14ac:dyDescent="0.2">
      <c r="A35" s="218" t="s">
        <v>370</v>
      </c>
      <c r="B35" s="24"/>
      <c r="C35" s="26">
        <v>1189250</v>
      </c>
    </row>
    <row r="36" spans="1:3" ht="14.25" x14ac:dyDescent="0.2">
      <c r="A36" s="218" t="s">
        <v>371</v>
      </c>
      <c r="B36" s="24"/>
      <c r="C36" s="26">
        <v>227043</v>
      </c>
    </row>
    <row r="37" spans="1:3" ht="14.25" x14ac:dyDescent="0.2">
      <c r="A37" s="218" t="s">
        <v>372</v>
      </c>
      <c r="B37" s="24"/>
      <c r="C37" s="26">
        <f>555+38</f>
        <v>593</v>
      </c>
    </row>
    <row r="38" spans="1:3" ht="14.25" x14ac:dyDescent="0.2">
      <c r="A38" s="218" t="s">
        <v>373</v>
      </c>
      <c r="B38" s="24"/>
      <c r="C38" s="26">
        <f>1000+4110</f>
        <v>5110</v>
      </c>
    </row>
    <row r="39" spans="1:3" ht="14.25" x14ac:dyDescent="0.2">
      <c r="A39" s="218" t="s">
        <v>374</v>
      </c>
      <c r="B39" s="24"/>
      <c r="C39" s="26">
        <f>246+446+1338</f>
        <v>2030</v>
      </c>
    </row>
    <row r="40" spans="1:3" ht="14.25" x14ac:dyDescent="0.2">
      <c r="A40" s="219" t="s">
        <v>375</v>
      </c>
      <c r="B40" s="24"/>
      <c r="C40" s="26">
        <v>701</v>
      </c>
    </row>
    <row r="41" spans="1:3" ht="14.25" x14ac:dyDescent="0.2">
      <c r="A41" s="10" t="s">
        <v>19</v>
      </c>
      <c r="B41" s="24">
        <v>10312</v>
      </c>
      <c r="C41" s="26">
        <v>10469</v>
      </c>
    </row>
    <row r="42" spans="1:3" ht="14.25" x14ac:dyDescent="0.2">
      <c r="A42" s="10" t="s">
        <v>10</v>
      </c>
      <c r="B42" s="24">
        <v>50000</v>
      </c>
      <c r="C42" s="26">
        <f>83318-11454+337</f>
        <v>72201</v>
      </c>
    </row>
    <row r="43" spans="1:3" ht="14.25" x14ac:dyDescent="0.2">
      <c r="A43" s="10" t="s">
        <v>376</v>
      </c>
      <c r="B43" s="24"/>
      <c r="C43" s="26">
        <f>276524+446+89315+507+4250</f>
        <v>371042</v>
      </c>
    </row>
    <row r="44" spans="1:3" ht="14.25" x14ac:dyDescent="0.2">
      <c r="A44" s="10" t="s">
        <v>31</v>
      </c>
      <c r="B44" s="24">
        <v>1446001</v>
      </c>
      <c r="C44" s="26">
        <f>1521659+3259+4452+14302+3720+1830+227+771</f>
        <v>1550220</v>
      </c>
    </row>
    <row r="45" spans="1:3" ht="14.25" x14ac:dyDescent="0.2">
      <c r="A45" s="218" t="s">
        <v>377</v>
      </c>
      <c r="B45" s="24"/>
      <c r="C45" s="26">
        <v>11184</v>
      </c>
    </row>
    <row r="46" spans="1:3" ht="14.25" customHeight="1" x14ac:dyDescent="0.25">
      <c r="A46" s="4" t="s">
        <v>17</v>
      </c>
      <c r="B46" s="21">
        <f>SUM(B31:B44)</f>
        <v>5883965</v>
      </c>
      <c r="C46" s="12">
        <f>SUM(C31:C45)</f>
        <v>16247522</v>
      </c>
    </row>
    <row r="47" spans="1:3" ht="14.25" x14ac:dyDescent="0.2">
      <c r="A47" s="13" t="s">
        <v>13</v>
      </c>
      <c r="B47" s="25">
        <v>-10310</v>
      </c>
      <c r="C47" s="25">
        <f>-10447-20-337</f>
        <v>-10804</v>
      </c>
    </row>
    <row r="48" spans="1:3" ht="15.75" thickBot="1" x14ac:dyDescent="0.3">
      <c r="A48" s="14" t="s">
        <v>18</v>
      </c>
      <c r="B48" s="15">
        <f>+B46+B47</f>
        <v>5873655</v>
      </c>
      <c r="C48" s="15">
        <f>+C46+C47</f>
        <v>16236718</v>
      </c>
    </row>
    <row r="49" spans="1:3" ht="13.5" thickTop="1" x14ac:dyDescent="0.2">
      <c r="A49" s="16" t="s">
        <v>15</v>
      </c>
      <c r="B49" s="22"/>
    </row>
    <row r="50" spans="1:3" ht="14.25" x14ac:dyDescent="0.2">
      <c r="B50" s="1"/>
      <c r="C50" s="9"/>
    </row>
    <row r="51" spans="1:3" ht="14.25" x14ac:dyDescent="0.2">
      <c r="A51" s="10" t="s">
        <v>21</v>
      </c>
      <c r="B51" s="20">
        <f>640653+31730</f>
        <v>672383</v>
      </c>
      <c r="C51" s="11">
        <f>1117198+3259+4452+14302+3720+1830+227+771</f>
        <v>1145759</v>
      </c>
    </row>
    <row r="52" spans="1:3" ht="14.25" x14ac:dyDescent="0.2">
      <c r="A52" s="27" t="s">
        <v>20</v>
      </c>
      <c r="B52" s="28">
        <v>328159</v>
      </c>
      <c r="C52" s="29">
        <f>420081+1106+20149+3414+2088</f>
        <v>446838</v>
      </c>
    </row>
    <row r="53" spans="1:3" ht="15.75" thickBot="1" x14ac:dyDescent="0.3">
      <c r="A53" s="14" t="s">
        <v>23</v>
      </c>
      <c r="B53" s="15">
        <f>+B51-B52</f>
        <v>344224</v>
      </c>
      <c r="C53" s="15">
        <f>+C51-C52</f>
        <v>698921</v>
      </c>
    </row>
    <row r="54" spans="1:3" ht="15" thickTop="1" x14ac:dyDescent="0.2">
      <c r="A54" s="10"/>
      <c r="B54" s="30"/>
      <c r="C54" s="31"/>
    </row>
    <row r="55" spans="1:3" ht="15" thickBot="1" x14ac:dyDescent="0.25">
      <c r="A55" s="10"/>
      <c r="B55" s="30"/>
      <c r="C55" s="31"/>
    </row>
    <row r="56" spans="1:3" ht="15.75" thickBot="1" x14ac:dyDescent="0.3">
      <c r="A56" s="32" t="s">
        <v>24</v>
      </c>
      <c r="B56" s="33">
        <f>+B28+B51</f>
        <v>6201814</v>
      </c>
      <c r="C56" s="34">
        <f>+C28+C51</f>
        <v>16683556</v>
      </c>
    </row>
    <row r="57" spans="1:3" ht="15.75" thickBot="1" x14ac:dyDescent="0.3">
      <c r="A57" s="32" t="s">
        <v>25</v>
      </c>
      <c r="B57" s="33">
        <f>+B48+B52</f>
        <v>6201814</v>
      </c>
      <c r="C57" s="34">
        <f>+C48+C52</f>
        <v>16683556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80" orientation="portrait" useFirstPageNumber="1" r:id="rId1"/>
  <headerFooter alignWithMargins="0">
    <oddHeader>&amp;C&amp;"Arial,Kurzíva"Příloha č. 6 - Upravený rozpočet Olomouckého kraje na rok 2019 po schválení rozpočtových změn</oddHeader>
    <oddFooter xml:space="preserve">&amp;L&amp;"Arial,Kurzíva"Zastupitelstvo OK 24.6.2019
8.1. - Rozpočet Olomouckého kraje 2019 - rozpočtové změny 
Příloha č.6: Upravený rozpočet OK na rok 2019 po schválení rozpočtových změn&amp;R&amp;"Arial,Kurzíva"Strana &amp;P (celkem 80)&amp;"Arial,Obyčejné"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Příloha č. 1</vt:lpstr>
      <vt:lpstr>Příloha č. 2</vt:lpstr>
      <vt:lpstr>Příloha č. 3</vt:lpstr>
      <vt:lpstr>Příloha č. 4</vt:lpstr>
      <vt:lpstr>Příloha č. 5</vt:lpstr>
      <vt:lpstr>Příloha  č. 6</vt:lpstr>
      <vt:lpstr>'Příloha č. 1'!Oblast_tisku</vt:lpstr>
      <vt:lpstr>'Příloha č. 2'!Oblast_tisku</vt:lpstr>
      <vt:lpstr>'Příloha č. 3'!Oblast_tisku</vt:lpstr>
      <vt:lpstr>'Příloha č. 4'!Oblast_tisku</vt:lpstr>
      <vt:lpstr>'Příloha č. 5'!Oblast_tisku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2019-06-04T12:37:32Z</cp:lastPrinted>
  <dcterms:created xsi:type="dcterms:W3CDTF">2007-02-21T09:44:06Z</dcterms:created>
  <dcterms:modified xsi:type="dcterms:W3CDTF">2019-06-05T07:15:43Z</dcterms:modified>
</cp:coreProperties>
</file>