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'!$A$1:$H$146</definedName>
  </definedNames>
  <calcPr fullCalcOnLoad="1" refMode="R1C1"/>
</workbook>
</file>

<file path=xl/sharedStrings.xml><?xml version="1.0" encoding="utf-8"?>
<sst xmlns="http://schemas.openxmlformats.org/spreadsheetml/2006/main" count="196" uniqueCount="52">
  <si>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</si>
  <si>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</si>
  <si>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</si>
  <si>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</si>
  <si>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</si>
  <si>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</si>
  <si>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</si>
  <si>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</si>
  <si>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</si>
  <si>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</si>
  <si>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</si>
  <si>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</si>
  <si>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</si>
  <si>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</si>
  <si>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</si>
  <si>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</si>
  <si>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>(zapojení finančních prostředků určených pro finančních vypořádání se státním rozpočtem )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</si>
  <si>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</si>
  <si>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</si>
  <si>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Operace z peněžních účtů organizace nemající charakter příjmů a výdajů vládního sektoru</t>
  </si>
  <si>
    <t>FINANCOVÁNÍ - PŘÍJMY</t>
  </si>
  <si>
    <t>FINANCOVÁNÍ - VÝDAJE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</si>
  <si>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</si>
  <si>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</si>
  <si>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</si>
  <si>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</si>
  <si>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</si>
  <si>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 xml:space="preserve">Krátkodobé přijaté půjčené prostředky </t>
  </si>
  <si>
    <t xml:space="preserve">Nerealizované kursové rozdíly pohybů na devizových účtech </t>
  </si>
  <si>
    <t>(zapojení zůstatku - nevyčerpaná rezerva z nájemného Středomoravské nemocniční, a.s. za rok 2015)</t>
  </si>
  <si>
    <t>(zapojení zůstatku bankovních účtů Olomouckého kraje 31.12.2016)</t>
  </si>
  <si>
    <t>(zapojení zůstatku k 31.12.2016 na zvláštním bankovním účtu)</t>
  </si>
  <si>
    <t>(zapojení zůstatku k 31.12.2016 na fondu na podporu výstavby a obnovy vodohospodářské infrastruktury na území Olomouckého kraje)</t>
  </si>
  <si>
    <t xml:space="preserve">c) Smlouva o úvěru </t>
  </si>
  <si>
    <t xml:space="preserve"> - uzavřená s Komerční bankou, a.s.. Schváleno usnesením Zastupitelstva Olomouckého kraje UZ/4/62/2017 ze dne 24.4.2017</t>
  </si>
  <si>
    <t>Uhrazené splátky krátkodobých přijatých půjčených prostředků</t>
  </si>
  <si>
    <t>e) Zůstatek DPH v režimu přenesení daňové povinnosti</t>
  </si>
  <si>
    <t xml:space="preserve">f) Kurzové rozdíly na devizových účtech </t>
  </si>
  <si>
    <t>a) Zapojení zůstatku bankovních účtů k 31.12.2017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</si>
  <si>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 z Komerční banky, a.s.       </t>
    </r>
  </si>
  <si>
    <t xml:space="preserve">d) Termínovaný vklad - příjem </t>
  </si>
  <si>
    <t>Dlouhodobé přijaté půjčené prostředky</t>
  </si>
  <si>
    <t xml:space="preserve">b) Smlouva o revolvingovém úvěru </t>
  </si>
  <si>
    <t xml:space="preserve">d) Smlouva o poskytování bankovních produktů </t>
  </si>
  <si>
    <t xml:space="preserve"> - uzavřená s PPF bankou, a.s..  Schváleno usnesením Zastupitelstva Olomouckého kraje UZ/7/18/2017 ze dne 23.11.2017.</t>
  </si>
  <si>
    <t xml:space="preserve"> - Zapojení finančních prostředky z vkladových účtů s výpovědní lhůtou.</t>
  </si>
  <si>
    <t>Aktivní krátkodobé operace řízení likvidity - příjmy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</si>
  <si>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31.12.2018 daně z přidané hodnoty  v režimu přenesení daňové povinnosti</t>
    </r>
  </si>
  <si>
    <t xml:space="preserve">d) Splátky ze smlouvy o poskytování bankovních produktů u PPF banky, a.s.                               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</si>
  <si>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poskytování bankovních produktů u PPF banky, a.s.</t>
    </r>
  </si>
  <si>
    <t xml:space="preserve">3. Financování </t>
  </si>
  <si>
    <t xml:space="preserve">e) Splátky revolvingového úvěru z Komerční banky, a.s.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</si>
</sst>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4" fontId="39" fillId="34" borderId="16" xfId="0" applyNumberFormat="1" applyFont="1" applyFill="1" applyBorder="1" applyAlignment="1">
      <alignment vertical="center"/>
    </xf>
    <xf numFmtId="0" fontId="0" fillId="34" borderId="16" xfId="0" applyFill="1" applyBorder="1" applyAlignment="1">
      <alignment vertical="center" wrapText="1"/>
    </xf>
    <xf numFmtId="4" fontId="0" fillId="34" borderId="16" xfId="0" applyNumberFormat="1" applyFont="1" applyFill="1" applyBorder="1" applyAlignment="1">
      <alignment vertical="center"/>
    </xf>
    <xf numFmtId="4" fontId="0" fillId="34" borderId="17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0" fillId="34" borderId="18" xfId="0" applyNumberFormat="1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4" fontId="0" fillId="34" borderId="21" xfId="0" applyNumberFormat="1" applyFill="1" applyBorder="1" applyAlignment="1">
      <alignment vertical="center"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39" fillId="34" borderId="14" xfId="0" applyNumberFormat="1" applyFont="1" applyFill="1" applyBorder="1" applyAlignment="1">
      <alignment vertical="center"/>
    </xf>
    <xf numFmtId="0" fontId="0" fillId="34" borderId="20" xfId="0" applyFont="1" applyFill="1" applyBorder="1" applyAlignment="1">
      <alignment vertical="center" wrapText="1"/>
    </xf>
    <xf numFmtId="4" fontId="0" fillId="34" borderId="20" xfId="0" applyNumberFormat="1" applyFont="1" applyFill="1" applyBorder="1" applyAlignment="1">
      <alignment vertical="center"/>
    </xf>
    <xf numFmtId="4" fontId="2" fillId="34" borderId="21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vertical="center" wrapText="1"/>
    </xf>
    <xf numFmtId="4" fontId="39" fillId="34" borderId="0" xfId="0" applyNumberFormat="1" applyFont="1" applyFill="1" applyAlignment="1">
      <alignment/>
    </xf>
    <xf numFmtId="0" fontId="4" fillId="34" borderId="22" xfId="0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8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7" fillId="34" borderId="0" xfId="0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view="pageBreakPreview" zoomScaleSheetLayoutView="100" zoomScalePageLayoutView="0" workbookViewId="0" topLeftCell="A1">
      <selection activeCell="A115" sqref="A115:D115"/>
    </sheetView>
  </sheetViews>
  <sheetFormatPr defaultColWidth="9.140625" defaultRowHeight="12.75"/>
  <cols>
    <col min="1" max="1" width="4.57421875" style="1" customWidth="1"/>
    <col min="2" max="2" width="4.00390625" style="1" customWidth="1"/>
    <col min="3" max="3" width="6.140625" style="1" customWidth="1"/>
    <col min="4" max="4" width="46.421875" style="1" customWidth="1"/>
    <col min="5" max="5" width="15.140625" style="1" customWidth="1"/>
    <col min="6" max="6" width="17.421875" style="1" customWidth="1"/>
    <col min="7" max="7" width="16.8515625" style="1" customWidth="1"/>
    <col min="8" max="8" width="7.140625" style="1" customWidth="1"/>
    <col min="9" max="9" width="9.140625" style="1" customWidth="1"/>
    <col min="10" max="10" width="15.421875" style="1" bestFit="1" customWidth="1"/>
    <col min="11" max="16384" width="9.140625" style="1" customWidth="1"/>
  </cols>
  <sheetData>
    <row r="1" s="5" customFormat="1" ht="18">
      <c r="A1" s="4" t="s">
        <v>50</v>
      </c>
    </row>
    <row r="2" s="5" customFormat="1" ht="12.75"/>
    <row r="3" s="5" customFormat="1" ht="15.75" customHeight="1">
      <c r="A3" s="6" t="s">
        <v>20</v>
      </c>
    </row>
    <row r="4" s="5" customFormat="1" ht="15">
      <c r="A4" s="7" t="s">
        <v>38</v>
      </c>
    </row>
    <row r="5" s="5" customFormat="1" ht="13.5" thickBot="1">
      <c r="H5" s="8" t="s">
        <v>5</v>
      </c>
    </row>
    <row r="6" spans="1:8" s="13" customFormat="1" ht="25.5" thickBot="1" thickTop="1">
      <c r="A6" s="9" t="s">
        <v>10</v>
      </c>
      <c r="B6" s="10" t="s">
        <v>0</v>
      </c>
      <c r="C6" s="10" t="s">
        <v>9</v>
      </c>
      <c r="D6" s="10" t="s">
        <v>8</v>
      </c>
      <c r="E6" s="11" t="s">
        <v>1</v>
      </c>
      <c r="F6" s="11" t="s">
        <v>2</v>
      </c>
      <c r="G6" s="11" t="s">
        <v>6</v>
      </c>
      <c r="H6" s="12" t="s">
        <v>7</v>
      </c>
    </row>
    <row r="7" spans="1:9" s="19" customFormat="1" ht="13.5" thickBot="1" thickTop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  <c r="G7" s="16">
        <v>7</v>
      </c>
      <c r="H7" s="17" t="s">
        <v>15</v>
      </c>
      <c r="I7" s="18"/>
    </row>
    <row r="8" spans="1:8" s="3" customFormat="1" ht="27" thickBot="1" thickTop="1">
      <c r="A8" s="20"/>
      <c r="B8" s="21"/>
      <c r="C8" s="22">
        <v>8115</v>
      </c>
      <c r="D8" s="23" t="s">
        <v>3</v>
      </c>
      <c r="E8" s="24">
        <v>402200000</v>
      </c>
      <c r="F8" s="24">
        <v>1216993258.39</v>
      </c>
      <c r="G8" s="24">
        <v>-12126401.55</v>
      </c>
      <c r="H8" s="34">
        <f>G8/F8*100</f>
        <v>-0.996423066964431</v>
      </c>
    </row>
    <row r="9" spans="1:8" s="3" customFormat="1" ht="26.25" hidden="1" thickTop="1">
      <c r="A9" s="20">
        <v>7</v>
      </c>
      <c r="B9" s="21"/>
      <c r="C9" s="22">
        <v>8115</v>
      </c>
      <c r="D9" s="23" t="s">
        <v>3</v>
      </c>
      <c r="E9" s="24">
        <v>247878000</v>
      </c>
      <c r="F9" s="24">
        <f>E9+21200000+9051099.42+428760081.53+72300-1750000</f>
        <v>705211480.95</v>
      </c>
      <c r="G9" s="24">
        <f>F9</f>
        <v>705211480.95</v>
      </c>
      <c r="H9" s="34">
        <f>G9/F9*100</f>
        <v>100</v>
      </c>
    </row>
    <row r="10" spans="1:8" s="3" customFormat="1" ht="24" hidden="1">
      <c r="A10" s="25"/>
      <c r="B10" s="26"/>
      <c r="C10" s="27"/>
      <c r="D10" s="28" t="s">
        <v>30</v>
      </c>
      <c r="E10" s="29"/>
      <c r="F10" s="31"/>
      <c r="G10" s="29"/>
      <c r="H10" s="32"/>
    </row>
    <row r="11" spans="1:8" s="13" customFormat="1" ht="25.5" hidden="1">
      <c r="A11" s="25">
        <v>199</v>
      </c>
      <c r="B11" s="26"/>
      <c r="C11" s="27">
        <v>8115</v>
      </c>
      <c r="D11" s="30" t="s">
        <v>3</v>
      </c>
      <c r="E11" s="31">
        <v>0</v>
      </c>
      <c r="F11" s="31">
        <v>1110081.57</v>
      </c>
      <c r="G11" s="31">
        <f>F11</f>
        <v>1110081.57</v>
      </c>
      <c r="H11" s="32">
        <f>G11/F11*100</f>
        <v>100</v>
      </c>
    </row>
    <row r="12" spans="1:8" s="13" customFormat="1" ht="24" hidden="1">
      <c r="A12" s="25"/>
      <c r="B12" s="26"/>
      <c r="C12" s="27"/>
      <c r="D12" s="28" t="s">
        <v>30</v>
      </c>
      <c r="E12" s="29"/>
      <c r="F12" s="31"/>
      <c r="G12" s="29"/>
      <c r="H12" s="32"/>
    </row>
    <row r="13" spans="1:8" s="13" customFormat="1" ht="25.5" hidden="1">
      <c r="A13" s="25">
        <v>99</v>
      </c>
      <c r="B13" s="26"/>
      <c r="C13" s="27">
        <v>8115</v>
      </c>
      <c r="D13" s="30" t="s">
        <v>3</v>
      </c>
      <c r="E13" s="31">
        <v>0</v>
      </c>
      <c r="F13" s="31">
        <f>11000000+12740697.06</f>
        <v>23740697.060000002</v>
      </c>
      <c r="G13" s="31">
        <f>F13</f>
        <v>23740697.060000002</v>
      </c>
      <c r="H13" s="32">
        <f>G13/F13*100</f>
        <v>100</v>
      </c>
    </row>
    <row r="14" spans="1:8" s="13" customFormat="1" ht="36" hidden="1">
      <c r="A14" s="25"/>
      <c r="B14" s="26"/>
      <c r="C14" s="27"/>
      <c r="D14" s="28" t="s">
        <v>32</v>
      </c>
      <c r="E14" s="29"/>
      <c r="F14" s="31"/>
      <c r="G14" s="29"/>
      <c r="H14" s="32"/>
    </row>
    <row r="15" spans="1:8" s="13" customFormat="1" ht="25.5" hidden="1">
      <c r="A15" s="25">
        <v>7</v>
      </c>
      <c r="B15" s="26"/>
      <c r="C15" s="27">
        <v>8115</v>
      </c>
      <c r="D15" s="30" t="s">
        <v>3</v>
      </c>
      <c r="E15" s="31">
        <v>0</v>
      </c>
      <c r="F15" s="31">
        <v>1750000</v>
      </c>
      <c r="G15" s="31">
        <f>F15</f>
        <v>1750000</v>
      </c>
      <c r="H15" s="32">
        <f>G15/F15*100</f>
        <v>100</v>
      </c>
    </row>
    <row r="16" spans="1:8" s="13" customFormat="1" ht="27" customHeight="1" hidden="1">
      <c r="A16" s="25"/>
      <c r="B16" s="26"/>
      <c r="C16" s="27"/>
      <c r="D16" s="28" t="s">
        <v>29</v>
      </c>
      <c r="E16" s="29"/>
      <c r="F16" s="31"/>
      <c r="G16" s="29"/>
      <c r="H16" s="32"/>
    </row>
    <row r="17" spans="1:8" s="13" customFormat="1" ht="25.5" hidden="1">
      <c r="A17" s="25">
        <v>7</v>
      </c>
      <c r="B17" s="26"/>
      <c r="C17" s="27">
        <v>8115</v>
      </c>
      <c r="D17" s="30" t="s">
        <v>3</v>
      </c>
      <c r="E17" s="31">
        <v>0</v>
      </c>
      <c r="F17" s="31">
        <v>1717176.42</v>
      </c>
      <c r="G17" s="31">
        <f>F17</f>
        <v>1717176.42</v>
      </c>
      <c r="H17" s="32">
        <f>G17/F17*100</f>
        <v>100</v>
      </c>
    </row>
    <row r="18" spans="1:8" s="13" customFormat="1" ht="24" hidden="1">
      <c r="A18" s="25"/>
      <c r="B18" s="26"/>
      <c r="C18" s="27"/>
      <c r="D18" s="28" t="s">
        <v>16</v>
      </c>
      <c r="E18" s="31"/>
      <c r="F18" s="29"/>
      <c r="G18" s="29"/>
      <c r="H18" s="32"/>
    </row>
    <row r="19" spans="1:8" s="13" customFormat="1" ht="25.5" hidden="1">
      <c r="A19" s="25">
        <v>10</v>
      </c>
      <c r="B19" s="26"/>
      <c r="C19" s="27">
        <v>8115</v>
      </c>
      <c r="D19" s="30" t="s">
        <v>3</v>
      </c>
      <c r="E19" s="31">
        <v>0</v>
      </c>
      <c r="F19" s="31">
        <v>34590.43</v>
      </c>
      <c r="G19" s="31">
        <f>F19</f>
        <v>34590.43</v>
      </c>
      <c r="H19" s="32">
        <f>G19/F19*100</f>
        <v>100</v>
      </c>
    </row>
    <row r="20" spans="1:8" s="13" customFormat="1" ht="24" hidden="1">
      <c r="A20" s="25"/>
      <c r="B20" s="26"/>
      <c r="C20" s="27"/>
      <c r="D20" s="28" t="s">
        <v>16</v>
      </c>
      <c r="E20" s="31"/>
      <c r="F20" s="29"/>
      <c r="G20" s="29"/>
      <c r="H20" s="32"/>
    </row>
    <row r="21" spans="1:8" s="13" customFormat="1" ht="25.5" hidden="1">
      <c r="A21" s="25">
        <v>52</v>
      </c>
      <c r="B21" s="26"/>
      <c r="C21" s="27">
        <v>8115</v>
      </c>
      <c r="D21" s="30" t="s">
        <v>3</v>
      </c>
      <c r="E21" s="31">
        <v>0</v>
      </c>
      <c r="F21" s="31">
        <v>2554747.85</v>
      </c>
      <c r="G21" s="31">
        <f>F21</f>
        <v>2554747.85</v>
      </c>
      <c r="H21" s="32">
        <f>G21/F21*100</f>
        <v>100</v>
      </c>
    </row>
    <row r="22" spans="1:8" s="13" customFormat="1" ht="24" hidden="1">
      <c r="A22" s="25"/>
      <c r="B22" s="26"/>
      <c r="C22" s="27"/>
      <c r="D22" s="28" t="s">
        <v>31</v>
      </c>
      <c r="E22" s="29"/>
      <c r="F22" s="29"/>
      <c r="G22" s="29"/>
      <c r="H22" s="32"/>
    </row>
    <row r="23" spans="1:8" s="33" customFormat="1" ht="25.5" hidden="1">
      <c r="A23" s="25">
        <v>60</v>
      </c>
      <c r="B23" s="26"/>
      <c r="C23" s="27">
        <v>8115</v>
      </c>
      <c r="D23" s="30" t="s">
        <v>11</v>
      </c>
      <c r="E23" s="31">
        <v>0</v>
      </c>
      <c r="F23" s="31">
        <v>76718590.08</v>
      </c>
      <c r="G23" s="31">
        <v>76718590.08</v>
      </c>
      <c r="H23" s="32">
        <f>G23/F23*100</f>
        <v>100</v>
      </c>
    </row>
    <row r="24" spans="1:8" s="33" customFormat="1" ht="24" hidden="1">
      <c r="A24" s="25"/>
      <c r="B24" s="26"/>
      <c r="C24" s="27"/>
      <c r="D24" s="28" t="s">
        <v>31</v>
      </c>
      <c r="E24" s="31"/>
      <c r="F24" s="31"/>
      <c r="G24" s="31"/>
      <c r="H24" s="32"/>
    </row>
    <row r="25" spans="1:8" s="33" customFormat="1" ht="25.5" hidden="1">
      <c r="A25" s="25">
        <v>74</v>
      </c>
      <c r="B25" s="26"/>
      <c r="C25" s="27">
        <v>8115</v>
      </c>
      <c r="D25" s="30" t="s">
        <v>11</v>
      </c>
      <c r="E25" s="31">
        <v>0</v>
      </c>
      <c r="F25" s="31">
        <v>2816.06</v>
      </c>
      <c r="G25" s="31">
        <v>2816.06</v>
      </c>
      <c r="H25" s="32">
        <f>G25/F25*100</f>
        <v>100</v>
      </c>
    </row>
    <row r="26" spans="1:8" s="33" customFormat="1" ht="24" hidden="1">
      <c r="A26" s="25"/>
      <c r="B26" s="26"/>
      <c r="C26" s="27"/>
      <c r="D26" s="28" t="s">
        <v>31</v>
      </c>
      <c r="E26" s="29"/>
      <c r="F26" s="29"/>
      <c r="G26" s="29"/>
      <c r="H26" s="32"/>
    </row>
    <row r="27" spans="1:8" s="33" customFormat="1" ht="25.5" hidden="1">
      <c r="A27" s="25">
        <v>75</v>
      </c>
      <c r="B27" s="26"/>
      <c r="C27" s="27">
        <v>8115</v>
      </c>
      <c r="D27" s="30" t="s">
        <v>11</v>
      </c>
      <c r="E27" s="31">
        <v>0</v>
      </c>
      <c r="F27" s="31">
        <v>127883.85</v>
      </c>
      <c r="G27" s="31">
        <f>F27</f>
        <v>127883.85</v>
      </c>
      <c r="H27" s="32">
        <f>G27/F27*100</f>
        <v>100</v>
      </c>
    </row>
    <row r="28" spans="1:8" s="33" customFormat="1" ht="24" hidden="1">
      <c r="A28" s="25"/>
      <c r="B28" s="26"/>
      <c r="C28" s="27"/>
      <c r="D28" s="28" t="s">
        <v>31</v>
      </c>
      <c r="E28" s="29"/>
      <c r="F28" s="29"/>
      <c r="G28" s="29"/>
      <c r="H28" s="32"/>
    </row>
    <row r="29" spans="1:8" s="33" customFormat="1" ht="25.5" hidden="1">
      <c r="A29" s="25">
        <v>76</v>
      </c>
      <c r="B29" s="26"/>
      <c r="C29" s="27">
        <v>8115</v>
      </c>
      <c r="D29" s="30" t="s">
        <v>11</v>
      </c>
      <c r="E29" s="31">
        <v>0</v>
      </c>
      <c r="F29" s="31">
        <v>67106.54</v>
      </c>
      <c r="G29" s="31">
        <f>F29</f>
        <v>67106.54</v>
      </c>
      <c r="H29" s="32">
        <f>G29/F29*100</f>
        <v>100</v>
      </c>
    </row>
    <row r="30" spans="1:8" s="33" customFormat="1" ht="24" hidden="1">
      <c r="A30" s="25"/>
      <c r="B30" s="26"/>
      <c r="C30" s="27"/>
      <c r="D30" s="28" t="s">
        <v>31</v>
      </c>
      <c r="E30" s="29"/>
      <c r="F30" s="29"/>
      <c r="G30" s="29"/>
      <c r="H30" s="32"/>
    </row>
    <row r="31" spans="1:8" s="33" customFormat="1" ht="25.5" hidden="1">
      <c r="A31" s="25">
        <v>77</v>
      </c>
      <c r="B31" s="26"/>
      <c r="C31" s="27">
        <v>8115</v>
      </c>
      <c r="D31" s="30" t="s">
        <v>11</v>
      </c>
      <c r="E31" s="31">
        <v>0</v>
      </c>
      <c r="F31" s="31">
        <v>65706146.8</v>
      </c>
      <c r="G31" s="31">
        <f>F31</f>
        <v>65706146.8</v>
      </c>
      <c r="H31" s="32">
        <f>G31/F31*100</f>
        <v>100</v>
      </c>
    </row>
    <row r="32" spans="1:8" s="33" customFormat="1" ht="24.75" hidden="1" thickBot="1">
      <c r="A32" s="25"/>
      <c r="B32" s="26"/>
      <c r="C32" s="27"/>
      <c r="D32" s="28" t="s">
        <v>31</v>
      </c>
      <c r="E32" s="29"/>
      <c r="F32" s="29"/>
      <c r="G32" s="29"/>
      <c r="H32" s="32"/>
    </row>
    <row r="33" spans="1:8" s="7" customFormat="1" ht="18" customHeight="1" thickBot="1" thickTop="1">
      <c r="A33" s="59" t="s">
        <v>4</v>
      </c>
      <c r="B33" s="60"/>
      <c r="C33" s="60"/>
      <c r="D33" s="61"/>
      <c r="E33" s="39">
        <f>SUM(E8)</f>
        <v>402200000</v>
      </c>
      <c r="F33" s="39">
        <f>SUM(F8)</f>
        <v>1216993258.39</v>
      </c>
      <c r="G33" s="39">
        <f>SUM(G8)</f>
        <v>-12126401.55</v>
      </c>
      <c r="H33" s="40">
        <f>G33/F33*100</f>
        <v>-0.996423066964431</v>
      </c>
    </row>
    <row r="34" spans="5:8" s="5" customFormat="1" ht="13.5" thickTop="1">
      <c r="E34" s="41"/>
      <c r="F34" s="41"/>
      <c r="G34" s="41"/>
      <c r="H34" s="41"/>
    </row>
    <row r="35" spans="5:8" s="5" customFormat="1" ht="12.75">
      <c r="E35" s="41"/>
      <c r="F35" s="41"/>
      <c r="G35" s="41"/>
      <c r="H35" s="41"/>
    </row>
    <row r="36" s="5" customFormat="1" ht="15">
      <c r="A36" s="7" t="s">
        <v>42</v>
      </c>
    </row>
    <row r="37" spans="1:8" s="5" customFormat="1" ht="15" customHeight="1">
      <c r="A37" s="57" t="s">
        <v>34</v>
      </c>
      <c r="B37" s="58"/>
      <c r="C37" s="58"/>
      <c r="D37" s="58"/>
      <c r="E37" s="58"/>
      <c r="F37" s="58"/>
      <c r="G37" s="58"/>
      <c r="H37" s="58"/>
    </row>
    <row r="38" s="5" customFormat="1" ht="13.5" thickBot="1">
      <c r="H38" s="8" t="s">
        <v>5</v>
      </c>
    </row>
    <row r="39" spans="1:8" s="13" customFormat="1" ht="25.5" thickBot="1" thickTop="1">
      <c r="A39" s="9" t="s">
        <v>10</v>
      </c>
      <c r="B39" s="10" t="s">
        <v>0</v>
      </c>
      <c r="C39" s="10" t="s">
        <v>9</v>
      </c>
      <c r="D39" s="10" t="s">
        <v>8</v>
      </c>
      <c r="E39" s="11" t="s">
        <v>1</v>
      </c>
      <c r="F39" s="11" t="s">
        <v>2</v>
      </c>
      <c r="G39" s="11" t="s">
        <v>6</v>
      </c>
      <c r="H39" s="12" t="s">
        <v>7</v>
      </c>
    </row>
    <row r="40" spans="1:9" s="19" customFormat="1" ht="13.5" thickBot="1" thickTop="1">
      <c r="A40" s="14">
        <v>1</v>
      </c>
      <c r="B40" s="15">
        <v>2</v>
      </c>
      <c r="C40" s="15">
        <v>3</v>
      </c>
      <c r="D40" s="15">
        <v>4</v>
      </c>
      <c r="E40" s="15">
        <v>5</v>
      </c>
      <c r="F40" s="16">
        <v>6</v>
      </c>
      <c r="G40" s="16">
        <v>7</v>
      </c>
      <c r="H40" s="17" t="s">
        <v>15</v>
      </c>
      <c r="I40" s="18"/>
    </row>
    <row r="41" spans="1:8" s="13" customFormat="1" ht="14.25" thickBot="1" thickTop="1">
      <c r="A41" s="35">
        <v>7</v>
      </c>
      <c r="B41" s="36"/>
      <c r="C41" s="37">
        <v>8113</v>
      </c>
      <c r="D41" s="43" t="s">
        <v>27</v>
      </c>
      <c r="E41" s="44">
        <v>0</v>
      </c>
      <c r="F41" s="44">
        <v>714176805.38</v>
      </c>
      <c r="G41" s="44">
        <v>714176805.38</v>
      </c>
      <c r="H41" s="38">
        <f>G41/F41*100</f>
        <v>100</v>
      </c>
    </row>
    <row r="42" spans="1:8" s="7" customFormat="1" ht="18" customHeight="1" thickBot="1" thickTop="1">
      <c r="A42" s="59" t="s">
        <v>4</v>
      </c>
      <c r="B42" s="60"/>
      <c r="C42" s="60"/>
      <c r="D42" s="61"/>
      <c r="E42" s="39">
        <f>SUM(E41:E41)</f>
        <v>0</v>
      </c>
      <c r="F42" s="39">
        <f>SUM(F41:F41)</f>
        <v>714176805.38</v>
      </c>
      <c r="G42" s="39">
        <f>SUM(G41:G41)</f>
        <v>714176805.38</v>
      </c>
      <c r="H42" s="45">
        <f>G42/F42*100</f>
        <v>100</v>
      </c>
    </row>
    <row r="43" spans="1:8" s="7" customFormat="1" ht="12" customHeight="1" thickTop="1">
      <c r="A43" s="55"/>
      <c r="B43" s="55"/>
      <c r="C43" s="55"/>
      <c r="D43" s="55"/>
      <c r="E43" s="56"/>
      <c r="F43" s="56"/>
      <c r="G43" s="56"/>
      <c r="H43" s="56"/>
    </row>
    <row r="44" spans="1:8" s="7" customFormat="1" ht="12" customHeight="1">
      <c r="A44" s="55"/>
      <c r="B44" s="55"/>
      <c r="C44" s="55"/>
      <c r="D44" s="55"/>
      <c r="E44" s="56"/>
      <c r="F44" s="56"/>
      <c r="G44" s="56"/>
      <c r="H44" s="56"/>
    </row>
    <row r="45" s="5" customFormat="1" ht="15">
      <c r="A45" s="7" t="s">
        <v>33</v>
      </c>
    </row>
    <row r="46" spans="1:8" s="5" customFormat="1" ht="15" customHeight="1">
      <c r="A46" s="57" t="s">
        <v>34</v>
      </c>
      <c r="B46" s="58"/>
      <c r="C46" s="58"/>
      <c r="D46" s="58"/>
      <c r="E46" s="58"/>
      <c r="F46" s="58"/>
      <c r="G46" s="58"/>
      <c r="H46" s="58"/>
    </row>
    <row r="47" s="5" customFormat="1" ht="13.5" thickBot="1">
      <c r="H47" s="8" t="s">
        <v>5</v>
      </c>
    </row>
    <row r="48" spans="1:8" s="13" customFormat="1" ht="25.5" thickBot="1" thickTop="1">
      <c r="A48" s="9" t="s">
        <v>10</v>
      </c>
      <c r="B48" s="10" t="s">
        <v>0</v>
      </c>
      <c r="C48" s="10" t="s">
        <v>9</v>
      </c>
      <c r="D48" s="10" t="s">
        <v>8</v>
      </c>
      <c r="E48" s="11" t="s">
        <v>1</v>
      </c>
      <c r="F48" s="11" t="s">
        <v>2</v>
      </c>
      <c r="G48" s="11" t="s">
        <v>6</v>
      </c>
      <c r="H48" s="12" t="s">
        <v>7</v>
      </c>
    </row>
    <row r="49" spans="1:9" s="19" customFormat="1" ht="13.5" thickBot="1" thickTop="1">
      <c r="A49" s="14">
        <v>1</v>
      </c>
      <c r="B49" s="15">
        <v>2</v>
      </c>
      <c r="C49" s="15">
        <v>3</v>
      </c>
      <c r="D49" s="15">
        <v>4</v>
      </c>
      <c r="E49" s="15">
        <v>5</v>
      </c>
      <c r="F49" s="16">
        <v>6</v>
      </c>
      <c r="G49" s="16">
        <v>7</v>
      </c>
      <c r="H49" s="17" t="s">
        <v>15</v>
      </c>
      <c r="I49" s="18"/>
    </row>
    <row r="50" spans="1:8" s="13" customFormat="1" ht="14.25" thickBot="1" thickTop="1">
      <c r="A50" s="35">
        <v>7</v>
      </c>
      <c r="B50" s="36"/>
      <c r="C50" s="37">
        <v>8123</v>
      </c>
      <c r="D50" s="43" t="s">
        <v>41</v>
      </c>
      <c r="E50" s="44">
        <v>100000000</v>
      </c>
      <c r="F50" s="44">
        <v>68270000</v>
      </c>
      <c r="G50" s="44">
        <v>62252008.05</v>
      </c>
      <c r="H50" s="38">
        <f>G50/F50*100</f>
        <v>91.18501252380254</v>
      </c>
    </row>
    <row r="51" spans="1:8" s="7" customFormat="1" ht="18" customHeight="1" thickBot="1" thickTop="1">
      <c r="A51" s="59" t="s">
        <v>4</v>
      </c>
      <c r="B51" s="60"/>
      <c r="C51" s="60"/>
      <c r="D51" s="61"/>
      <c r="E51" s="39">
        <f>SUM(E50:E50)</f>
        <v>100000000</v>
      </c>
      <c r="F51" s="39">
        <f>SUM(F50:F50)</f>
        <v>68270000</v>
      </c>
      <c r="G51" s="39">
        <f>SUM(G50:G50)</f>
        <v>62252008.05</v>
      </c>
      <c r="H51" s="45">
        <f>G51/F51*100</f>
        <v>91.18501252380254</v>
      </c>
    </row>
    <row r="52" spans="1:8" s="7" customFormat="1" ht="12" customHeight="1" thickTop="1">
      <c r="A52" s="55"/>
      <c r="B52" s="55"/>
      <c r="C52" s="55"/>
      <c r="D52" s="55"/>
      <c r="E52" s="56"/>
      <c r="F52" s="56"/>
      <c r="G52" s="56"/>
      <c r="H52" s="56"/>
    </row>
    <row r="53" spans="1:8" s="7" customFormat="1" ht="12" customHeight="1">
      <c r="A53" s="55"/>
      <c r="B53" s="55"/>
      <c r="C53" s="55"/>
      <c r="D53" s="55"/>
      <c r="E53" s="56"/>
      <c r="F53" s="56"/>
      <c r="G53" s="56"/>
      <c r="H53" s="56"/>
    </row>
    <row r="54" s="5" customFormat="1" ht="15">
      <c r="A54" s="7" t="s">
        <v>43</v>
      </c>
    </row>
    <row r="55" spans="1:8" s="5" customFormat="1" ht="15" customHeight="1">
      <c r="A55" s="57" t="s">
        <v>44</v>
      </c>
      <c r="B55" s="58"/>
      <c r="C55" s="58"/>
      <c r="D55" s="58"/>
      <c r="E55" s="58"/>
      <c r="F55" s="58"/>
      <c r="G55" s="58"/>
      <c r="H55" s="58"/>
    </row>
    <row r="56" s="5" customFormat="1" ht="13.5" thickBot="1">
      <c r="H56" s="8" t="s">
        <v>5</v>
      </c>
    </row>
    <row r="57" spans="1:8" s="13" customFormat="1" ht="25.5" thickBot="1" thickTop="1">
      <c r="A57" s="9" t="s">
        <v>10</v>
      </c>
      <c r="B57" s="10" t="s">
        <v>0</v>
      </c>
      <c r="C57" s="10" t="s">
        <v>9</v>
      </c>
      <c r="D57" s="10" t="s">
        <v>8</v>
      </c>
      <c r="E57" s="11" t="s">
        <v>1</v>
      </c>
      <c r="F57" s="11" t="s">
        <v>2</v>
      </c>
      <c r="G57" s="11" t="s">
        <v>6</v>
      </c>
      <c r="H57" s="12" t="s">
        <v>7</v>
      </c>
    </row>
    <row r="58" spans="1:9" s="19" customFormat="1" ht="13.5" thickBot="1" thickTop="1">
      <c r="A58" s="14">
        <v>1</v>
      </c>
      <c r="B58" s="15">
        <v>2</v>
      </c>
      <c r="C58" s="15">
        <v>3</v>
      </c>
      <c r="D58" s="15">
        <v>4</v>
      </c>
      <c r="E58" s="15">
        <v>5</v>
      </c>
      <c r="F58" s="16">
        <v>6</v>
      </c>
      <c r="G58" s="16">
        <v>7</v>
      </c>
      <c r="H58" s="17" t="s">
        <v>15</v>
      </c>
      <c r="I58" s="18"/>
    </row>
    <row r="59" spans="1:8" s="13" customFormat="1" ht="14.25" thickBot="1" thickTop="1">
      <c r="A59" s="35">
        <v>7</v>
      </c>
      <c r="B59" s="36"/>
      <c r="C59" s="37">
        <v>8123</v>
      </c>
      <c r="D59" s="43" t="s">
        <v>41</v>
      </c>
      <c r="E59" s="44">
        <v>200000000</v>
      </c>
      <c r="F59" s="44">
        <v>200000000</v>
      </c>
      <c r="G59" s="44">
        <v>200000000</v>
      </c>
      <c r="H59" s="38">
        <f>G59/F59*100</f>
        <v>100</v>
      </c>
    </row>
    <row r="60" spans="1:8" s="7" customFormat="1" ht="18" customHeight="1" thickBot="1" thickTop="1">
      <c r="A60" s="59" t="s">
        <v>4</v>
      </c>
      <c r="B60" s="60"/>
      <c r="C60" s="60"/>
      <c r="D60" s="61"/>
      <c r="E60" s="39">
        <f>SUM(E59:E59)</f>
        <v>200000000</v>
      </c>
      <c r="F60" s="39">
        <f>SUM(F59:F59)</f>
        <v>200000000</v>
      </c>
      <c r="G60" s="39">
        <f>SUM(G59:G59)</f>
        <v>200000000</v>
      </c>
      <c r="H60" s="45">
        <f>G60/F60*100</f>
        <v>100</v>
      </c>
    </row>
    <row r="61" spans="1:8" s="7" customFormat="1" ht="18" customHeight="1" thickTop="1">
      <c r="A61" s="55"/>
      <c r="B61" s="55"/>
      <c r="C61" s="55"/>
      <c r="D61" s="55"/>
      <c r="E61" s="56"/>
      <c r="F61" s="56"/>
      <c r="G61" s="56"/>
      <c r="H61" s="56"/>
    </row>
    <row r="62" s="5" customFormat="1" ht="15">
      <c r="A62" s="7" t="s">
        <v>40</v>
      </c>
    </row>
    <row r="63" spans="1:8" s="5" customFormat="1" ht="15" customHeight="1">
      <c r="A63" s="57" t="s">
        <v>45</v>
      </c>
      <c r="B63" s="58"/>
      <c r="C63" s="58"/>
      <c r="D63" s="58"/>
      <c r="E63" s="58"/>
      <c r="F63" s="58"/>
      <c r="G63" s="58"/>
      <c r="H63" s="58"/>
    </row>
    <row r="64" s="5" customFormat="1" ht="13.5" thickBot="1">
      <c r="H64" s="8" t="s">
        <v>5</v>
      </c>
    </row>
    <row r="65" spans="1:8" s="13" customFormat="1" ht="25.5" thickBot="1" thickTop="1">
      <c r="A65" s="9" t="s">
        <v>10</v>
      </c>
      <c r="B65" s="10" t="s">
        <v>0</v>
      </c>
      <c r="C65" s="10" t="s">
        <v>9</v>
      </c>
      <c r="D65" s="10" t="s">
        <v>8</v>
      </c>
      <c r="E65" s="11" t="s">
        <v>1</v>
      </c>
      <c r="F65" s="11" t="s">
        <v>2</v>
      </c>
      <c r="G65" s="11" t="s">
        <v>6</v>
      </c>
      <c r="H65" s="12" t="s">
        <v>7</v>
      </c>
    </row>
    <row r="66" spans="1:9" s="19" customFormat="1" ht="13.5" thickBot="1" thickTop="1">
      <c r="A66" s="14">
        <v>1</v>
      </c>
      <c r="B66" s="15">
        <v>2</v>
      </c>
      <c r="C66" s="15">
        <v>3</v>
      </c>
      <c r="D66" s="15">
        <v>4</v>
      </c>
      <c r="E66" s="15">
        <v>5</v>
      </c>
      <c r="F66" s="16">
        <v>6</v>
      </c>
      <c r="G66" s="16">
        <v>7</v>
      </c>
      <c r="H66" s="17" t="s">
        <v>15</v>
      </c>
      <c r="I66" s="18"/>
    </row>
    <row r="67" spans="1:8" s="13" customFormat="1" ht="14.25" thickBot="1" thickTop="1">
      <c r="A67" s="35">
        <v>7</v>
      </c>
      <c r="B67" s="36"/>
      <c r="C67" s="37">
        <v>8117</v>
      </c>
      <c r="D67" s="43" t="s">
        <v>46</v>
      </c>
      <c r="E67" s="44">
        <v>100000000</v>
      </c>
      <c r="F67" s="44">
        <v>100000000</v>
      </c>
      <c r="G67" s="44">
        <v>100000000</v>
      </c>
      <c r="H67" s="38">
        <f>G67/F67*100</f>
        <v>100</v>
      </c>
    </row>
    <row r="68" spans="1:8" s="7" customFormat="1" ht="18" customHeight="1" thickBot="1" thickTop="1">
      <c r="A68" s="59" t="s">
        <v>4</v>
      </c>
      <c r="B68" s="60"/>
      <c r="C68" s="60"/>
      <c r="D68" s="61"/>
      <c r="E68" s="39">
        <f>SUM(E67:E67)</f>
        <v>100000000</v>
      </c>
      <c r="F68" s="39">
        <f>SUM(F67:F67)</f>
        <v>100000000</v>
      </c>
      <c r="G68" s="39">
        <f>SUM(G67:G67)</f>
        <v>100000000</v>
      </c>
      <c r="H68" s="45">
        <f>G68/F68*100</f>
        <v>100</v>
      </c>
    </row>
    <row r="69" spans="5:7" s="5" customFormat="1" ht="13.5" thickTop="1">
      <c r="E69" s="54"/>
      <c r="F69" s="54"/>
      <c r="G69" s="54"/>
    </row>
    <row r="70" spans="5:7" s="5" customFormat="1" ht="12.75">
      <c r="E70" s="54"/>
      <c r="F70" s="54"/>
      <c r="G70" s="54"/>
    </row>
    <row r="71" s="5" customFormat="1" ht="15">
      <c r="A71" s="7" t="s">
        <v>36</v>
      </c>
    </row>
    <row r="72" spans="1:8" s="5" customFormat="1" ht="15" customHeight="1">
      <c r="A72" s="57" t="s">
        <v>47</v>
      </c>
      <c r="B72" s="58"/>
      <c r="C72" s="58"/>
      <c r="D72" s="58"/>
      <c r="E72" s="58"/>
      <c r="F72" s="58"/>
      <c r="G72" s="58"/>
      <c r="H72" s="58"/>
    </row>
    <row r="73" s="5" customFormat="1" ht="13.5" thickBot="1">
      <c r="H73" s="8" t="s">
        <v>5</v>
      </c>
    </row>
    <row r="74" spans="1:8" s="13" customFormat="1" ht="25.5" thickBot="1" thickTop="1">
      <c r="A74" s="9" t="s">
        <v>10</v>
      </c>
      <c r="B74" s="10" t="s">
        <v>0</v>
      </c>
      <c r="C74" s="10" t="s">
        <v>9</v>
      </c>
      <c r="D74" s="10" t="s">
        <v>8</v>
      </c>
      <c r="E74" s="11" t="s">
        <v>1</v>
      </c>
      <c r="F74" s="11" t="s">
        <v>2</v>
      </c>
      <c r="G74" s="11" t="s">
        <v>6</v>
      </c>
      <c r="H74" s="12" t="s">
        <v>7</v>
      </c>
    </row>
    <row r="75" spans="1:9" s="19" customFormat="1" ht="13.5" thickBot="1" thickTop="1">
      <c r="A75" s="14">
        <v>1</v>
      </c>
      <c r="B75" s="15">
        <v>2</v>
      </c>
      <c r="C75" s="15">
        <v>3</v>
      </c>
      <c r="D75" s="15">
        <v>4</v>
      </c>
      <c r="E75" s="15">
        <v>5</v>
      </c>
      <c r="F75" s="16">
        <v>6</v>
      </c>
      <c r="G75" s="16">
        <v>7</v>
      </c>
      <c r="H75" s="17" t="s">
        <v>15</v>
      </c>
      <c r="I75" s="18"/>
    </row>
    <row r="76" spans="1:8" s="13" customFormat="1" ht="27" thickBot="1" thickTop="1">
      <c r="A76" s="20">
        <v>7</v>
      </c>
      <c r="B76" s="21"/>
      <c r="C76" s="22">
        <v>8901</v>
      </c>
      <c r="D76" s="46" t="s">
        <v>19</v>
      </c>
      <c r="E76" s="42"/>
      <c r="F76" s="42"/>
      <c r="G76" s="24">
        <v>4029322.4</v>
      </c>
      <c r="H76" s="47"/>
    </row>
    <row r="77" spans="1:8" s="7" customFormat="1" ht="18" customHeight="1" thickBot="1" thickTop="1">
      <c r="A77" s="59" t="s">
        <v>4</v>
      </c>
      <c r="B77" s="60"/>
      <c r="C77" s="60"/>
      <c r="D77" s="61"/>
      <c r="E77" s="39">
        <f>SUM(E76:E76)</f>
        <v>0</v>
      </c>
      <c r="F77" s="39">
        <f>SUM(F76:F76)</f>
        <v>0</v>
      </c>
      <c r="G77" s="39">
        <f>SUM(G76:G76)</f>
        <v>4029322.4</v>
      </c>
      <c r="H77" s="45"/>
    </row>
    <row r="78" s="5" customFormat="1" ht="13.5" thickTop="1"/>
    <row r="79" s="5" customFormat="1" ht="12.75"/>
    <row r="80" spans="1:8" s="5" customFormat="1" ht="22.5" customHeight="1" thickBot="1">
      <c r="A80" s="52" t="s">
        <v>13</v>
      </c>
      <c r="B80" s="52"/>
      <c r="C80" s="52"/>
      <c r="D80" s="52"/>
      <c r="E80" s="53">
        <f>SUM(E33,E42,E51,E60,E68,E77)</f>
        <v>802200000</v>
      </c>
      <c r="F80" s="53">
        <f>SUM(F33,F42,F51,F60,F68,F77)</f>
        <v>2299440063.77</v>
      </c>
      <c r="G80" s="53">
        <f>SUM(G33,G42,G51,G60,G68,G77)</f>
        <v>1068331734.28</v>
      </c>
      <c r="H80" s="53">
        <f>G80/F80*100</f>
        <v>46.46051667589189</v>
      </c>
    </row>
    <row r="81" s="5" customFormat="1" ht="13.5" thickTop="1">
      <c r="G81" s="41"/>
    </row>
    <row r="82" s="5" customFormat="1" ht="12.75">
      <c r="G82" s="41"/>
    </row>
    <row r="83" s="5" customFormat="1" ht="12.75">
      <c r="G83" s="41"/>
    </row>
    <row r="84" s="5" customFormat="1" ht="12.75">
      <c r="G84" s="41"/>
    </row>
    <row r="85" s="5" customFormat="1" ht="12.75">
      <c r="G85" s="41"/>
    </row>
    <row r="86" s="5" customFormat="1" ht="12.75">
      <c r="G86" s="41"/>
    </row>
    <row r="87" spans="5:7" s="5" customFormat="1" ht="12.75">
      <c r="E87" s="41"/>
      <c r="F87" s="41"/>
      <c r="G87" s="41"/>
    </row>
    <row r="88" s="5" customFormat="1" ht="12.75">
      <c r="G88" s="41"/>
    </row>
    <row r="89" s="5" customFormat="1" ht="16.5">
      <c r="A89" s="6" t="s">
        <v>21</v>
      </c>
    </row>
    <row r="90" s="5" customFormat="1" ht="15">
      <c r="A90" s="7" t="s">
        <v>23</v>
      </c>
    </row>
    <row r="91" spans="1:8" s="5" customFormat="1" ht="12.75">
      <c r="A91" s="57" t="s">
        <v>17</v>
      </c>
      <c r="B91" s="58"/>
      <c r="C91" s="58"/>
      <c r="D91" s="58"/>
      <c r="E91" s="58"/>
      <c r="F91" s="58"/>
      <c r="G91" s="58"/>
      <c r="H91" s="58"/>
    </row>
    <row r="92" spans="1:8" s="5" customFormat="1" ht="12" customHeight="1">
      <c r="A92" s="64"/>
      <c r="B92" s="64"/>
      <c r="C92" s="64"/>
      <c r="D92" s="64"/>
      <c r="E92" s="64"/>
      <c r="F92" s="64"/>
      <c r="G92" s="64"/>
      <c r="H92" s="64"/>
    </row>
    <row r="93" s="5" customFormat="1" ht="13.5" thickBot="1">
      <c r="H93" s="8" t="s">
        <v>5</v>
      </c>
    </row>
    <row r="94" spans="1:8" s="5" customFormat="1" ht="25.5" thickBot="1" thickTop="1">
      <c r="A94" s="48" t="s">
        <v>10</v>
      </c>
      <c r="B94" s="49" t="s">
        <v>0</v>
      </c>
      <c r="C94" s="49" t="s">
        <v>9</v>
      </c>
      <c r="D94" s="49" t="s">
        <v>8</v>
      </c>
      <c r="E94" s="11" t="s">
        <v>1</v>
      </c>
      <c r="F94" s="11" t="s">
        <v>2</v>
      </c>
      <c r="G94" s="11" t="s">
        <v>6</v>
      </c>
      <c r="H94" s="12" t="s">
        <v>7</v>
      </c>
    </row>
    <row r="95" spans="1:9" s="19" customFormat="1" ht="13.5" thickBot="1" thickTop="1">
      <c r="A95" s="14">
        <v>1</v>
      </c>
      <c r="B95" s="15">
        <v>2</v>
      </c>
      <c r="C95" s="15">
        <v>3</v>
      </c>
      <c r="D95" s="15">
        <v>4</v>
      </c>
      <c r="E95" s="15">
        <v>5</v>
      </c>
      <c r="F95" s="16">
        <v>6</v>
      </c>
      <c r="G95" s="16">
        <v>7</v>
      </c>
      <c r="H95" s="17" t="s">
        <v>15</v>
      </c>
      <c r="I95" s="18"/>
    </row>
    <row r="96" spans="1:8" s="3" customFormat="1" ht="27" thickBot="1" thickTop="1">
      <c r="A96" s="20">
        <v>7</v>
      </c>
      <c r="B96" s="21"/>
      <c r="C96" s="22">
        <v>8224</v>
      </c>
      <c r="D96" s="50" t="s">
        <v>12</v>
      </c>
      <c r="E96" s="24">
        <v>43634000</v>
      </c>
      <c r="F96" s="24">
        <f>E96</f>
        <v>43634000</v>
      </c>
      <c r="G96" s="24">
        <f>21816782.81+21816782.81</f>
        <v>43633565.62</v>
      </c>
      <c r="H96" s="34">
        <f>G96/F96*100</f>
        <v>99.99900449190997</v>
      </c>
    </row>
    <row r="97" spans="1:8" s="2" customFormat="1" ht="18" customHeight="1" thickBot="1" thickTop="1">
      <c r="A97" s="62" t="s">
        <v>4</v>
      </c>
      <c r="B97" s="63"/>
      <c r="C97" s="63"/>
      <c r="D97" s="63"/>
      <c r="E97" s="39">
        <f>SUM(E96)</f>
        <v>43634000</v>
      </c>
      <c r="F97" s="39">
        <f>SUM(F96)</f>
        <v>43634000</v>
      </c>
      <c r="G97" s="39">
        <f>SUM(G96)</f>
        <v>43633565.62</v>
      </c>
      <c r="H97" s="40">
        <f>G97/F97*100</f>
        <v>99.99900449190997</v>
      </c>
    </row>
    <row r="98" s="5" customFormat="1" ht="13.5" thickTop="1"/>
    <row r="99" s="5" customFormat="1" ht="12.75"/>
    <row r="100" s="5" customFormat="1" ht="15">
      <c r="A100" s="7" t="s">
        <v>24</v>
      </c>
    </row>
    <row r="101" spans="1:8" s="5" customFormat="1" ht="12.75" customHeight="1">
      <c r="A101" s="57" t="s">
        <v>18</v>
      </c>
      <c r="B101" s="58"/>
      <c r="C101" s="58"/>
      <c r="D101" s="58"/>
      <c r="E101" s="58"/>
      <c r="F101" s="58"/>
      <c r="G101" s="58"/>
      <c r="H101" s="58"/>
    </row>
    <row r="102" s="5" customFormat="1" ht="13.5" thickBot="1">
      <c r="H102" s="8" t="s">
        <v>5</v>
      </c>
    </row>
    <row r="103" spans="1:8" s="5" customFormat="1" ht="25.5" thickBot="1" thickTop="1">
      <c r="A103" s="48" t="s">
        <v>10</v>
      </c>
      <c r="B103" s="49" t="s">
        <v>0</v>
      </c>
      <c r="C103" s="49" t="s">
        <v>9</v>
      </c>
      <c r="D103" s="49" t="s">
        <v>8</v>
      </c>
      <c r="E103" s="11" t="s">
        <v>1</v>
      </c>
      <c r="F103" s="11" t="s">
        <v>2</v>
      </c>
      <c r="G103" s="11" t="s">
        <v>6</v>
      </c>
      <c r="H103" s="12" t="s">
        <v>7</v>
      </c>
    </row>
    <row r="104" spans="1:9" s="19" customFormat="1" ht="13.5" thickBot="1" thickTop="1">
      <c r="A104" s="14">
        <v>1</v>
      </c>
      <c r="B104" s="15">
        <v>2</v>
      </c>
      <c r="C104" s="15">
        <v>3</v>
      </c>
      <c r="D104" s="15">
        <v>4</v>
      </c>
      <c r="E104" s="15">
        <v>5</v>
      </c>
      <c r="F104" s="16">
        <v>6</v>
      </c>
      <c r="G104" s="16">
        <v>7</v>
      </c>
      <c r="H104" s="17" t="s">
        <v>15</v>
      </c>
      <c r="I104" s="18"/>
    </row>
    <row r="105" spans="1:8" s="3" customFormat="1" ht="27" thickBot="1" thickTop="1">
      <c r="A105" s="20">
        <v>7</v>
      </c>
      <c r="B105" s="21"/>
      <c r="C105" s="22">
        <v>8224</v>
      </c>
      <c r="D105" s="50" t="s">
        <v>12</v>
      </c>
      <c r="E105" s="24">
        <v>142858000</v>
      </c>
      <c r="F105" s="24">
        <v>142858000</v>
      </c>
      <c r="G105" s="24">
        <v>142857142.82</v>
      </c>
      <c r="H105" s="34">
        <f>G105/F105*100</f>
        <v>99.99939997760013</v>
      </c>
    </row>
    <row r="106" spans="1:8" s="2" customFormat="1" ht="18" customHeight="1" thickBot="1" thickTop="1">
      <c r="A106" s="62" t="s">
        <v>4</v>
      </c>
      <c r="B106" s="63"/>
      <c r="C106" s="63"/>
      <c r="D106" s="63"/>
      <c r="E106" s="39">
        <f>SUM(E105)</f>
        <v>142858000</v>
      </c>
      <c r="F106" s="39">
        <f>SUM(F105)</f>
        <v>142858000</v>
      </c>
      <c r="G106" s="39">
        <f>SUM(G105)</f>
        <v>142857142.82</v>
      </c>
      <c r="H106" s="40">
        <f>G106/F106*100</f>
        <v>99.99939997760013</v>
      </c>
    </row>
    <row r="107" spans="5:8" s="5" customFormat="1" ht="13.5" thickTop="1">
      <c r="E107" s="51"/>
      <c r="F107" s="51"/>
      <c r="G107" s="51"/>
      <c r="H107" s="51"/>
    </row>
    <row r="108" s="5" customFormat="1" ht="12.75"/>
    <row r="109" s="5" customFormat="1" ht="15">
      <c r="A109" s="7" t="s">
        <v>25</v>
      </c>
    </row>
    <row r="110" spans="1:8" s="5" customFormat="1" ht="12.75" customHeight="1">
      <c r="A110" s="57" t="s">
        <v>22</v>
      </c>
      <c r="B110" s="58"/>
      <c r="C110" s="58"/>
      <c r="D110" s="58"/>
      <c r="E110" s="58"/>
      <c r="F110" s="58"/>
      <c r="G110" s="58"/>
      <c r="H110" s="58"/>
    </row>
    <row r="111" s="5" customFormat="1" ht="13.5" thickBot="1">
      <c r="H111" s="8" t="s">
        <v>5</v>
      </c>
    </row>
    <row r="112" spans="1:8" s="13" customFormat="1" ht="25.5" thickBot="1" thickTop="1">
      <c r="A112" s="9" t="s">
        <v>10</v>
      </c>
      <c r="B112" s="10" t="s">
        <v>0</v>
      </c>
      <c r="C112" s="10" t="s">
        <v>9</v>
      </c>
      <c r="D112" s="10" t="s">
        <v>8</v>
      </c>
      <c r="E112" s="11" t="s">
        <v>1</v>
      </c>
      <c r="F112" s="11" t="s">
        <v>2</v>
      </c>
      <c r="G112" s="11" t="s">
        <v>6</v>
      </c>
      <c r="H112" s="12" t="s">
        <v>7</v>
      </c>
    </row>
    <row r="113" spans="1:9" s="19" customFormat="1" ht="13.5" thickBot="1" thickTop="1">
      <c r="A113" s="14">
        <v>1</v>
      </c>
      <c r="B113" s="15">
        <v>2</v>
      </c>
      <c r="C113" s="15">
        <v>3</v>
      </c>
      <c r="D113" s="15">
        <v>4</v>
      </c>
      <c r="E113" s="15">
        <v>5</v>
      </c>
      <c r="F113" s="16">
        <v>6</v>
      </c>
      <c r="G113" s="16">
        <v>7</v>
      </c>
      <c r="H113" s="17" t="s">
        <v>15</v>
      </c>
      <c r="I113" s="18"/>
    </row>
    <row r="114" spans="1:8" s="13" customFormat="1" ht="27" thickBot="1" thickTop="1">
      <c r="A114" s="20">
        <v>7</v>
      </c>
      <c r="B114" s="21"/>
      <c r="C114" s="22">
        <v>8124</v>
      </c>
      <c r="D114" s="46" t="s">
        <v>12</v>
      </c>
      <c r="E114" s="24">
        <v>66667000</v>
      </c>
      <c r="F114" s="24">
        <v>66667000</v>
      </c>
      <c r="G114" s="24">
        <v>66666672</v>
      </c>
      <c r="H114" s="47">
        <f>G114/F114*100</f>
        <v>99.99950800245999</v>
      </c>
    </row>
    <row r="115" spans="1:8" s="7" customFormat="1" ht="18" customHeight="1" thickBot="1" thickTop="1">
      <c r="A115" s="59" t="s">
        <v>4</v>
      </c>
      <c r="B115" s="60"/>
      <c r="C115" s="60"/>
      <c r="D115" s="61"/>
      <c r="E115" s="39">
        <f>SUM(E114:E114)</f>
        <v>66667000</v>
      </c>
      <c r="F115" s="39">
        <f>SUM(F114:F114)</f>
        <v>66667000</v>
      </c>
      <c r="G115" s="39">
        <f>SUM(G114:G114)</f>
        <v>66666672</v>
      </c>
      <c r="H115" s="45">
        <f>G115/F115*100</f>
        <v>99.99950800245999</v>
      </c>
    </row>
    <row r="116" s="5" customFormat="1" ht="13.5" thickTop="1"/>
    <row r="117" s="5" customFormat="1" ht="12.75"/>
    <row r="118" s="5" customFormat="1" ht="15">
      <c r="A118" s="7" t="s">
        <v>48</v>
      </c>
    </row>
    <row r="119" spans="1:8" s="5" customFormat="1" ht="12.75" customHeight="1">
      <c r="A119" s="57" t="s">
        <v>49</v>
      </c>
      <c r="B119" s="58"/>
      <c r="C119" s="58"/>
      <c r="D119" s="58"/>
      <c r="E119" s="58"/>
      <c r="F119" s="58"/>
      <c r="G119" s="58"/>
      <c r="H119" s="58"/>
    </row>
    <row r="120" s="5" customFormat="1" ht="13.5" thickBot="1">
      <c r="H120" s="8" t="s">
        <v>5</v>
      </c>
    </row>
    <row r="121" spans="1:8" s="13" customFormat="1" ht="25.5" thickBot="1" thickTop="1">
      <c r="A121" s="9" t="s">
        <v>10</v>
      </c>
      <c r="B121" s="10" t="s">
        <v>0</v>
      </c>
      <c r="C121" s="10" t="s">
        <v>9</v>
      </c>
      <c r="D121" s="10" t="s">
        <v>8</v>
      </c>
      <c r="E121" s="11" t="s">
        <v>1</v>
      </c>
      <c r="F121" s="11" t="s">
        <v>2</v>
      </c>
      <c r="G121" s="11" t="s">
        <v>6</v>
      </c>
      <c r="H121" s="12" t="s">
        <v>7</v>
      </c>
    </row>
    <row r="122" spans="1:9" s="19" customFormat="1" ht="13.5" thickBot="1" thickTop="1">
      <c r="A122" s="14">
        <v>1</v>
      </c>
      <c r="B122" s="15">
        <v>2</v>
      </c>
      <c r="C122" s="15">
        <v>3</v>
      </c>
      <c r="D122" s="15">
        <v>4</v>
      </c>
      <c r="E122" s="15">
        <v>5</v>
      </c>
      <c r="F122" s="16">
        <v>6</v>
      </c>
      <c r="G122" s="16">
        <v>7</v>
      </c>
      <c r="H122" s="17" t="s">
        <v>15</v>
      </c>
      <c r="I122" s="18"/>
    </row>
    <row r="123" spans="1:8" s="13" customFormat="1" ht="27" thickBot="1" thickTop="1">
      <c r="A123" s="20">
        <v>7</v>
      </c>
      <c r="B123" s="21"/>
      <c r="C123" s="22">
        <v>8124</v>
      </c>
      <c r="D123" s="46" t="s">
        <v>12</v>
      </c>
      <c r="E123" s="24">
        <v>0</v>
      </c>
      <c r="F123" s="24">
        <v>50000000</v>
      </c>
      <c r="G123" s="24">
        <v>50000000</v>
      </c>
      <c r="H123" s="47">
        <f>G123/F123*100</f>
        <v>100</v>
      </c>
    </row>
    <row r="124" spans="1:8" s="7" customFormat="1" ht="18" customHeight="1" thickBot="1" thickTop="1">
      <c r="A124" s="59" t="s">
        <v>4</v>
      </c>
      <c r="B124" s="60"/>
      <c r="C124" s="60"/>
      <c r="D124" s="61"/>
      <c r="E124" s="39">
        <f>SUM(E123:E123)</f>
        <v>0</v>
      </c>
      <c r="F124" s="39">
        <f>SUM(F123:F123)</f>
        <v>50000000</v>
      </c>
      <c r="G124" s="39">
        <f>SUM(G123:G123)</f>
        <v>50000000</v>
      </c>
      <c r="H124" s="45">
        <f>G124/F124*100</f>
        <v>100</v>
      </c>
    </row>
    <row r="125" s="5" customFormat="1" ht="13.5" thickTop="1"/>
    <row r="126" s="5" customFormat="1" ht="12.75"/>
    <row r="127" s="5" customFormat="1" ht="15">
      <c r="A127" s="7" t="s">
        <v>51</v>
      </c>
    </row>
    <row r="128" spans="1:8" s="5" customFormat="1" ht="12.75" customHeight="1">
      <c r="A128" s="57" t="s">
        <v>39</v>
      </c>
      <c r="B128" s="58"/>
      <c r="C128" s="58"/>
      <c r="D128" s="58"/>
      <c r="E128" s="58"/>
      <c r="F128" s="58"/>
      <c r="G128" s="58"/>
      <c r="H128" s="58"/>
    </row>
    <row r="129" s="5" customFormat="1" ht="13.5" thickBot="1">
      <c r="H129" s="8" t="s">
        <v>5</v>
      </c>
    </row>
    <row r="130" spans="1:8" s="13" customFormat="1" ht="25.5" thickBot="1" thickTop="1">
      <c r="A130" s="9" t="s">
        <v>10</v>
      </c>
      <c r="B130" s="10" t="s">
        <v>0</v>
      </c>
      <c r="C130" s="10" t="s">
        <v>9</v>
      </c>
      <c r="D130" s="10" t="s">
        <v>8</v>
      </c>
      <c r="E130" s="11" t="s">
        <v>1</v>
      </c>
      <c r="F130" s="11" t="s">
        <v>2</v>
      </c>
      <c r="G130" s="11" t="s">
        <v>6</v>
      </c>
      <c r="H130" s="12" t="s">
        <v>7</v>
      </c>
    </row>
    <row r="131" spans="1:9" s="19" customFormat="1" ht="13.5" thickBot="1" thickTop="1">
      <c r="A131" s="14">
        <v>1</v>
      </c>
      <c r="B131" s="15">
        <v>2</v>
      </c>
      <c r="C131" s="15">
        <v>3</v>
      </c>
      <c r="D131" s="15">
        <v>4</v>
      </c>
      <c r="E131" s="15">
        <v>5</v>
      </c>
      <c r="F131" s="16">
        <v>6</v>
      </c>
      <c r="G131" s="16">
        <v>7</v>
      </c>
      <c r="H131" s="17" t="s">
        <v>15</v>
      </c>
      <c r="I131" s="18"/>
    </row>
    <row r="132" spans="1:8" s="13" customFormat="1" ht="27" thickBot="1" thickTop="1">
      <c r="A132" s="20">
        <v>7</v>
      </c>
      <c r="B132" s="21"/>
      <c r="C132" s="22">
        <v>8114</v>
      </c>
      <c r="D132" s="46" t="s">
        <v>35</v>
      </c>
      <c r="E132" s="24">
        <v>0</v>
      </c>
      <c r="F132" s="24">
        <v>628763537.48</v>
      </c>
      <c r="G132" s="24">
        <v>628763537.48</v>
      </c>
      <c r="H132" s="47">
        <f>G132/F132*100</f>
        <v>100</v>
      </c>
    </row>
    <row r="133" spans="1:8" s="7" customFormat="1" ht="18" customHeight="1" thickBot="1" thickTop="1">
      <c r="A133" s="59" t="s">
        <v>4</v>
      </c>
      <c r="B133" s="60"/>
      <c r="C133" s="60"/>
      <c r="D133" s="61"/>
      <c r="E133" s="39">
        <f>SUM(E132:E132)</f>
        <v>0</v>
      </c>
      <c r="F133" s="39">
        <f>SUM(F132:F132)</f>
        <v>628763537.48</v>
      </c>
      <c r="G133" s="39">
        <f>SUM(G132:G132)</f>
        <v>628763537.48</v>
      </c>
      <c r="H133" s="45">
        <f>G133/F133*100</f>
        <v>100</v>
      </c>
    </row>
    <row r="134" s="5" customFormat="1" ht="13.5" thickTop="1"/>
    <row r="135" s="5" customFormat="1" ht="12.75"/>
    <row r="136" s="5" customFormat="1" ht="15">
      <c r="A136" s="7" t="s">
        <v>37</v>
      </c>
    </row>
    <row r="137" s="5" customFormat="1" ht="13.5" thickBot="1">
      <c r="H137" s="8" t="s">
        <v>5</v>
      </c>
    </row>
    <row r="138" spans="1:8" s="13" customFormat="1" ht="25.5" thickBot="1" thickTop="1">
      <c r="A138" s="9" t="s">
        <v>10</v>
      </c>
      <c r="B138" s="10" t="s">
        <v>0</v>
      </c>
      <c r="C138" s="10" t="s">
        <v>9</v>
      </c>
      <c r="D138" s="10" t="s">
        <v>8</v>
      </c>
      <c r="E138" s="11" t="s">
        <v>1</v>
      </c>
      <c r="F138" s="11" t="s">
        <v>2</v>
      </c>
      <c r="G138" s="11" t="s">
        <v>6</v>
      </c>
      <c r="H138" s="12" t="s">
        <v>7</v>
      </c>
    </row>
    <row r="139" spans="1:9" s="19" customFormat="1" ht="13.5" thickBot="1" thickTop="1">
      <c r="A139" s="14">
        <v>1</v>
      </c>
      <c r="B139" s="15">
        <v>2</v>
      </c>
      <c r="C139" s="15">
        <v>3</v>
      </c>
      <c r="D139" s="15">
        <v>4</v>
      </c>
      <c r="E139" s="15">
        <v>5</v>
      </c>
      <c r="F139" s="16">
        <v>6</v>
      </c>
      <c r="G139" s="16">
        <v>7</v>
      </c>
      <c r="H139" s="17" t="s">
        <v>15</v>
      </c>
      <c r="I139" s="18"/>
    </row>
    <row r="140" spans="1:8" s="13" customFormat="1" ht="27" thickBot="1" thickTop="1">
      <c r="A140" s="20">
        <v>7</v>
      </c>
      <c r="B140" s="21"/>
      <c r="C140" s="22">
        <v>8902</v>
      </c>
      <c r="D140" s="46" t="s">
        <v>28</v>
      </c>
      <c r="E140" s="42"/>
      <c r="F140" s="42"/>
      <c r="G140" s="24">
        <v>48.91</v>
      </c>
      <c r="H140" s="47"/>
    </row>
    <row r="141" spans="1:8" s="7" customFormat="1" ht="18" customHeight="1" thickBot="1" thickTop="1">
      <c r="A141" s="59" t="s">
        <v>4</v>
      </c>
      <c r="B141" s="60"/>
      <c r="C141" s="60"/>
      <c r="D141" s="61"/>
      <c r="E141" s="39">
        <f>SUM(E140:E140)</f>
        <v>0</v>
      </c>
      <c r="F141" s="39">
        <f>SUM(F140:F140)</f>
        <v>0</v>
      </c>
      <c r="G141" s="39">
        <f>SUM(G140:G140)</f>
        <v>48.91</v>
      </c>
      <c r="H141" s="45"/>
    </row>
    <row r="142" s="5" customFormat="1" ht="13.5" thickTop="1"/>
    <row r="143" spans="1:8" s="5" customFormat="1" ht="22.5" customHeight="1" thickBot="1">
      <c r="A143" s="52" t="s">
        <v>14</v>
      </c>
      <c r="B143" s="52"/>
      <c r="C143" s="52"/>
      <c r="D143" s="52"/>
      <c r="E143" s="53">
        <f>SUM(E97,E106,E115,E124,E133,E141)</f>
        <v>253159000</v>
      </c>
      <c r="F143" s="53">
        <f>SUM(F97,F106,F115,F124,F133,F141)</f>
        <v>931922537.48</v>
      </c>
      <c r="G143" s="53">
        <f>SUM(G97,G106,G115,G124,G133,G141)</f>
        <v>931920966.83</v>
      </c>
      <c r="H143" s="53">
        <f>G143/F143*100</f>
        <v>99.99983146131392</v>
      </c>
    </row>
    <row r="144" s="5" customFormat="1" ht="13.5" thickTop="1">
      <c r="G144" s="41"/>
    </row>
    <row r="145" s="5" customFormat="1" ht="12.75"/>
    <row r="146" spans="1:8" s="5" customFormat="1" ht="22.5" customHeight="1" thickBot="1">
      <c r="A146" s="52" t="s">
        <v>26</v>
      </c>
      <c r="B146" s="52"/>
      <c r="C146" s="52"/>
      <c r="D146" s="52"/>
      <c r="E146" s="53">
        <f>SUM(E80)-E143</f>
        <v>549041000</v>
      </c>
      <c r="F146" s="53">
        <f>SUM(F80)-F143</f>
        <v>1367517526.29</v>
      </c>
      <c r="G146" s="53">
        <f>SUM(G80)-G143</f>
        <v>136410767.44999993</v>
      </c>
      <c r="H146" s="53">
        <f>G146/F146*100</f>
        <v>9.97506538874678</v>
      </c>
    </row>
    <row r="147" ht="13.5" thickTop="1"/>
  </sheetData>
  <sheetProtection/>
  <mergeCells count="22">
    <mergeCell ref="A63:H63"/>
    <mergeCell ref="A128:H128"/>
    <mergeCell ref="A37:H37"/>
    <mergeCell ref="A42:D42"/>
    <mergeCell ref="A119:H119"/>
    <mergeCell ref="A124:D124"/>
    <mergeCell ref="A141:D141"/>
    <mergeCell ref="A91:H92"/>
    <mergeCell ref="A97:D97"/>
    <mergeCell ref="A46:H46"/>
    <mergeCell ref="A51:D51"/>
    <mergeCell ref="A77:D77"/>
    <mergeCell ref="A55:H55"/>
    <mergeCell ref="A60:D60"/>
    <mergeCell ref="A133:D133"/>
    <mergeCell ref="A72:H72"/>
    <mergeCell ref="A33:D33"/>
    <mergeCell ref="A115:D115"/>
    <mergeCell ref="A110:H110"/>
    <mergeCell ref="A101:H101"/>
    <mergeCell ref="A106:D106"/>
    <mergeCell ref="A68:D68"/>
  </mergeCells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70" r:id="rId1"/>
  <headerFooter alignWithMargins="0">
    <oddFooter>&amp;L&amp;"Arial,Kurzíva"Zastupitelstvo Olomouckého kraje 24. 6. 2019
6. - Rozpočet Olomouckého kraje 2018 - závěrečný účet
Příloha č. 3: Financování&amp;R&amp;"Arial,Kurzíva"Strana &amp;P (celkem 241)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Balabuch Petr</cp:lastModifiedBy>
  <cp:lastPrinted>2019-05-27T14:55:09Z</cp:lastPrinted>
  <dcterms:created xsi:type="dcterms:W3CDTF">2006-05-10T10:56:04Z</dcterms:created>
  <dcterms:modified xsi:type="dcterms:W3CDTF">2019-06-04T05:53:56Z</dcterms:modified>
  <cp:category/>
  <cp:version/>
  <cp:contentType/>
  <cp:contentStatus/>
</cp:coreProperties>
</file>