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OdPR\ROK a ZOK\ZOK 2019\2019-9-23\Projekty spolufinancované z EF a NF\"/>
    </mc:Choice>
  </mc:AlternateContent>
  <bookViews>
    <workbookView xWindow="0" yWindow="240" windowWidth="15450" windowHeight="11925"/>
  </bookViews>
  <sheets>
    <sheet name="List1" sheetId="1" r:id="rId1"/>
    <sheet name="List2" sheetId="2" r:id="rId2"/>
    <sheet name="List3" sheetId="3" r:id="rId3"/>
  </sheets>
  <definedNames>
    <definedName name="_xlnm.Print_Titles" localSheetId="0">List1!$3:$6</definedName>
    <definedName name="_xlnm.Print_Area" localSheetId="0">List1!$A$1:$K$38</definedName>
  </definedNames>
  <calcPr calcId="162913"/>
</workbook>
</file>

<file path=xl/calcChain.xml><?xml version="1.0" encoding="utf-8"?>
<calcChain xmlns="http://schemas.openxmlformats.org/spreadsheetml/2006/main">
  <c r="J34" i="1" l="1"/>
  <c r="I34" i="1"/>
  <c r="H34" i="1"/>
  <c r="G34" i="1"/>
  <c r="F34" i="1"/>
  <c r="F36" i="1" s="1"/>
  <c r="E34" i="1"/>
  <c r="E36" i="1" s="1"/>
  <c r="D34" i="1"/>
  <c r="D36" i="1" s="1"/>
  <c r="I30" i="1"/>
  <c r="I31" i="1"/>
  <c r="I32" i="1"/>
  <c r="I29" i="1"/>
  <c r="J36" i="1"/>
  <c r="H36" i="1"/>
  <c r="G33" i="1" l="1"/>
  <c r="I33" i="1" s="1"/>
  <c r="E25" i="1"/>
  <c r="G36" i="1" l="1"/>
  <c r="I36" i="1"/>
  <c r="J26" i="1"/>
  <c r="F26" i="1"/>
  <c r="D26" i="1"/>
  <c r="H26" i="1"/>
  <c r="J22" i="1"/>
  <c r="H22" i="1"/>
  <c r="F22" i="1"/>
  <c r="E22" i="1"/>
  <c r="D22" i="1"/>
  <c r="E21" i="1"/>
  <c r="G21" i="1" s="1"/>
  <c r="E20" i="1"/>
  <c r="H20" i="1" s="1"/>
  <c r="H21" i="1"/>
  <c r="J17" i="1"/>
  <c r="D17" i="1"/>
  <c r="E16" i="1"/>
  <c r="E12" i="1"/>
  <c r="F12" i="1" s="1"/>
  <c r="E8" i="1"/>
  <c r="G25" i="1" l="1"/>
  <c r="E26" i="1"/>
  <c r="G20" i="1"/>
  <c r="I21" i="1"/>
  <c r="H16" i="1"/>
  <c r="H17" i="1" s="1"/>
  <c r="E17" i="1"/>
  <c r="F17" i="1"/>
  <c r="G16" i="1"/>
  <c r="E13" i="1"/>
  <c r="D13" i="1"/>
  <c r="I20" i="1" l="1"/>
  <c r="I22" i="1" s="1"/>
  <c r="G22" i="1"/>
  <c r="G26" i="1"/>
  <c r="I25" i="1"/>
  <c r="I26" i="1" s="1"/>
  <c r="G17" i="1"/>
  <c r="I16" i="1"/>
  <c r="I17" i="1" s="1"/>
  <c r="J13" i="1"/>
  <c r="H12" i="1"/>
  <c r="H13" i="1" s="1"/>
  <c r="G12" i="1"/>
  <c r="I12" i="1" l="1"/>
  <c r="F13" i="1"/>
  <c r="G13" i="1"/>
  <c r="J9" i="1"/>
  <c r="E9" i="1"/>
  <c r="D9" i="1"/>
  <c r="H8" i="1"/>
  <c r="H9" i="1" s="1"/>
  <c r="F9" i="1"/>
  <c r="G8" i="1" l="1"/>
  <c r="I8" i="1" s="1"/>
  <c r="G9" i="1" l="1"/>
  <c r="I9" i="1"/>
  <c r="I13" i="1" l="1"/>
</calcChain>
</file>

<file path=xl/sharedStrings.xml><?xml version="1.0" encoding="utf-8"?>
<sst xmlns="http://schemas.openxmlformats.org/spreadsheetml/2006/main" count="74" uniqueCount="55">
  <si>
    <t>Název projektu</t>
  </si>
  <si>
    <t>Č.</t>
  </si>
  <si>
    <t>Celkové náklady projektu</t>
  </si>
  <si>
    <t>Celkové uznatelné náklady</t>
  </si>
  <si>
    <t>Celkové náklady OK</t>
  </si>
  <si>
    <t xml:space="preserve">Dotace 
</t>
  </si>
  <si>
    <t xml:space="preserve">Podíl OK
</t>
  </si>
  <si>
    <t xml:space="preserve">Celkem </t>
  </si>
  <si>
    <t>Celkové náklady PO</t>
  </si>
  <si>
    <t>Neuznatelné náklady                        (hradí OK/PO)</t>
  </si>
  <si>
    <t>sl. 6 + 7</t>
  </si>
  <si>
    <t>sl. 5 + 8</t>
  </si>
  <si>
    <t>sl. 7 + 8</t>
  </si>
  <si>
    <t>sl. 7+ 8</t>
  </si>
  <si>
    <t>Realizátor</t>
  </si>
  <si>
    <t>OK</t>
  </si>
  <si>
    <t>Vysvětlivky:  OK - Olomoucký kraj, PO - příspěvková organizace Olomouckého kraje</t>
  </si>
  <si>
    <r>
      <t xml:space="preserve">Podané žádosti o dotaci </t>
    </r>
    <r>
      <rPr>
        <u/>
        <sz val="14"/>
        <rFont val="Arial"/>
        <family val="2"/>
        <charset val="238"/>
      </rPr>
      <t>(na projekty spolufinancované z evropských a národních fondů)</t>
    </r>
  </si>
  <si>
    <t>Celkem za projekty v Kč</t>
  </si>
  <si>
    <t>1.</t>
  </si>
  <si>
    <t>Usnesení ROK/ZOK</t>
  </si>
  <si>
    <t>2.</t>
  </si>
  <si>
    <t>3.</t>
  </si>
  <si>
    <t>Azylové domy v Olomouckém kraji I.</t>
  </si>
  <si>
    <t>UR/70/34/2019</t>
  </si>
  <si>
    <t>Projekt podaný do 10. výzvy MAS Vincenze Priesnitze pro Jesenicko - A5 Investice do vzdělávání II. v rámci Integrovaného regionálního operačního programu</t>
  </si>
  <si>
    <t>PO</t>
  </si>
  <si>
    <r>
      <t xml:space="preserve">Využití digitálních technologií pro rozvoj a vzdělávání v oblasti cizých jazyků a technických a řemeslných oborů    </t>
    </r>
    <r>
      <rPr>
        <i/>
        <sz val="12"/>
        <rFont val="Arial"/>
        <family val="2"/>
        <charset val="238"/>
      </rPr>
      <t>(Střední odborná škola a střední odborné učiliště strojírenské a stavební Jeseník, Dukelská 1240)</t>
    </r>
  </si>
  <si>
    <t>UR/69/37/2019</t>
  </si>
  <si>
    <t>UR/67/31/2019</t>
  </si>
  <si>
    <t>Projekty podané do 121. výzvy Operačního programu životní prostředí (specifický cíl 5.1 Snížit energetickou náročnost veřejných budov a zvýšit využití obnovitelných zdrojů energie)</t>
  </si>
  <si>
    <t>4.</t>
  </si>
  <si>
    <t>5.</t>
  </si>
  <si>
    <t>Realizace energeticky úsporných opatření - Střední škola technická, Přerov, Kouřílkova 8 - tělocvična - zateplení</t>
  </si>
  <si>
    <t>Realizace energeticky úsporných opatření - Střední škola technická, Přerov Kouřílkova 8 - tělocvična - vzduchotechnika</t>
  </si>
  <si>
    <t>UR/67/11/2019</t>
  </si>
  <si>
    <t>6.</t>
  </si>
  <si>
    <t>UR/69/13/2019</t>
  </si>
  <si>
    <t>II/449 MÚK Unčovice - Litovel, úsek B</t>
  </si>
  <si>
    <t>Projekt podaný do 22. výzvy zprostředkujícího subjektu ITI Olomoucké aglomerace v rámci Integrovaného regionálního operačního programu</t>
  </si>
  <si>
    <t>Technická pasportizace a koncepce</t>
  </si>
  <si>
    <r>
      <t xml:space="preserve">Projekt podaný do 92. výzvy Operačního programu zaměstnanost </t>
    </r>
    <r>
      <rPr>
        <sz val="12"/>
        <color theme="1"/>
        <rFont val="Arial"/>
        <family val="2"/>
        <charset val="238"/>
      </rPr>
      <t>(prioritní osa 4 Efektivní veřejná správa)</t>
    </r>
  </si>
  <si>
    <r>
      <t xml:space="preserve">Projekt podaný do 5. výzvy Operačního programu zaměstnanost </t>
    </r>
    <r>
      <rPr>
        <sz val="12"/>
        <rFont val="Arial"/>
        <family val="2"/>
        <charset val="238"/>
      </rPr>
      <t xml:space="preserve">(změna - navýšení alokace výzvy pro kraj) </t>
    </r>
  </si>
  <si>
    <r>
      <t xml:space="preserve">Projekty podané do 98. výzvy Operačního programu zaměstnanost </t>
    </r>
    <r>
      <rPr>
        <sz val="12"/>
        <color theme="1"/>
        <rFont val="Arial"/>
        <family val="2"/>
        <charset val="238"/>
      </rPr>
      <t>(priority 2. 2 Zlepšování přístupu k dostupným, udržitelným a vysoce kvalitním službám, včetně zdravotnictví a sociálních služeb obecného zájmu)</t>
    </r>
  </si>
  <si>
    <t>7.</t>
  </si>
  <si>
    <t>8.</t>
  </si>
  <si>
    <t>9.</t>
  </si>
  <si>
    <t>10.</t>
  </si>
  <si>
    <t>11.</t>
  </si>
  <si>
    <t>UR/69/34/2019</t>
  </si>
  <si>
    <r>
      <t xml:space="preserve">Pomoz mi, ať to zvládnu sám II.                                                  </t>
    </r>
    <r>
      <rPr>
        <i/>
        <sz val="12"/>
        <rFont val="Arial"/>
        <family val="2"/>
        <charset val="238"/>
      </rPr>
      <t>(Domov Štíty - Jedlí, p. o., Na Pilníku 222)</t>
    </r>
  </si>
  <si>
    <r>
      <t>Rozvíjíme a zkvalitňujeme sociální služby v DS Prostějov, p. o.                                                                                                         (</t>
    </r>
    <r>
      <rPr>
        <i/>
        <sz val="12"/>
        <rFont val="Arial"/>
        <family val="2"/>
        <charset val="238"/>
      </rPr>
      <t>Domov seniorů Prostějov, p.o., Nerudova 70)</t>
    </r>
  </si>
  <si>
    <r>
      <t xml:space="preserve">Asistivní technologie v Klíči II.                                                                      </t>
    </r>
    <r>
      <rPr>
        <i/>
        <sz val="12"/>
        <rFont val="Arial"/>
        <family val="2"/>
        <charset val="238"/>
      </rPr>
      <t xml:space="preserve"> (Klíč - centrum sociálních služeb, p. o., Dolní Hejčínská 50/28, Olomouc)</t>
    </r>
  </si>
  <si>
    <r>
      <t xml:space="preserve">Zefektivnění služeb Klíče II.                                                                       </t>
    </r>
    <r>
      <rPr>
        <i/>
        <sz val="12"/>
        <rFont val="Arial"/>
        <family val="2"/>
        <charset val="238"/>
      </rPr>
      <t xml:space="preserve">   (Klíč - centrum sociálních služeb, p. o., Dolní Hejčínská 50/28, Olomouc)</t>
    </r>
  </si>
  <si>
    <r>
      <t xml:space="preserve">Příprava a podpora zaměstnanců pro práci s klienty s PAS                                                                                                     </t>
    </r>
    <r>
      <rPr>
        <i/>
        <sz val="12"/>
        <rFont val="Arial"/>
        <family val="2"/>
        <charset val="238"/>
      </rPr>
      <t xml:space="preserve"> (Klíč - centrum sociálních služeb, p. o., Dolní Hejčínská 50/28, Olomouc)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</si>
</sst>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Kč&quot;"/>
  </numFmts>
  <fonts count="17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b/>
      <sz val="12"/>
      <name val="Arial"/>
      <family val="2"/>
      <charset val="238"/>
    </font>
    <font>
      <sz val="11"/>
      <name val="Arial"/>
      <family val="2"/>
      <charset val="238"/>
    </font>
    <font>
      <sz val="8"/>
      <name val="Arial"/>
      <family val="2"/>
      <charset val="238"/>
    </font>
    <font>
      <sz val="12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14"/>
      <name val="Arial"/>
      <family val="2"/>
      <charset val="238"/>
    </font>
    <font>
      <b/>
      <u/>
      <sz val="14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u/>
      <sz val="14"/>
      <name val="Arial"/>
      <family val="2"/>
      <charset val="238"/>
    </font>
    <font>
      <b/>
      <sz val="11"/>
      <name val="Arial"/>
      <family val="2"/>
      <charset val="238"/>
    </font>
    <font>
      <b/>
      <sz val="12"/>
      <color theme="1"/>
      <name val="Arial"/>
      <family val="2"/>
      <charset val="238"/>
    </font>
    <font>
      <i/>
      <sz val="12"/>
      <name val="Arial"/>
      <family val="2"/>
      <charset val="238"/>
    </font>
    <font>
      <sz val="12"/>
      <color theme="1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4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0" fontId="1" fillId="0" borderId="0"/>
  </cellStyleXfs>
  <cellXfs count="93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wrapText="1"/>
    </xf>
    <xf numFmtId="0" fontId="3" fillId="0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  <xf numFmtId="0" fontId="5" fillId="3" borderId="2" xfId="0" applyFont="1" applyFill="1" applyBorder="1" applyAlignment="1">
      <alignment horizontal="center" vertical="center" wrapText="1"/>
    </xf>
    <xf numFmtId="0" fontId="6" fillId="0" borderId="0" xfId="0" applyFont="1"/>
    <xf numFmtId="0" fontId="7" fillId="0" borderId="0" xfId="0" applyFont="1" applyAlignment="1">
      <alignment horizontal="left"/>
    </xf>
    <xf numFmtId="0" fontId="10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4" fontId="2" fillId="4" borderId="11" xfId="0" applyNumberFormat="1" applyFont="1" applyFill="1" applyBorder="1" applyAlignment="1">
      <alignment vertical="center"/>
    </xf>
    <xf numFmtId="0" fontId="3" fillId="5" borderId="0" xfId="0" applyFont="1" applyFill="1" applyAlignment="1">
      <alignment vertical="center"/>
    </xf>
    <xf numFmtId="4" fontId="0" fillId="0" borderId="0" xfId="0" applyNumberFormat="1"/>
    <xf numFmtId="164" fontId="2" fillId="4" borderId="11" xfId="0" applyNumberFormat="1" applyFont="1" applyFill="1" applyBorder="1" applyAlignment="1">
      <alignment vertical="center"/>
    </xf>
    <xf numFmtId="0" fontId="0" fillId="5" borderId="0" xfId="0" applyFill="1"/>
    <xf numFmtId="0" fontId="2" fillId="3" borderId="0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2" fillId="3" borderId="17" xfId="0" applyFont="1" applyFill="1" applyBorder="1" applyAlignment="1">
      <alignment horizontal="center" vertical="center" wrapText="1"/>
    </xf>
    <xf numFmtId="0" fontId="2" fillId="3" borderId="19" xfId="0" applyFont="1" applyFill="1" applyBorder="1" applyAlignment="1">
      <alignment horizontal="center" vertical="center" wrapText="1"/>
    </xf>
    <xf numFmtId="0" fontId="2" fillId="3" borderId="20" xfId="0" applyFont="1" applyFill="1" applyBorder="1" applyAlignment="1">
      <alignment horizontal="center" vertical="center" wrapText="1"/>
    </xf>
    <xf numFmtId="0" fontId="3" fillId="0" borderId="0" xfId="0" applyFont="1"/>
    <xf numFmtId="0" fontId="7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2" fillId="3" borderId="18" xfId="0" applyFont="1" applyFill="1" applyBorder="1" applyAlignment="1">
      <alignment horizontal="center" vertical="center" wrapText="1"/>
    </xf>
    <xf numFmtId="164" fontId="6" fillId="0" borderId="0" xfId="0" applyNumberFormat="1" applyFont="1" applyAlignment="1">
      <alignment horizontal="center" vertical="center" wrapText="1"/>
    </xf>
    <xf numFmtId="164" fontId="0" fillId="0" borderId="0" xfId="0" applyNumberFormat="1" applyAlignment="1">
      <alignment wrapText="1"/>
    </xf>
    <xf numFmtId="164" fontId="0" fillId="0" borderId="0" xfId="0" applyNumberFormat="1"/>
    <xf numFmtId="0" fontId="0" fillId="5" borderId="0" xfId="0" applyFill="1" applyAlignment="1">
      <alignment horizontal="center" vertical="center"/>
    </xf>
    <xf numFmtId="0" fontId="5" fillId="5" borderId="27" xfId="0" applyFont="1" applyFill="1" applyBorder="1" applyAlignment="1">
      <alignment horizontal="center" vertical="center" wrapText="1"/>
    </xf>
    <xf numFmtId="164" fontId="2" fillId="4" borderId="25" xfId="0" applyNumberFormat="1" applyFont="1" applyFill="1" applyBorder="1" applyAlignment="1">
      <alignment vertical="center"/>
    </xf>
    <xf numFmtId="0" fontId="2" fillId="4" borderId="26" xfId="0" applyFont="1" applyFill="1" applyBorder="1" applyAlignment="1">
      <alignment horizontal="center" vertical="center"/>
    </xf>
    <xf numFmtId="164" fontId="5" fillId="5" borderId="27" xfId="0" applyNumberFormat="1" applyFont="1" applyFill="1" applyBorder="1" applyAlignment="1">
      <alignment horizontal="right" vertical="center"/>
    </xf>
    <xf numFmtId="164" fontId="2" fillId="4" borderId="18" xfId="0" applyNumberFormat="1" applyFont="1" applyFill="1" applyBorder="1" applyAlignment="1">
      <alignment vertical="center"/>
    </xf>
    <xf numFmtId="0" fontId="2" fillId="4" borderId="29" xfId="0" applyFont="1" applyFill="1" applyBorder="1" applyAlignment="1">
      <alignment horizontal="center" vertical="center"/>
    </xf>
    <xf numFmtId="0" fontId="2" fillId="0" borderId="30" xfId="0" applyFont="1" applyFill="1" applyBorder="1" applyAlignment="1">
      <alignment horizontal="center" vertical="center"/>
    </xf>
    <xf numFmtId="0" fontId="2" fillId="0" borderId="31" xfId="0" applyFont="1" applyBorder="1" applyAlignment="1">
      <alignment vertical="center"/>
    </xf>
    <xf numFmtId="0" fontId="5" fillId="5" borderId="31" xfId="0" applyFont="1" applyFill="1" applyBorder="1" applyAlignment="1">
      <alignment horizontal="center" vertical="center" wrapText="1"/>
    </xf>
    <xf numFmtId="164" fontId="5" fillId="0" borderId="31" xfId="0" applyNumberFormat="1" applyFont="1" applyFill="1" applyBorder="1" applyAlignment="1">
      <alignment horizontal="right" vertical="center"/>
    </xf>
    <xf numFmtId="0" fontId="5" fillId="0" borderId="32" xfId="0" applyFont="1" applyFill="1" applyBorder="1" applyAlignment="1">
      <alignment horizontal="center" vertical="center"/>
    </xf>
    <xf numFmtId="0" fontId="2" fillId="0" borderId="33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164" fontId="2" fillId="0" borderId="0" xfId="0" applyNumberFormat="1" applyFont="1" applyFill="1" applyBorder="1" applyAlignment="1">
      <alignment vertical="center"/>
    </xf>
    <xf numFmtId="0" fontId="2" fillId="0" borderId="34" xfId="0" applyFont="1" applyFill="1" applyBorder="1" applyAlignment="1">
      <alignment horizontal="center" vertical="center"/>
    </xf>
    <xf numFmtId="0" fontId="2" fillId="5" borderId="27" xfId="0" applyFont="1" applyFill="1" applyBorder="1" applyAlignment="1">
      <alignment horizontal="left" vertical="center" wrapText="1"/>
    </xf>
    <xf numFmtId="0" fontId="2" fillId="5" borderId="35" xfId="0" applyFont="1" applyFill="1" applyBorder="1" applyAlignment="1">
      <alignment horizontal="center" vertical="center"/>
    </xf>
    <xf numFmtId="0" fontId="5" fillId="0" borderId="36" xfId="0" applyFont="1" applyBorder="1" applyAlignment="1">
      <alignment horizontal="center" vertical="center"/>
    </xf>
    <xf numFmtId="0" fontId="11" fillId="0" borderId="37" xfId="0" applyFont="1" applyBorder="1" applyAlignment="1">
      <alignment horizontal="center"/>
    </xf>
    <xf numFmtId="0" fontId="0" fillId="0" borderId="38" xfId="0" applyBorder="1" applyAlignment="1">
      <alignment wrapText="1"/>
    </xf>
    <xf numFmtId="0" fontId="6" fillId="0" borderId="38" xfId="0" applyFont="1" applyBorder="1" applyAlignment="1">
      <alignment horizontal="center" vertical="center" wrapText="1"/>
    </xf>
    <xf numFmtId="0" fontId="0" fillId="0" borderId="38" xfId="0" applyBorder="1"/>
    <xf numFmtId="4" fontId="0" fillId="0" borderId="38" xfId="0" applyNumberFormat="1" applyBorder="1"/>
    <xf numFmtId="0" fontId="0" fillId="0" borderId="39" xfId="0" applyBorder="1" applyAlignment="1">
      <alignment horizontal="center" vertical="center"/>
    </xf>
    <xf numFmtId="0" fontId="2" fillId="5" borderId="37" xfId="0" applyFont="1" applyFill="1" applyBorder="1" applyAlignment="1">
      <alignment horizontal="center" vertical="center" wrapText="1"/>
    </xf>
    <xf numFmtId="0" fontId="2" fillId="5" borderId="38" xfId="0" applyFont="1" applyFill="1" applyBorder="1" applyAlignment="1">
      <alignment horizontal="center" vertical="center" wrapText="1"/>
    </xf>
    <xf numFmtId="164" fontId="2" fillId="5" borderId="38" xfId="0" applyNumberFormat="1" applyFont="1" applyFill="1" applyBorder="1" applyAlignment="1">
      <alignment vertical="center"/>
    </xf>
    <xf numFmtId="0" fontId="2" fillId="5" borderId="39" xfId="0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left" vertical="center" wrapText="1"/>
    </xf>
    <xf numFmtId="0" fontId="14" fillId="0" borderId="40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41" xfId="0" applyFont="1" applyFill="1" applyBorder="1" applyAlignment="1">
      <alignment horizontal="center" vertical="center" wrapText="1"/>
    </xf>
    <xf numFmtId="164" fontId="5" fillId="0" borderId="13" xfId="0" applyNumberFormat="1" applyFont="1" applyFill="1" applyBorder="1" applyAlignment="1">
      <alignment horizontal="right" vertical="center" wrapText="1"/>
    </xf>
    <xf numFmtId="0" fontId="13" fillId="0" borderId="0" xfId="0" applyFont="1" applyAlignment="1">
      <alignment horizontal="left"/>
    </xf>
    <xf numFmtId="0" fontId="2" fillId="4" borderId="12" xfId="0" applyFont="1" applyFill="1" applyBorder="1" applyAlignment="1">
      <alignment horizontal="center" vertical="center" wrapText="1"/>
    </xf>
    <xf numFmtId="0" fontId="2" fillId="4" borderId="21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14" fillId="0" borderId="22" xfId="0" applyFont="1" applyFill="1" applyBorder="1" applyAlignment="1">
      <alignment horizontal="left" vertical="center" wrapText="1"/>
    </xf>
    <xf numFmtId="0" fontId="2" fillId="0" borderId="6" xfId="0" applyFont="1" applyFill="1" applyBorder="1" applyAlignment="1">
      <alignment horizontal="left" vertical="center" wrapText="1"/>
    </xf>
    <xf numFmtId="0" fontId="2" fillId="0" borderId="23" xfId="0" applyFont="1" applyFill="1" applyBorder="1" applyAlignment="1">
      <alignment horizontal="left" vertical="center" wrapText="1"/>
    </xf>
    <xf numFmtId="0" fontId="2" fillId="4" borderId="24" xfId="0" applyFont="1" applyFill="1" applyBorder="1" applyAlignment="1">
      <alignment horizontal="center" vertical="center" wrapText="1"/>
    </xf>
    <xf numFmtId="0" fontId="2" fillId="4" borderId="25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left" vertical="center" wrapText="1"/>
    </xf>
    <xf numFmtId="0" fontId="2" fillId="4" borderId="28" xfId="0" applyFont="1" applyFill="1" applyBorder="1" applyAlignment="1">
      <alignment horizontal="center" vertical="center" wrapText="1"/>
    </xf>
    <xf numFmtId="0" fontId="2" fillId="4" borderId="18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wrapText="1"/>
    </xf>
    <xf numFmtId="0" fontId="8" fillId="0" borderId="0" xfId="0" applyFont="1" applyAlignment="1">
      <alignment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4" fontId="2" fillId="3" borderId="1" xfId="0" applyNumberFormat="1" applyFont="1" applyFill="1" applyBorder="1" applyAlignment="1">
      <alignment horizontal="center" vertical="center" wrapText="1"/>
    </xf>
    <xf numFmtId="4" fontId="2" fillId="3" borderId="9" xfId="0" applyNumberFormat="1" applyFont="1" applyFill="1" applyBorder="1" applyAlignment="1">
      <alignment horizontal="center" vertical="center" wrapText="1"/>
    </xf>
    <xf numFmtId="4" fontId="2" fillId="3" borderId="2" xfId="0" applyNumberFormat="1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15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center" vertical="center" wrapText="1"/>
    </xf>
    <xf numFmtId="164" fontId="5" fillId="0" borderId="27" xfId="0" applyNumberFormat="1" applyFont="1" applyFill="1" applyBorder="1" applyAlignment="1">
      <alignment horizontal="right" vertical="center" wrapText="1"/>
    </xf>
  </cellXfs>
  <cellStyles count="3">
    <cellStyle name="Normální" xfId="0" builtinId="0"/>
    <cellStyle name="Normální 2" xfId="1"/>
    <cellStyle name="Normální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F51"/>
  <sheetViews>
    <sheetView tabSelected="1" view="pageBreakPreview" zoomScale="70" zoomScaleNormal="80" zoomScaleSheetLayoutView="70" zoomScalePageLayoutView="75" workbookViewId="0">
      <pane ySplit="6" topLeftCell="A7" activePane="bottomLeft" state="frozen"/>
      <selection pane="bottomLeft" activeCell="I22" sqref="I22"/>
    </sheetView>
  </sheetViews>
  <sheetFormatPr defaultRowHeight="12.75" x14ac:dyDescent="0.2"/>
  <cols>
    <col min="1" max="1" width="5.7109375" style="8" customWidth="1"/>
    <col min="2" max="2" width="64.7109375" style="2" customWidth="1"/>
    <col min="3" max="3" width="14.7109375" style="23" customWidth="1"/>
    <col min="4" max="4" width="23.140625" customWidth="1"/>
    <col min="5" max="5" width="22.140625" customWidth="1"/>
    <col min="6" max="6" width="21" customWidth="1"/>
    <col min="7" max="7" width="20.42578125" customWidth="1"/>
    <col min="8" max="8" width="20.85546875" style="12" customWidth="1"/>
    <col min="9" max="9" width="19.85546875" customWidth="1"/>
    <col min="10" max="10" width="19.7109375" customWidth="1"/>
    <col min="11" max="11" width="21.42578125" style="1" customWidth="1"/>
    <col min="18" max="18" width="20.28515625" bestFit="1" customWidth="1"/>
  </cols>
  <sheetData>
    <row r="1" spans="1:110" ht="20.25" customHeight="1" x14ac:dyDescent="0.25">
      <c r="A1" s="74" t="s">
        <v>17</v>
      </c>
      <c r="B1" s="75"/>
      <c r="C1" s="75"/>
      <c r="D1" s="75"/>
      <c r="E1" s="75"/>
      <c r="F1" s="75"/>
      <c r="G1" s="75"/>
      <c r="H1" s="75"/>
      <c r="I1" s="75"/>
      <c r="J1" s="75"/>
      <c r="K1" s="75"/>
    </row>
    <row r="2" spans="1:110" ht="15.75" customHeight="1" thickBot="1" x14ac:dyDescent="0.25">
      <c r="I2" s="6"/>
      <c r="J2" s="6"/>
    </row>
    <row r="3" spans="1:110" s="1" customFormat="1" ht="32.65" customHeight="1" x14ac:dyDescent="0.2">
      <c r="A3" s="87" t="s">
        <v>1</v>
      </c>
      <c r="B3" s="76" t="s">
        <v>0</v>
      </c>
      <c r="C3" s="89" t="s">
        <v>14</v>
      </c>
      <c r="D3" s="78" t="s">
        <v>2</v>
      </c>
      <c r="E3" s="78" t="s">
        <v>3</v>
      </c>
      <c r="F3" s="78" t="s">
        <v>5</v>
      </c>
      <c r="G3" s="78" t="s">
        <v>6</v>
      </c>
      <c r="H3" s="80" t="s">
        <v>9</v>
      </c>
      <c r="I3" s="78" t="s">
        <v>4</v>
      </c>
      <c r="J3" s="78" t="s">
        <v>8</v>
      </c>
      <c r="K3" s="83" t="s">
        <v>20</v>
      </c>
    </row>
    <row r="4" spans="1:110" s="1" customFormat="1" ht="18.600000000000001" customHeight="1" x14ac:dyDescent="0.2">
      <c r="A4" s="88"/>
      <c r="B4" s="77"/>
      <c r="C4" s="90"/>
      <c r="D4" s="79"/>
      <c r="E4" s="79"/>
      <c r="F4" s="79"/>
      <c r="G4" s="79"/>
      <c r="H4" s="81"/>
      <c r="I4" s="79"/>
      <c r="J4" s="79"/>
      <c r="K4" s="84"/>
    </row>
    <row r="5" spans="1:110" s="1" customFormat="1" ht="17.25" customHeight="1" thickBot="1" x14ac:dyDescent="0.25">
      <c r="A5" s="16"/>
      <c r="B5" s="15"/>
      <c r="C5" s="91"/>
      <c r="D5" s="5" t="s">
        <v>11</v>
      </c>
      <c r="E5" s="5" t="s">
        <v>10</v>
      </c>
      <c r="F5" s="86"/>
      <c r="G5" s="86"/>
      <c r="H5" s="82"/>
      <c r="I5" s="5" t="s">
        <v>12</v>
      </c>
      <c r="J5" s="5" t="s">
        <v>13</v>
      </c>
      <c r="K5" s="85"/>
    </row>
    <row r="6" spans="1:110" s="1" customFormat="1" ht="21.4" customHeight="1" thickTop="1" thickBot="1" x14ac:dyDescent="0.25">
      <c r="A6" s="17">
        <v>1</v>
      </c>
      <c r="B6" s="18">
        <v>2</v>
      </c>
      <c r="C6" s="24">
        <v>3</v>
      </c>
      <c r="D6" s="18">
        <v>4</v>
      </c>
      <c r="E6" s="18">
        <v>5</v>
      </c>
      <c r="F6" s="18">
        <v>6</v>
      </c>
      <c r="G6" s="18">
        <v>7</v>
      </c>
      <c r="H6" s="18">
        <v>8</v>
      </c>
      <c r="I6" s="18">
        <v>9</v>
      </c>
      <c r="J6" s="19">
        <v>10</v>
      </c>
      <c r="K6" s="20">
        <v>11</v>
      </c>
    </row>
    <row r="7" spans="1:110" s="28" customFormat="1" ht="61.5" customHeight="1" x14ac:dyDescent="0.2">
      <c r="A7" s="71" t="s">
        <v>42</v>
      </c>
      <c r="B7" s="67"/>
      <c r="C7" s="67"/>
      <c r="D7" s="67"/>
      <c r="E7" s="67"/>
      <c r="F7" s="67"/>
      <c r="G7" s="67"/>
      <c r="H7" s="67"/>
      <c r="I7" s="67"/>
      <c r="J7" s="67"/>
      <c r="K7" s="68"/>
    </row>
    <row r="8" spans="1:110" s="28" customFormat="1" ht="73.5" customHeight="1" thickBot="1" x14ac:dyDescent="0.25">
      <c r="A8" s="35" t="s">
        <v>19</v>
      </c>
      <c r="B8" s="36" t="s">
        <v>23</v>
      </c>
      <c r="C8" s="37" t="s">
        <v>15</v>
      </c>
      <c r="D8" s="38">
        <v>296697084.69999999</v>
      </c>
      <c r="E8" s="38">
        <f>D8</f>
        <v>296697084.69999999</v>
      </c>
      <c r="F8" s="38">
        <v>281862230.47000003</v>
      </c>
      <c r="G8" s="38">
        <f>E8-F8</f>
        <v>14834854.229999959</v>
      </c>
      <c r="H8" s="38">
        <f>D8-E8</f>
        <v>0</v>
      </c>
      <c r="I8" s="38">
        <f>G8+H8</f>
        <v>14834854.229999959</v>
      </c>
      <c r="J8" s="38">
        <v>0</v>
      </c>
      <c r="K8" s="39" t="s">
        <v>24</v>
      </c>
    </row>
    <row r="9" spans="1:110" s="28" customFormat="1" ht="27" customHeight="1" thickBot="1" x14ac:dyDescent="0.25">
      <c r="A9" s="72" t="s">
        <v>7</v>
      </c>
      <c r="B9" s="73"/>
      <c r="C9" s="73"/>
      <c r="D9" s="33">
        <f>SUM(D8)</f>
        <v>296697084.69999999</v>
      </c>
      <c r="E9" s="33">
        <f t="shared" ref="E9:J9" si="0">SUM(E8)</f>
        <v>296697084.69999999</v>
      </c>
      <c r="F9" s="33">
        <f t="shared" si="0"/>
        <v>281862230.47000003</v>
      </c>
      <c r="G9" s="33">
        <f t="shared" si="0"/>
        <v>14834854.229999959</v>
      </c>
      <c r="H9" s="33">
        <f t="shared" si="0"/>
        <v>0</v>
      </c>
      <c r="I9" s="33">
        <f t="shared" si="0"/>
        <v>14834854.229999959</v>
      </c>
      <c r="J9" s="33">
        <f t="shared" si="0"/>
        <v>0</v>
      </c>
      <c r="K9" s="34"/>
    </row>
    <row r="10" spans="1:110" s="28" customFormat="1" ht="27" customHeight="1" thickBot="1" x14ac:dyDescent="0.25">
      <c r="A10" s="40"/>
      <c r="B10" s="41"/>
      <c r="C10" s="41"/>
      <c r="D10" s="42"/>
      <c r="E10" s="42"/>
      <c r="F10" s="42"/>
      <c r="G10" s="42"/>
      <c r="H10" s="42"/>
      <c r="I10" s="42"/>
      <c r="J10" s="42"/>
      <c r="K10" s="43"/>
    </row>
    <row r="11" spans="1:110" s="11" customFormat="1" ht="57.75" customHeight="1" x14ac:dyDescent="0.2">
      <c r="A11" s="66" t="s">
        <v>25</v>
      </c>
      <c r="B11" s="67"/>
      <c r="C11" s="67"/>
      <c r="D11" s="67"/>
      <c r="E11" s="67"/>
      <c r="F11" s="67"/>
      <c r="G11" s="67"/>
      <c r="H11" s="67"/>
      <c r="I11" s="67"/>
      <c r="J11" s="67"/>
      <c r="K11" s="68"/>
    </row>
    <row r="12" spans="1:110" s="28" customFormat="1" ht="81.75" customHeight="1" thickBot="1" x14ac:dyDescent="0.25">
      <c r="A12" s="45" t="s">
        <v>21</v>
      </c>
      <c r="B12" s="44" t="s">
        <v>27</v>
      </c>
      <c r="C12" s="29" t="s">
        <v>26</v>
      </c>
      <c r="D12" s="32">
        <v>694201</v>
      </c>
      <c r="E12" s="32">
        <f>D12</f>
        <v>694201</v>
      </c>
      <c r="F12" s="32">
        <f>E12*0.95</f>
        <v>659490.94999999995</v>
      </c>
      <c r="G12" s="32">
        <f>E12-F12</f>
        <v>34710.050000000047</v>
      </c>
      <c r="H12" s="32">
        <f>D12-E12</f>
        <v>0</v>
      </c>
      <c r="I12" s="32">
        <f>G12+H12</f>
        <v>34710.050000000047</v>
      </c>
      <c r="J12" s="32">
        <v>0</v>
      </c>
      <c r="K12" s="46" t="s">
        <v>28</v>
      </c>
    </row>
    <row r="13" spans="1:110" s="4" customFormat="1" ht="22.5" customHeight="1" thickBot="1" x14ac:dyDescent="0.25">
      <c r="A13" s="69" t="s">
        <v>7</v>
      </c>
      <c r="B13" s="70"/>
      <c r="C13" s="70"/>
      <c r="D13" s="30">
        <f t="shared" ref="D13:J13" si="1">SUM(D12:D12)</f>
        <v>694201</v>
      </c>
      <c r="E13" s="30">
        <f t="shared" si="1"/>
        <v>694201</v>
      </c>
      <c r="F13" s="30">
        <f t="shared" si="1"/>
        <v>659490.94999999995</v>
      </c>
      <c r="G13" s="30">
        <f t="shared" si="1"/>
        <v>34710.050000000047</v>
      </c>
      <c r="H13" s="30">
        <f t="shared" si="1"/>
        <v>0</v>
      </c>
      <c r="I13" s="30">
        <f t="shared" si="1"/>
        <v>34710.050000000047</v>
      </c>
      <c r="J13" s="30">
        <f t="shared" si="1"/>
        <v>0</v>
      </c>
      <c r="K13" s="31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</row>
    <row r="14" spans="1:110" s="11" customFormat="1" ht="22.5" customHeight="1" thickBot="1" x14ac:dyDescent="0.25">
      <c r="A14" s="53"/>
      <c r="B14" s="54"/>
      <c r="C14" s="54"/>
      <c r="D14" s="55"/>
      <c r="E14" s="55"/>
      <c r="F14" s="55"/>
      <c r="G14" s="55"/>
      <c r="H14" s="55"/>
      <c r="I14" s="55"/>
      <c r="J14" s="55"/>
      <c r="K14" s="56"/>
    </row>
    <row r="15" spans="1:110" s="11" customFormat="1" ht="57.75" customHeight="1" x14ac:dyDescent="0.2">
      <c r="A15" s="66" t="s">
        <v>41</v>
      </c>
      <c r="B15" s="67"/>
      <c r="C15" s="67"/>
      <c r="D15" s="67"/>
      <c r="E15" s="67"/>
      <c r="F15" s="67"/>
      <c r="G15" s="67"/>
      <c r="H15" s="67"/>
      <c r="I15" s="67"/>
      <c r="J15" s="67"/>
      <c r="K15" s="68"/>
    </row>
    <row r="16" spans="1:110" s="28" customFormat="1" ht="81.75" customHeight="1" thickBot="1" x14ac:dyDescent="0.25">
      <c r="A16" s="45" t="s">
        <v>22</v>
      </c>
      <c r="B16" s="44" t="s">
        <v>40</v>
      </c>
      <c r="C16" s="29" t="s">
        <v>15</v>
      </c>
      <c r="D16" s="32">
        <v>7321892</v>
      </c>
      <c r="E16" s="32">
        <f>D16</f>
        <v>7321892</v>
      </c>
      <c r="F16" s="32">
        <v>6955797</v>
      </c>
      <c r="G16" s="32">
        <f>E16-F16</f>
        <v>366095</v>
      </c>
      <c r="H16" s="32">
        <f>D16-E16</f>
        <v>0</v>
      </c>
      <c r="I16" s="32">
        <f>G16+H16</f>
        <v>366095</v>
      </c>
      <c r="J16" s="32">
        <v>0</v>
      </c>
      <c r="K16" s="46" t="s">
        <v>29</v>
      </c>
    </row>
    <row r="17" spans="1:110" s="4" customFormat="1" ht="22.5" customHeight="1" thickBot="1" x14ac:dyDescent="0.25">
      <c r="A17" s="69" t="s">
        <v>7</v>
      </c>
      <c r="B17" s="70"/>
      <c r="C17" s="70"/>
      <c r="D17" s="30">
        <f t="shared" ref="D17:J17" si="2">SUM(D16:D16)</f>
        <v>7321892</v>
      </c>
      <c r="E17" s="30">
        <f t="shared" si="2"/>
        <v>7321892</v>
      </c>
      <c r="F17" s="30">
        <f t="shared" si="2"/>
        <v>6955797</v>
      </c>
      <c r="G17" s="30">
        <f t="shared" si="2"/>
        <v>366095</v>
      </c>
      <c r="H17" s="30">
        <f t="shared" si="2"/>
        <v>0</v>
      </c>
      <c r="I17" s="30">
        <f t="shared" si="2"/>
        <v>366095</v>
      </c>
      <c r="J17" s="30">
        <f t="shared" si="2"/>
        <v>0</v>
      </c>
      <c r="K17" s="31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</row>
    <row r="18" spans="1:110" s="11" customFormat="1" ht="22.5" customHeight="1" thickBot="1" x14ac:dyDescent="0.25">
      <c r="A18" s="53"/>
      <c r="B18" s="54"/>
      <c r="C18" s="54"/>
      <c r="D18" s="55"/>
      <c r="E18" s="55"/>
      <c r="F18" s="55"/>
      <c r="G18" s="55"/>
      <c r="H18" s="55"/>
      <c r="I18" s="55"/>
      <c r="J18" s="55"/>
      <c r="K18" s="56"/>
    </row>
    <row r="19" spans="1:110" s="4" customFormat="1" ht="70.5" customHeight="1" x14ac:dyDescent="0.2">
      <c r="A19" s="66" t="s">
        <v>30</v>
      </c>
      <c r="B19" s="67"/>
      <c r="C19" s="67"/>
      <c r="D19" s="67"/>
      <c r="E19" s="67"/>
      <c r="F19" s="67"/>
      <c r="G19" s="67"/>
      <c r="H19" s="67"/>
      <c r="I19" s="67"/>
      <c r="J19" s="67"/>
      <c r="K19" s="68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</row>
    <row r="20" spans="1:110" s="4" customFormat="1" ht="48" customHeight="1" x14ac:dyDescent="0.2">
      <c r="A20" s="45" t="s">
        <v>31</v>
      </c>
      <c r="B20" s="44" t="s">
        <v>33</v>
      </c>
      <c r="C20" s="29" t="s">
        <v>15</v>
      </c>
      <c r="D20" s="32">
        <v>21988022.640000001</v>
      </c>
      <c r="E20" s="32">
        <f>D20</f>
        <v>21988022.640000001</v>
      </c>
      <c r="F20" s="32">
        <v>9520919.9100000001</v>
      </c>
      <c r="G20" s="32">
        <f>E20-F20</f>
        <v>12467102.73</v>
      </c>
      <c r="H20" s="32">
        <f>D20-E20</f>
        <v>0</v>
      </c>
      <c r="I20" s="32">
        <f>G20+H20</f>
        <v>12467102.73</v>
      </c>
      <c r="J20" s="32">
        <v>0</v>
      </c>
      <c r="K20" s="46" t="s">
        <v>35</v>
      </c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</row>
    <row r="21" spans="1:110" s="4" customFormat="1" ht="51.75" customHeight="1" thickBot="1" x14ac:dyDescent="0.25">
      <c r="A21" s="45" t="s">
        <v>32</v>
      </c>
      <c r="B21" s="44" t="s">
        <v>34</v>
      </c>
      <c r="C21" s="29" t="s">
        <v>15</v>
      </c>
      <c r="D21" s="32">
        <v>1983627.29</v>
      </c>
      <c r="E21" s="32">
        <f>D21</f>
        <v>1983627.29</v>
      </c>
      <c r="F21" s="32">
        <v>1388539.1</v>
      </c>
      <c r="G21" s="32">
        <f>E21-F21</f>
        <v>595088.18999999994</v>
      </c>
      <c r="H21" s="32">
        <f>D21-E21</f>
        <v>0</v>
      </c>
      <c r="I21" s="32">
        <f>G21+H21</f>
        <v>595088.18999999994</v>
      </c>
      <c r="J21" s="32">
        <v>0</v>
      </c>
      <c r="K21" s="46" t="s">
        <v>35</v>
      </c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</row>
    <row r="22" spans="1:110" s="4" customFormat="1" ht="22.5" customHeight="1" thickBot="1" x14ac:dyDescent="0.25">
      <c r="A22" s="69" t="s">
        <v>7</v>
      </c>
      <c r="B22" s="70"/>
      <c r="C22" s="70"/>
      <c r="D22" s="30">
        <f t="shared" ref="D22:J22" si="3">SUM(D20:D21)</f>
        <v>23971649.93</v>
      </c>
      <c r="E22" s="30">
        <f t="shared" si="3"/>
        <v>23971649.93</v>
      </c>
      <c r="F22" s="30">
        <f t="shared" si="3"/>
        <v>10909459.01</v>
      </c>
      <c r="G22" s="30">
        <f t="shared" si="3"/>
        <v>13062190.92</v>
      </c>
      <c r="H22" s="30">
        <f t="shared" si="3"/>
        <v>0</v>
      </c>
      <c r="I22" s="30">
        <f t="shared" si="3"/>
        <v>13062190.92</v>
      </c>
      <c r="J22" s="30">
        <f t="shared" si="3"/>
        <v>0</v>
      </c>
      <c r="K22" s="31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</row>
    <row r="23" spans="1:110" s="11" customFormat="1" ht="22.5" customHeight="1" thickBot="1" x14ac:dyDescent="0.25">
      <c r="A23" s="53"/>
      <c r="B23" s="54"/>
      <c r="C23" s="54"/>
      <c r="D23" s="55"/>
      <c r="E23" s="55"/>
      <c r="F23" s="55"/>
      <c r="G23" s="55"/>
      <c r="H23" s="55"/>
      <c r="I23" s="55"/>
      <c r="J23" s="55"/>
      <c r="K23" s="56"/>
    </row>
    <row r="24" spans="1:110" s="11" customFormat="1" ht="57.75" customHeight="1" x14ac:dyDescent="0.2">
      <c r="A24" s="66" t="s">
        <v>39</v>
      </c>
      <c r="B24" s="67"/>
      <c r="C24" s="67"/>
      <c r="D24" s="67"/>
      <c r="E24" s="67"/>
      <c r="F24" s="67"/>
      <c r="G24" s="67"/>
      <c r="H24" s="67"/>
      <c r="I24" s="67"/>
      <c r="J24" s="67"/>
      <c r="K24" s="68"/>
    </row>
    <row r="25" spans="1:110" s="28" customFormat="1" ht="81.75" customHeight="1" thickBot="1" x14ac:dyDescent="0.25">
      <c r="A25" s="45" t="s">
        <v>36</v>
      </c>
      <c r="B25" s="44" t="s">
        <v>38</v>
      </c>
      <c r="C25" s="29" t="s">
        <v>15</v>
      </c>
      <c r="D25" s="32">
        <v>96831439.290000007</v>
      </c>
      <c r="E25" s="32">
        <f>D25-H25</f>
        <v>53849059.870000005</v>
      </c>
      <c r="F25" s="32">
        <v>48464153.880000003</v>
      </c>
      <c r="G25" s="32">
        <f>E25-F25</f>
        <v>5384905.9900000021</v>
      </c>
      <c r="H25" s="32">
        <v>42982379.420000002</v>
      </c>
      <c r="I25" s="32">
        <f>G25+H25</f>
        <v>48367285.410000004</v>
      </c>
      <c r="J25" s="32">
        <v>0</v>
      </c>
      <c r="K25" s="46" t="s">
        <v>37</v>
      </c>
    </row>
    <row r="26" spans="1:110" s="4" customFormat="1" ht="22.5" customHeight="1" thickBot="1" x14ac:dyDescent="0.25">
      <c r="A26" s="69" t="s">
        <v>7</v>
      </c>
      <c r="B26" s="70"/>
      <c r="C26" s="70"/>
      <c r="D26" s="30">
        <f t="shared" ref="D26:J26" si="4">SUM(D25:D25)</f>
        <v>96831439.290000007</v>
      </c>
      <c r="E26" s="30">
        <f t="shared" si="4"/>
        <v>53849059.870000005</v>
      </c>
      <c r="F26" s="30">
        <f t="shared" si="4"/>
        <v>48464153.880000003</v>
      </c>
      <c r="G26" s="30">
        <f t="shared" si="4"/>
        <v>5384905.9900000021</v>
      </c>
      <c r="H26" s="30">
        <f t="shared" si="4"/>
        <v>42982379.420000002</v>
      </c>
      <c r="I26" s="30">
        <f t="shared" si="4"/>
        <v>48367285.410000004</v>
      </c>
      <c r="J26" s="30">
        <f t="shared" si="4"/>
        <v>0</v>
      </c>
      <c r="K26" s="31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  <c r="BV26" s="3"/>
      <c r="BW26" s="3"/>
      <c r="BX26" s="3"/>
      <c r="BY26" s="3"/>
      <c r="BZ26" s="3"/>
      <c r="CA26" s="3"/>
      <c r="CB26" s="3"/>
      <c r="CC26" s="3"/>
      <c r="CD26" s="3"/>
      <c r="CE26" s="3"/>
      <c r="CF26" s="3"/>
      <c r="CG26" s="3"/>
      <c r="CH26" s="3"/>
      <c r="CI26" s="3"/>
      <c r="CJ26" s="3"/>
      <c r="CK26" s="3"/>
      <c r="CL26" s="3"/>
      <c r="CM26" s="3"/>
      <c r="CN26" s="3"/>
      <c r="CO26" s="3"/>
      <c r="CP26" s="3"/>
      <c r="CQ26" s="3"/>
      <c r="CR26" s="3"/>
      <c r="CS26" s="3"/>
      <c r="CT26" s="3"/>
      <c r="CU26" s="3"/>
      <c r="CV26" s="3"/>
      <c r="CW26" s="3"/>
      <c r="CX26" s="3"/>
      <c r="CY26" s="3"/>
      <c r="CZ26" s="3"/>
      <c r="DA26" s="3"/>
      <c r="DB26" s="3"/>
      <c r="DC26" s="3"/>
      <c r="DD26" s="3"/>
      <c r="DE26" s="3"/>
      <c r="DF26" s="3"/>
    </row>
    <row r="27" spans="1:110" s="11" customFormat="1" ht="22.5" customHeight="1" thickBot="1" x14ac:dyDescent="0.25">
      <c r="A27" s="53"/>
      <c r="B27" s="54"/>
      <c r="C27" s="54"/>
      <c r="D27" s="55"/>
      <c r="E27" s="55"/>
      <c r="F27" s="55"/>
      <c r="G27" s="55"/>
      <c r="H27" s="55"/>
      <c r="I27" s="55"/>
      <c r="J27" s="55"/>
      <c r="K27" s="56"/>
    </row>
    <row r="28" spans="1:110" s="11" customFormat="1" ht="57.75" customHeight="1" x14ac:dyDescent="0.2">
      <c r="A28" s="66" t="s">
        <v>43</v>
      </c>
      <c r="B28" s="67"/>
      <c r="C28" s="67"/>
      <c r="D28" s="67"/>
      <c r="E28" s="67"/>
      <c r="F28" s="67"/>
      <c r="G28" s="67"/>
      <c r="H28" s="67"/>
      <c r="I28" s="67"/>
      <c r="J28" s="67"/>
      <c r="K28" s="68"/>
    </row>
    <row r="29" spans="1:110" s="11" customFormat="1" ht="57.75" customHeight="1" x14ac:dyDescent="0.2">
      <c r="A29" s="58" t="s">
        <v>44</v>
      </c>
      <c r="B29" s="57" t="s">
        <v>51</v>
      </c>
      <c r="C29" s="59" t="s">
        <v>26</v>
      </c>
      <c r="D29" s="61">
        <v>2094750</v>
      </c>
      <c r="E29" s="61">
        <v>2094750</v>
      </c>
      <c r="F29" s="61">
        <v>1990012.5</v>
      </c>
      <c r="G29" s="61">
        <v>104737.5</v>
      </c>
      <c r="H29" s="61">
        <v>0</v>
      </c>
      <c r="I29" s="61">
        <f>G29+H29</f>
        <v>104737.5</v>
      </c>
      <c r="J29" s="61">
        <v>0</v>
      </c>
      <c r="K29" s="60" t="s">
        <v>49</v>
      </c>
    </row>
    <row r="30" spans="1:110" s="11" customFormat="1" ht="57.75" customHeight="1" x14ac:dyDescent="0.2">
      <c r="A30" s="58" t="s">
        <v>45</v>
      </c>
      <c r="B30" s="57" t="s">
        <v>52</v>
      </c>
      <c r="C30" s="59" t="s">
        <v>26</v>
      </c>
      <c r="D30" s="61">
        <v>1750000</v>
      </c>
      <c r="E30" s="61">
        <v>1750000</v>
      </c>
      <c r="F30" s="61">
        <v>1662500</v>
      </c>
      <c r="G30" s="61">
        <v>87500</v>
      </c>
      <c r="H30" s="61">
        <v>0</v>
      </c>
      <c r="I30" s="61">
        <f t="shared" ref="I30:I33" si="5">G30+H30</f>
        <v>87500</v>
      </c>
      <c r="J30" s="61">
        <v>0</v>
      </c>
      <c r="K30" s="60" t="s">
        <v>49</v>
      </c>
    </row>
    <row r="31" spans="1:110" s="11" customFormat="1" ht="57.75" customHeight="1" x14ac:dyDescent="0.2">
      <c r="A31" s="58" t="s">
        <v>46</v>
      </c>
      <c r="B31" s="57" t="s">
        <v>53</v>
      </c>
      <c r="C31" s="59" t="s">
        <v>26</v>
      </c>
      <c r="D31" s="61">
        <v>1820000</v>
      </c>
      <c r="E31" s="61">
        <v>1820000</v>
      </c>
      <c r="F31" s="61">
        <v>1729000</v>
      </c>
      <c r="G31" s="61">
        <v>91000</v>
      </c>
      <c r="H31" s="61">
        <v>0</v>
      </c>
      <c r="I31" s="61">
        <f t="shared" si="5"/>
        <v>91000</v>
      </c>
      <c r="J31" s="61">
        <v>0</v>
      </c>
      <c r="K31" s="60" t="s">
        <v>49</v>
      </c>
    </row>
    <row r="32" spans="1:110" s="11" customFormat="1" ht="64.5" customHeight="1" x14ac:dyDescent="0.2">
      <c r="A32" s="58" t="s">
        <v>47</v>
      </c>
      <c r="B32" s="57" t="s">
        <v>54</v>
      </c>
      <c r="C32" s="59" t="s">
        <v>26</v>
      </c>
      <c r="D32" s="61">
        <v>1950000</v>
      </c>
      <c r="E32" s="61">
        <v>1950000</v>
      </c>
      <c r="F32" s="61">
        <v>1852500</v>
      </c>
      <c r="G32" s="61">
        <v>97500</v>
      </c>
      <c r="H32" s="61">
        <v>0</v>
      </c>
      <c r="I32" s="61">
        <f t="shared" si="5"/>
        <v>97500</v>
      </c>
      <c r="J32" s="61">
        <v>0</v>
      </c>
      <c r="K32" s="60" t="s">
        <v>49</v>
      </c>
    </row>
    <row r="33" spans="1:110" s="28" customFormat="1" ht="81.75" customHeight="1" thickBot="1" x14ac:dyDescent="0.25">
      <c r="A33" s="45" t="s">
        <v>48</v>
      </c>
      <c r="B33" s="44" t="s">
        <v>50</v>
      </c>
      <c r="C33" s="29" t="s">
        <v>26</v>
      </c>
      <c r="D33" s="32">
        <v>1500000</v>
      </c>
      <c r="E33" s="32">
        <v>1500000</v>
      </c>
      <c r="F33" s="32">
        <v>1425000</v>
      </c>
      <c r="G33" s="32">
        <f>E33-F33</f>
        <v>75000</v>
      </c>
      <c r="H33" s="32">
        <v>0</v>
      </c>
      <c r="I33" s="92">
        <f t="shared" si="5"/>
        <v>75000</v>
      </c>
      <c r="J33" s="32">
        <v>0</v>
      </c>
      <c r="K33" s="46" t="s">
        <v>49</v>
      </c>
    </row>
    <row r="34" spans="1:110" s="4" customFormat="1" ht="22.5" customHeight="1" thickBot="1" x14ac:dyDescent="0.25">
      <c r="A34" s="69" t="s">
        <v>7</v>
      </c>
      <c r="B34" s="70"/>
      <c r="C34" s="70"/>
      <c r="D34" s="30">
        <f t="shared" ref="D34:J34" si="6">SUM(D29:D33)</f>
        <v>9114750</v>
      </c>
      <c r="E34" s="30">
        <f t="shared" si="6"/>
        <v>9114750</v>
      </c>
      <c r="F34" s="30">
        <f t="shared" si="6"/>
        <v>8659012.5</v>
      </c>
      <c r="G34" s="30">
        <f t="shared" si="6"/>
        <v>455737.5</v>
      </c>
      <c r="H34" s="30">
        <f t="shared" si="6"/>
        <v>0</v>
      </c>
      <c r="I34" s="30">
        <f t="shared" si="6"/>
        <v>455737.5</v>
      </c>
      <c r="J34" s="30">
        <f t="shared" si="6"/>
        <v>0</v>
      </c>
      <c r="K34" s="31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  <c r="BV34" s="3"/>
      <c r="BW34" s="3"/>
      <c r="BX34" s="3"/>
      <c r="BY34" s="3"/>
      <c r="BZ34" s="3"/>
      <c r="CA34" s="3"/>
      <c r="CB34" s="3"/>
      <c r="CC34" s="3"/>
      <c r="CD34" s="3"/>
      <c r="CE34" s="3"/>
      <c r="CF34" s="3"/>
      <c r="CG34" s="3"/>
      <c r="CH34" s="3"/>
      <c r="CI34" s="3"/>
      <c r="CJ34" s="3"/>
      <c r="CK34" s="3"/>
      <c r="CL34" s="3"/>
      <c r="CM34" s="3"/>
      <c r="CN34" s="3"/>
      <c r="CO34" s="3"/>
      <c r="CP34" s="3"/>
      <c r="CQ34" s="3"/>
      <c r="CR34" s="3"/>
      <c r="CS34" s="3"/>
      <c r="CT34" s="3"/>
      <c r="CU34" s="3"/>
      <c r="CV34" s="3"/>
      <c r="CW34" s="3"/>
      <c r="CX34" s="3"/>
      <c r="CY34" s="3"/>
      <c r="CZ34" s="3"/>
      <c r="DA34" s="3"/>
      <c r="DB34" s="3"/>
      <c r="DC34" s="3"/>
      <c r="DD34" s="3"/>
      <c r="DE34" s="3"/>
      <c r="DF34" s="3"/>
    </row>
    <row r="35" spans="1:110" ht="48" customHeight="1" thickBot="1" x14ac:dyDescent="0.25">
      <c r="A35" s="47"/>
      <c r="B35" s="48"/>
      <c r="C35" s="49"/>
      <c r="D35" s="50"/>
      <c r="E35" s="50"/>
      <c r="F35" s="50"/>
      <c r="G35" s="50"/>
      <c r="H35" s="51"/>
      <c r="I35" s="50"/>
      <c r="J35" s="50"/>
      <c r="K35" s="52"/>
    </row>
    <row r="36" spans="1:110" s="4" customFormat="1" ht="34.5" customHeight="1" thickBot="1" x14ac:dyDescent="0.25">
      <c r="A36" s="63" t="s">
        <v>18</v>
      </c>
      <c r="B36" s="64"/>
      <c r="C36" s="65"/>
      <c r="D36" s="13">
        <f t="shared" ref="D36:J36" si="7">D9+D13+D17+D22+D26+D34</f>
        <v>434631016.92000002</v>
      </c>
      <c r="E36" s="13">
        <f t="shared" si="7"/>
        <v>391648637.5</v>
      </c>
      <c r="F36" s="13">
        <f t="shared" si="7"/>
        <v>357510143.81</v>
      </c>
      <c r="G36" s="13">
        <f t="shared" si="7"/>
        <v>34138493.68999996</v>
      </c>
      <c r="H36" s="13">
        <f t="shared" si="7"/>
        <v>42982379.420000002</v>
      </c>
      <c r="I36" s="13">
        <f t="shared" si="7"/>
        <v>77120873.109999955</v>
      </c>
      <c r="J36" s="13">
        <f t="shared" si="7"/>
        <v>0</v>
      </c>
      <c r="K36" s="10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  <c r="BV36" s="3"/>
      <c r="BW36" s="3"/>
      <c r="BX36" s="3"/>
      <c r="BY36" s="3"/>
      <c r="BZ36" s="3"/>
      <c r="CA36" s="3"/>
      <c r="CB36" s="3"/>
      <c r="CC36" s="3"/>
      <c r="CD36" s="3"/>
      <c r="CE36" s="3"/>
      <c r="CF36" s="3"/>
      <c r="CG36" s="3"/>
      <c r="CH36" s="3"/>
      <c r="CI36" s="3"/>
      <c r="CJ36" s="3"/>
      <c r="CK36" s="3"/>
      <c r="CL36" s="3"/>
      <c r="CM36" s="3"/>
      <c r="CN36" s="3"/>
      <c r="CO36" s="3"/>
      <c r="CP36" s="3"/>
      <c r="CQ36" s="3"/>
      <c r="CR36" s="3"/>
      <c r="CS36" s="3"/>
      <c r="CT36" s="3"/>
      <c r="CU36" s="3"/>
      <c r="CV36" s="3"/>
      <c r="CW36" s="3"/>
      <c r="CX36" s="3"/>
      <c r="CY36" s="3"/>
      <c r="CZ36" s="3"/>
      <c r="DA36" s="3"/>
      <c r="DB36" s="3"/>
      <c r="DC36" s="3"/>
      <c r="DD36" s="3"/>
      <c r="DE36" s="3"/>
      <c r="DF36" s="3"/>
    </row>
    <row r="37" spans="1:110" x14ac:dyDescent="0.2">
      <c r="A37" s="9"/>
    </row>
    <row r="38" spans="1:110" s="21" customFormat="1" ht="15" x14ac:dyDescent="0.25">
      <c r="A38" s="62" t="s">
        <v>16</v>
      </c>
      <c r="B38" s="62"/>
      <c r="C38" s="62"/>
      <c r="D38" s="62"/>
      <c r="E38" s="62"/>
      <c r="F38" s="62"/>
      <c r="G38" s="62"/>
      <c r="H38" s="62"/>
      <c r="I38" s="62"/>
      <c r="J38" s="62"/>
      <c r="K38" s="62"/>
    </row>
    <row r="39" spans="1:110" x14ac:dyDescent="0.2">
      <c r="B39" s="7"/>
      <c r="C39" s="22"/>
    </row>
    <row r="40" spans="1:110" x14ac:dyDescent="0.2">
      <c r="B40" s="7"/>
      <c r="C40" s="22"/>
      <c r="G40" s="27"/>
    </row>
    <row r="48" spans="1:110" x14ac:dyDescent="0.2">
      <c r="B48" s="26"/>
      <c r="C48" s="25"/>
    </row>
    <row r="51" spans="7:7" x14ac:dyDescent="0.2">
      <c r="G51" s="14"/>
    </row>
  </sheetData>
  <mergeCells count="26">
    <mergeCell ref="A1:K1"/>
    <mergeCell ref="B3:B4"/>
    <mergeCell ref="D3:D4"/>
    <mergeCell ref="E3:E4"/>
    <mergeCell ref="H3:H5"/>
    <mergeCell ref="K3:K5"/>
    <mergeCell ref="F3:F5"/>
    <mergeCell ref="G3:G5"/>
    <mergeCell ref="A3:A4"/>
    <mergeCell ref="I3:I4"/>
    <mergeCell ref="J3:J4"/>
    <mergeCell ref="C3:C5"/>
    <mergeCell ref="A38:K38"/>
    <mergeCell ref="A36:C36"/>
    <mergeCell ref="A11:K11"/>
    <mergeCell ref="A13:C13"/>
    <mergeCell ref="A7:K7"/>
    <mergeCell ref="A9:C9"/>
    <mergeCell ref="A15:K15"/>
    <mergeCell ref="A17:C17"/>
    <mergeCell ref="A19:K19"/>
    <mergeCell ref="A22:C22"/>
    <mergeCell ref="A24:K24"/>
    <mergeCell ref="A26:C26"/>
    <mergeCell ref="A28:K28"/>
    <mergeCell ref="A34:C34"/>
  </mergeCells>
  <phoneticPr fontId="4" type="noConversion"/>
  <pageMargins left="0.70866141732283472" right="0.70866141732283472" top="0.74803149606299213" bottom="0.74803149606299213" header="0.31496062992125984" footer="0.31496062992125984"/>
  <pageSetup paperSize="9" scale="52" firstPageNumber="2" fitToHeight="0" orientation="landscape" useFirstPageNumber="1" r:id="rId1"/>
  <headerFooter scaleWithDoc="0" alignWithMargins="0">
    <oddHeader>&amp;LPříloha č.1</oddHeader>
    <oddFooter>&amp;L&amp;"Arial,Kurzíva"Zastupitelstvo Olomouckého kraje 23. 9. 2019
53. Projekty spolufinancované z evropských a národních fondů ke schválení financování
Příloha č. 1 Podané žádosti o dotaci&amp;R&amp;"Arial,Kurzíva"Strana &amp;P (celkem 3)</oddFooter>
  </headerFooter>
  <rowBreaks count="1" manualBreakCount="1">
    <brk id="23" max="10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I37" sqref="I37"/>
    </sheetView>
  </sheetViews>
  <sheetFormatPr defaultRowHeight="12.75" x14ac:dyDescent="0.2"/>
  <sheetData/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2</vt:i4>
      </vt:variant>
    </vt:vector>
  </HeadingPairs>
  <TitlesOfParts>
    <vt:vector size="5" baseType="lpstr">
      <vt:lpstr>List1</vt:lpstr>
      <vt:lpstr>List2</vt:lpstr>
      <vt:lpstr>List3</vt:lpstr>
      <vt:lpstr>List1!Názvy_tisku</vt:lpstr>
      <vt:lpstr>List1!Oblast_tisku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Pavel Poles</dc:creator>
  <cp:lastModifiedBy>Poles Pavel</cp:lastModifiedBy>
  <cp:lastPrinted>2019-08-26T09:05:14Z</cp:lastPrinted>
  <dcterms:created xsi:type="dcterms:W3CDTF">2010-05-05T13:52:59Z</dcterms:created>
  <dcterms:modified xsi:type="dcterms:W3CDTF">2019-09-02T12:42:23Z</dcterms:modified>
</cp:coreProperties>
</file>