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ROK 1.6.2020\"/>
    </mc:Choice>
  </mc:AlternateContent>
  <bookViews>
    <workbookView xWindow="0" yWindow="0" windowWidth="28800" windowHeight="10950" tabRatio="861" activeTab="12"/>
  </bookViews>
  <sheets>
    <sheet name="Rekapitulace dle oblasti" sheetId="26" r:id="rId1"/>
    <sheet name="1025" sheetId="25" r:id="rId2"/>
    <sheet name="1026" sheetId="27" r:id="rId3"/>
    <sheet name="1043" sheetId="41" r:id="rId4"/>
    <sheet name="1113" sheetId="42" r:id="rId5"/>
    <sheet name="1142" sheetId="43" r:id="rId6"/>
    <sheet name="1175" sheetId="44" r:id="rId7"/>
    <sheet name="1225" sheetId="45" r:id="rId8"/>
    <sheet name="1226" sheetId="46" r:id="rId9"/>
    <sheet name="1314" sheetId="47" r:id="rId10"/>
    <sheet name="1315" sheetId="48" r:id="rId11"/>
    <sheet name="1407" sheetId="49" r:id="rId12"/>
    <sheet name="1408" sheetId="50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0">'Rekapitulace dle oblasti'!$A$64599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'1043'!$A$1:$I$54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oblasti'!$A$1:$N$36</definedName>
  </definedNames>
  <calcPr calcId="162913"/>
</workbook>
</file>

<file path=xl/calcChain.xml><?xml version="1.0" encoding="utf-8"?>
<calcChain xmlns="http://schemas.openxmlformats.org/spreadsheetml/2006/main">
  <c r="G31" i="48" l="1"/>
  <c r="G31" i="46"/>
  <c r="G31" i="45"/>
  <c r="I41" i="41" l="1"/>
  <c r="G18" i="25" l="1"/>
  <c r="G29" i="50" l="1"/>
  <c r="G18" i="50"/>
  <c r="G17" i="50"/>
  <c r="G16" i="50"/>
  <c r="G18" i="49"/>
  <c r="G17" i="49"/>
  <c r="G16" i="49"/>
  <c r="G18" i="48"/>
  <c r="G17" i="48"/>
  <c r="G16" i="48"/>
  <c r="G18" i="47"/>
  <c r="G17" i="47"/>
  <c r="G16" i="47"/>
  <c r="G18" i="46"/>
  <c r="G17" i="46"/>
  <c r="G16" i="46"/>
  <c r="G18" i="45"/>
  <c r="G17" i="45"/>
  <c r="G16" i="45"/>
  <c r="G18" i="44"/>
  <c r="G17" i="44"/>
  <c r="G16" i="44"/>
  <c r="G18" i="43"/>
  <c r="G17" i="43"/>
  <c r="G16" i="43"/>
  <c r="G18" i="42"/>
  <c r="G17" i="42"/>
  <c r="G16" i="42"/>
  <c r="G18" i="41"/>
  <c r="G17" i="41"/>
  <c r="G16" i="41"/>
  <c r="G18" i="27"/>
  <c r="G17" i="27"/>
  <c r="G16" i="27"/>
  <c r="G17" i="25"/>
  <c r="G16" i="25"/>
  <c r="N24" i="26" l="1"/>
  <c r="I54" i="50"/>
  <c r="G54" i="50"/>
  <c r="E54" i="50"/>
  <c r="I42" i="50"/>
  <c r="I40" i="50"/>
  <c r="I39" i="50"/>
  <c r="I38" i="50"/>
  <c r="I37" i="50"/>
  <c r="G26" i="50"/>
  <c r="G32" i="50" s="1"/>
  <c r="H20" i="50" l="1"/>
  <c r="H21" i="50" s="1"/>
  <c r="H25" i="50" s="1"/>
  <c r="G20" i="50"/>
  <c r="G21" i="50" s="1"/>
  <c r="G25" i="50" s="1"/>
  <c r="I41" i="50"/>
  <c r="H52" i="50"/>
  <c r="G57" i="50" s="1"/>
  <c r="I20" i="50"/>
  <c r="I21" i="50" s="1"/>
  <c r="I25" i="50" s="1"/>
  <c r="H51" i="50"/>
  <c r="F54" i="50"/>
  <c r="H53" i="50"/>
  <c r="G58" i="50" s="1"/>
  <c r="H50" i="50"/>
  <c r="G55" i="50" l="1"/>
  <c r="H54" i="50"/>
  <c r="H53" i="49" l="1"/>
  <c r="H52" i="49"/>
  <c r="I54" i="49"/>
  <c r="G54" i="49"/>
  <c r="F54" i="49"/>
  <c r="I42" i="49"/>
  <c r="I40" i="49"/>
  <c r="I39" i="49"/>
  <c r="I38" i="49"/>
  <c r="I37" i="49"/>
  <c r="G29" i="49"/>
  <c r="G26" i="49" l="1"/>
  <c r="G32" i="49" s="1"/>
  <c r="G20" i="49"/>
  <c r="G21" i="49" s="1"/>
  <c r="G25" i="49" s="1"/>
  <c r="H20" i="49"/>
  <c r="H21" i="49" s="1"/>
  <c r="H25" i="49" s="1"/>
  <c r="I20" i="49"/>
  <c r="I21" i="49" s="1"/>
  <c r="I25" i="49" s="1"/>
  <c r="I41" i="49"/>
  <c r="E54" i="49"/>
  <c r="H51" i="49"/>
  <c r="H50" i="49"/>
  <c r="H54" i="49" l="1"/>
  <c r="I54" i="48" l="1"/>
  <c r="G54" i="48"/>
  <c r="F54" i="48"/>
  <c r="I42" i="48"/>
  <c r="I40" i="48"/>
  <c r="I39" i="48"/>
  <c r="I38" i="48"/>
  <c r="I37" i="48"/>
  <c r="G29" i="48"/>
  <c r="H20" i="48" l="1"/>
  <c r="H21" i="48" s="1"/>
  <c r="H25" i="48" s="1"/>
  <c r="H52" i="48"/>
  <c r="G20" i="48"/>
  <c r="G21" i="48" s="1"/>
  <c r="G26" i="48"/>
  <c r="G32" i="48" s="1"/>
  <c r="I20" i="48"/>
  <c r="I21" i="48" s="1"/>
  <c r="I25" i="48" s="1"/>
  <c r="H53" i="48"/>
  <c r="I41" i="48"/>
  <c r="E54" i="48"/>
  <c r="H51" i="48"/>
  <c r="G57" i="48"/>
  <c r="G58" i="48"/>
  <c r="H50" i="48"/>
  <c r="G25" i="48" l="1"/>
  <c r="G55" i="48"/>
  <c r="H54" i="48"/>
  <c r="H53" i="47" l="1"/>
  <c r="H52" i="47"/>
  <c r="I54" i="47"/>
  <c r="G54" i="47"/>
  <c r="F54" i="47"/>
  <c r="I42" i="47"/>
  <c r="I40" i="47"/>
  <c r="I39" i="47"/>
  <c r="I38" i="47"/>
  <c r="I37" i="47"/>
  <c r="G29" i="47"/>
  <c r="G20" i="47" l="1"/>
  <c r="G21" i="47" s="1"/>
  <c r="I20" i="47"/>
  <c r="I21" i="47" s="1"/>
  <c r="I25" i="47" s="1"/>
  <c r="G26" i="47"/>
  <c r="G32" i="47" s="1"/>
  <c r="H20" i="47"/>
  <c r="H21" i="47" s="1"/>
  <c r="H25" i="47" s="1"/>
  <c r="I41" i="47"/>
  <c r="E54" i="47"/>
  <c r="H51" i="47"/>
  <c r="G57" i="47"/>
  <c r="G58" i="47"/>
  <c r="H50" i="47"/>
  <c r="G25" i="47" l="1"/>
  <c r="H54" i="47"/>
  <c r="G55" i="47"/>
  <c r="H53" i="46" l="1"/>
  <c r="H52" i="46"/>
  <c r="I54" i="46"/>
  <c r="G54" i="46"/>
  <c r="F54" i="46"/>
  <c r="I42" i="46"/>
  <c r="I40" i="46"/>
  <c r="I39" i="46"/>
  <c r="I38" i="46"/>
  <c r="I37" i="46"/>
  <c r="G29" i="46"/>
  <c r="G20" i="46" l="1"/>
  <c r="G21" i="46" s="1"/>
  <c r="G25" i="46" s="1"/>
  <c r="I20" i="46"/>
  <c r="I21" i="46" s="1"/>
  <c r="I25" i="46" s="1"/>
  <c r="G26" i="46"/>
  <c r="G32" i="46" s="1"/>
  <c r="H20" i="46"/>
  <c r="H21" i="46" s="1"/>
  <c r="H25" i="46" s="1"/>
  <c r="I41" i="46"/>
  <c r="E54" i="46"/>
  <c r="H51" i="46"/>
  <c r="H50" i="46"/>
  <c r="H54" i="46" l="1"/>
  <c r="G55" i="46"/>
  <c r="I54" i="45" l="1"/>
  <c r="G54" i="45"/>
  <c r="I42" i="45"/>
  <c r="I40" i="45"/>
  <c r="I39" i="45"/>
  <c r="I38" i="45"/>
  <c r="I37" i="45"/>
  <c r="G29" i="45" l="1"/>
  <c r="H52" i="45"/>
  <c r="G57" i="45" s="1"/>
  <c r="H53" i="45"/>
  <c r="G20" i="45"/>
  <c r="G21" i="45" s="1"/>
  <c r="F54" i="45"/>
  <c r="G26" i="45"/>
  <c r="G32" i="45" s="1"/>
  <c r="I20" i="45"/>
  <c r="I21" i="45" s="1"/>
  <c r="I25" i="45" s="1"/>
  <c r="H20" i="45"/>
  <c r="H21" i="45" s="1"/>
  <c r="H25" i="45" s="1"/>
  <c r="I41" i="45"/>
  <c r="E54" i="45"/>
  <c r="H51" i="45"/>
  <c r="G58" i="45"/>
  <c r="H50" i="45"/>
  <c r="G25" i="45" l="1"/>
  <c r="H54" i="45"/>
  <c r="G55" i="45"/>
  <c r="H53" i="44" l="1"/>
  <c r="H52" i="44"/>
  <c r="I54" i="44"/>
  <c r="G54" i="44"/>
  <c r="I42" i="44"/>
  <c r="I40" i="44"/>
  <c r="I39" i="44"/>
  <c r="I38" i="44"/>
  <c r="I37" i="44"/>
  <c r="G29" i="44"/>
  <c r="G20" i="44" l="1"/>
  <c r="G21" i="44" s="1"/>
  <c r="H50" i="44"/>
  <c r="G26" i="44"/>
  <c r="G32" i="44" s="1"/>
  <c r="I20" i="44"/>
  <c r="I21" i="44" s="1"/>
  <c r="I25" i="44" s="1"/>
  <c r="H20" i="44"/>
  <c r="H21" i="44" s="1"/>
  <c r="H25" i="44" s="1"/>
  <c r="I41" i="44"/>
  <c r="E54" i="44"/>
  <c r="H51" i="44"/>
  <c r="H54" i="44" s="1"/>
  <c r="G55" i="44"/>
  <c r="F54" i="44"/>
  <c r="G25" i="44" l="1"/>
  <c r="F54" i="43"/>
  <c r="I42" i="43"/>
  <c r="I40" i="43"/>
  <c r="I39" i="43"/>
  <c r="I38" i="43"/>
  <c r="H53" i="43" l="1"/>
  <c r="I37" i="43"/>
  <c r="G29" i="43"/>
  <c r="E54" i="43"/>
  <c r="H52" i="43"/>
  <c r="G54" i="43"/>
  <c r="I20" i="43"/>
  <c r="I21" i="43" s="1"/>
  <c r="I25" i="43" s="1"/>
  <c r="H20" i="43"/>
  <c r="H21" i="43" s="1"/>
  <c r="H25" i="43" s="1"/>
  <c r="I41" i="43"/>
  <c r="H50" i="43"/>
  <c r="G55" i="43" s="1"/>
  <c r="H51" i="43"/>
  <c r="G20" i="43"/>
  <c r="G21" i="43" s="1"/>
  <c r="G26" i="43"/>
  <c r="G32" i="43" s="1"/>
  <c r="I54" i="43"/>
  <c r="H54" i="43" l="1"/>
  <c r="G25" i="43"/>
  <c r="I54" i="42"/>
  <c r="G54" i="42"/>
  <c r="F54" i="42"/>
  <c r="E54" i="42"/>
  <c r="I42" i="42"/>
  <c r="I40" i="42"/>
  <c r="I39" i="42"/>
  <c r="I38" i="42"/>
  <c r="I37" i="42"/>
  <c r="G29" i="42" l="1"/>
  <c r="G26" i="42"/>
  <c r="G32" i="42" s="1"/>
  <c r="G20" i="42"/>
  <c r="G21" i="42" s="1"/>
  <c r="G25" i="42" s="1"/>
  <c r="H20" i="42"/>
  <c r="H21" i="42" s="1"/>
  <c r="H25" i="42" s="1"/>
  <c r="H52" i="42"/>
  <c r="G57" i="42" s="1"/>
  <c r="I20" i="42"/>
  <c r="I21" i="42" s="1"/>
  <c r="I25" i="42" s="1"/>
  <c r="H53" i="42"/>
  <c r="G58" i="42" s="1"/>
  <c r="I41" i="42"/>
  <c r="H51" i="42"/>
  <c r="H50" i="42"/>
  <c r="G55" i="42" l="1"/>
  <c r="H54" i="42"/>
  <c r="I54" i="41" l="1"/>
  <c r="G54" i="41"/>
  <c r="F54" i="41"/>
  <c r="I42" i="41"/>
  <c r="I40" i="41"/>
  <c r="I39" i="41"/>
  <c r="I38" i="41"/>
  <c r="I37" i="41"/>
  <c r="G26" i="41" l="1"/>
  <c r="G32" i="41" s="1"/>
  <c r="G20" i="41"/>
  <c r="G21" i="41" s="1"/>
  <c r="G25" i="41" s="1"/>
  <c r="G29" i="41"/>
  <c r="H52" i="41"/>
  <c r="H53" i="41"/>
  <c r="G58" i="41" s="1"/>
  <c r="H20" i="41"/>
  <c r="H21" i="41" s="1"/>
  <c r="H25" i="41" s="1"/>
  <c r="I20" i="41"/>
  <c r="I21" i="41" s="1"/>
  <c r="I25" i="41" s="1"/>
  <c r="E54" i="41"/>
  <c r="H51" i="41"/>
  <c r="G57" i="41"/>
  <c r="H50" i="41"/>
  <c r="H54" i="41" l="1"/>
  <c r="G55" i="41"/>
  <c r="I54" i="27" l="1"/>
  <c r="G54" i="27"/>
  <c r="F54" i="27"/>
  <c r="E54" i="27"/>
  <c r="I42" i="27"/>
  <c r="I41" i="27"/>
  <c r="I40" i="27"/>
  <c r="I39" i="27"/>
  <c r="I38" i="27"/>
  <c r="I37" i="27"/>
  <c r="G26" i="27" l="1"/>
  <c r="G32" i="27" s="1"/>
  <c r="H52" i="27"/>
  <c r="G57" i="27" s="1"/>
  <c r="G20" i="27"/>
  <c r="G21" i="27" s="1"/>
  <c r="G25" i="27" s="1"/>
  <c r="H20" i="27"/>
  <c r="H21" i="27" s="1"/>
  <c r="H25" i="27" s="1"/>
  <c r="G29" i="27"/>
  <c r="I20" i="27"/>
  <c r="I21" i="27" s="1"/>
  <c r="I25" i="27" s="1"/>
  <c r="H53" i="27"/>
  <c r="G58" i="27" s="1"/>
  <c r="H51" i="27"/>
  <c r="H50" i="27"/>
  <c r="G55" i="27" l="1"/>
  <c r="H54" i="27"/>
  <c r="I54" i="25" l="1"/>
  <c r="G54" i="25"/>
  <c r="F54" i="25"/>
  <c r="I42" i="25"/>
  <c r="I40" i="25"/>
  <c r="I39" i="25"/>
  <c r="I38" i="25"/>
  <c r="I37" i="25"/>
  <c r="G20" i="25" l="1"/>
  <c r="G21" i="25" s="1"/>
  <c r="H52" i="25"/>
  <c r="H53" i="25"/>
  <c r="G29" i="25"/>
  <c r="I20" i="25"/>
  <c r="I21" i="25" s="1"/>
  <c r="I25" i="25" s="1"/>
  <c r="G26" i="25"/>
  <c r="H20" i="25"/>
  <c r="H21" i="25" s="1"/>
  <c r="H25" i="25" s="1"/>
  <c r="I41" i="25"/>
  <c r="E54" i="25"/>
  <c r="H51" i="25"/>
  <c r="G58" i="25"/>
  <c r="H50" i="25"/>
  <c r="G57" i="25" l="1"/>
  <c r="G32" i="25"/>
  <c r="G25" i="25"/>
  <c r="H54" i="25"/>
  <c r="G55" i="25"/>
  <c r="M23" i="26" l="1"/>
  <c r="L23" i="26"/>
  <c r="I23" i="26"/>
  <c r="H23" i="26"/>
  <c r="G23" i="26"/>
  <c r="F23" i="26"/>
  <c r="M22" i="26"/>
  <c r="L22" i="26"/>
  <c r="I22" i="26"/>
  <c r="H22" i="26"/>
  <c r="G22" i="26"/>
  <c r="F22" i="26"/>
  <c r="M21" i="26"/>
  <c r="L21" i="26"/>
  <c r="I21" i="26"/>
  <c r="H21" i="26"/>
  <c r="G21" i="26"/>
  <c r="F21" i="26"/>
  <c r="M20" i="26"/>
  <c r="L20" i="26"/>
  <c r="I20" i="26"/>
  <c r="H20" i="26"/>
  <c r="G20" i="26"/>
  <c r="F20" i="26"/>
  <c r="M19" i="26"/>
  <c r="L19" i="26"/>
  <c r="I19" i="26"/>
  <c r="H19" i="26"/>
  <c r="G19" i="26"/>
  <c r="F19" i="26"/>
  <c r="M18" i="26"/>
  <c r="L18" i="26"/>
  <c r="I18" i="26"/>
  <c r="H18" i="26"/>
  <c r="G18" i="26"/>
  <c r="F18" i="26"/>
  <c r="M17" i="26"/>
  <c r="L17" i="26"/>
  <c r="I17" i="26"/>
  <c r="H17" i="26"/>
  <c r="G17" i="26"/>
  <c r="F17" i="26"/>
  <c r="M16" i="26"/>
  <c r="L16" i="26"/>
  <c r="I16" i="26"/>
  <c r="H16" i="26"/>
  <c r="G16" i="26"/>
  <c r="F16" i="26"/>
  <c r="M15" i="26"/>
  <c r="L15" i="26"/>
  <c r="I15" i="26"/>
  <c r="H15" i="26"/>
  <c r="G15" i="26"/>
  <c r="F15" i="26"/>
  <c r="M14" i="26"/>
  <c r="L14" i="26"/>
  <c r="I14" i="26"/>
  <c r="H14" i="26"/>
  <c r="G14" i="26"/>
  <c r="F14" i="26"/>
  <c r="J14" i="26" l="1"/>
  <c r="J16" i="26"/>
  <c r="J18" i="26"/>
  <c r="J20" i="26"/>
  <c r="K22" i="26"/>
  <c r="K19" i="26"/>
  <c r="J21" i="26"/>
  <c r="J15" i="26"/>
  <c r="J17" i="26"/>
  <c r="J19" i="26"/>
  <c r="J23" i="26"/>
  <c r="K14" i="26"/>
  <c r="K16" i="26"/>
  <c r="K18" i="26"/>
  <c r="K20" i="26"/>
  <c r="J22" i="26"/>
  <c r="K15" i="26"/>
  <c r="K17" i="26"/>
  <c r="K23" i="26"/>
  <c r="K21" i="26"/>
  <c r="M13" i="26"/>
  <c r="L13" i="26"/>
  <c r="I13" i="26"/>
  <c r="H13" i="26"/>
  <c r="G13" i="26"/>
  <c r="F13" i="26"/>
  <c r="J13" i="26" l="1"/>
  <c r="K13" i="26"/>
  <c r="E23" i="26"/>
  <c r="E22" i="26"/>
  <c r="E21" i="26"/>
  <c r="E20" i="26"/>
  <c r="E19" i="26"/>
  <c r="E18" i="26"/>
  <c r="E17" i="26"/>
  <c r="E16" i="26"/>
  <c r="E15" i="26"/>
  <c r="E14" i="26"/>
  <c r="E13" i="26"/>
  <c r="E12" i="26" l="1"/>
  <c r="E24" i="26" s="1"/>
  <c r="H12" i="26" l="1"/>
  <c r="H30" i="26" l="1"/>
  <c r="H24" i="26"/>
  <c r="H29" i="26"/>
  <c r="L12" i="26" l="1"/>
  <c r="L24" i="26" l="1"/>
  <c r="I12" i="26"/>
  <c r="I24" i="26" l="1"/>
  <c r="J12" i="26"/>
  <c r="J24" i="26" l="1"/>
  <c r="H34" i="26"/>
  <c r="M12" i="26" l="1"/>
  <c r="M24" i="26" l="1"/>
  <c r="N25" i="26" s="1"/>
  <c r="G12" i="26" l="1"/>
  <c r="G24" i="26" s="1"/>
  <c r="F12" i="26" l="1"/>
  <c r="F24" i="26" s="1"/>
  <c r="K12" i="26" l="1"/>
  <c r="H35" i="26" l="1"/>
  <c r="K24" i="26"/>
  <c r="K25" i="26" s="1"/>
</calcChain>
</file>

<file path=xl/sharedStrings.xml><?xml version="1.0" encoding="utf-8"?>
<sst xmlns="http://schemas.openxmlformats.org/spreadsheetml/2006/main" count="844" uniqueCount="148">
  <si>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</si>
  <si>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</si>
  <si>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</si>
  <si>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</si>
  <si>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</si>
  <si>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</si>
  <si>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</si>
  <si>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</si>
  <si>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</si>
  <si>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</si>
  <si>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</si>
  <si>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</si>
  <si>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</si>
  <si>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</si>
  <si>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</si>
  <si>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</si>
  <si>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</si>
  <si>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</si>
  <si>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</si>
  <si>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</si>
  <si>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</si>
  <si>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</si>
  <si>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</si>
  <si>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</si>
  <si>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</si>
  <si>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</si>
  <si>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</si>
  <si>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</si>
  <si>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</si>
  <si>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</si>
  <si>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</si>
  <si>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</si>
  <si>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</si>
  <si>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</si>
  <si>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</si>
  <si>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</si>
  <si>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</si>
  <si>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</si>
  <si>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</si>
  <si>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</si>
  <si>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</si>
  <si>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</si>
  <si>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</si>
  <si>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</si>
  <si>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</si>
  <si>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</si>
  <si>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</si>
  <si>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</si>
  <si>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</si>
  <si>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</si>
  <si>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</si>
  <si>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</si>
  <si>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</si>
  <si>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</si>
  <si>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</si>
  <si>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</si>
  <si>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</si>
  <si>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</si>
  <si>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</si>
  <si>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</si>
  <si>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</si>
  <si>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</si>
  <si>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</si>
  <si>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</si>
  <si>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</si>
  <si>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</si>
  <si>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</si>
  <si>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</si>
  <si>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</si>
  <si>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</si>
  <si>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</si>
  <si>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</si>
  <si>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</si>
  <si>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</si>
  <si>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</si>
  <si>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</si>
  <si>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</si>
  <si>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2019</t>
  </si>
  <si>
    <t>b) Výsledek hospod. předcház. účet. období k 31.12.2019</t>
  </si>
  <si>
    <t>Stav k 1.1.2019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</si>
  <si>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</si>
  <si>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r>
      <t>Z celkového počtu 12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</t>
    </r>
    <r>
      <rPr>
        <sz val="11"/>
        <rFont val="Arial"/>
        <family val="2"/>
        <charset val="238"/>
      </rPr>
      <t xml:space="preserve"> skončilo:</t>
    </r>
  </si>
  <si>
    <t>Příspěvkové organizace v oblasti školství (Jeseník)</t>
  </si>
  <si>
    <t>Základní škola a Mateřská škola Jeseník, Fučíkova 312</t>
  </si>
  <si>
    <t>Střední průmyslová škola Jeseník</t>
  </si>
  <si>
    <t xml:space="preserve"> - 11 organizací se zlepšeným výsledkem hospodaření  v celkové výši  </t>
  </si>
  <si>
    <t xml:space="preserve"> - 1 organizací se zhoršeným výsledkem hospodaření v celkové výši </t>
  </si>
  <si>
    <t>Základní škola a Mateřská škola při Priessnitzových léčebných lázních a.s., Jeseník</t>
  </si>
  <si>
    <t>Kalvodova 360</t>
  </si>
  <si>
    <t>790 03  Jeseník</t>
  </si>
  <si>
    <t>Základní škola a Mateřská škola při Sanatoriu Edel Zlaté Hory</t>
  </si>
  <si>
    <t>Lázeňská 491</t>
  </si>
  <si>
    <t>793 76  Zlaté Hory</t>
  </si>
  <si>
    <t>Fučíkova 312</t>
  </si>
  <si>
    <t>790 01  Jeseník</t>
  </si>
  <si>
    <t>Gymnázium, Jeseník, Komenského 281</t>
  </si>
  <si>
    <t>Komenského 281</t>
  </si>
  <si>
    <t>Dukelská 1240</t>
  </si>
  <si>
    <t>Hotelová škola Vincenze Priessnitze a Obchodní akademie Jeseník</t>
  </si>
  <si>
    <t>Dukelská 680</t>
  </si>
  <si>
    <t>Odborné učiliště a Praktická škola, Lipová - lázně 458</t>
  </si>
  <si>
    <t>Lipová-lázně 458</t>
  </si>
  <si>
    <t>790 61  Lipová-lázně</t>
  </si>
  <si>
    <t>Střední škola gastronomie a farmářství Jeseník</t>
  </si>
  <si>
    <t>U Jatek 916/8</t>
  </si>
  <si>
    <t>Základní umělecká škola Karla Ditterse Vidnava</t>
  </si>
  <si>
    <t>Kostelní 1</t>
  </si>
  <si>
    <t>790 55  Vidnava</t>
  </si>
  <si>
    <t>Základní umělecká škola Franze Schuberta Zlaté Hory</t>
  </si>
  <si>
    <t>Nádražní 280</t>
  </si>
  <si>
    <t>Dětský domov a Školní jídelna, Černá Voda 1</t>
  </si>
  <si>
    <t>Černá Voda 1</t>
  </si>
  <si>
    <t>790 54  Černá Voda</t>
  </si>
  <si>
    <t>Dětský domov a Školní jídelna, Jeseník, Priessnitzova 405</t>
  </si>
  <si>
    <t>Priessnitzova 405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</si>
  <si>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912 451,27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</si>
  <si>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166 553,53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</si>
  <si>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406 166,50 Kč.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</si>
  <si>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-42 027,14 Kč. Ztráta bude pokryta z prostředků rezervního fondu. </t>
  </si>
  <si>
    <t>Kalvodova 360, 790 03  Jeseník</t>
  </si>
  <si>
    <t>68911921</t>
  </si>
  <si>
    <t>Lázeňská 491,  793 76  Zlaté Hory</t>
  </si>
  <si>
    <t>68911947</t>
  </si>
  <si>
    <t>Fučíkova 312, 790 01  Jeseník</t>
  </si>
  <si>
    <t>68911513</t>
  </si>
  <si>
    <t>Komenského 281, 790 01 Jeseník</t>
  </si>
  <si>
    <t>60 045 141</t>
  </si>
  <si>
    <t>Dukelská 1240, 790 01 Jeseník</t>
  </si>
  <si>
    <t>00176401</t>
  </si>
  <si>
    <t>Dukelská 680/7, Jeseník, 790 01</t>
  </si>
  <si>
    <t>00577391</t>
  </si>
  <si>
    <t>790 61  Lipová - lázně 458</t>
  </si>
  <si>
    <t>00843032</t>
  </si>
  <si>
    <t>U Jatek 916/8, 790 01 Jeseník</t>
  </si>
  <si>
    <t>00495433</t>
  </si>
  <si>
    <t>Kostelní 1, 790 55 Vidnava</t>
  </si>
  <si>
    <t>00852058</t>
  </si>
  <si>
    <t>Nádražní 280,  793 76  Zlaté Hory</t>
  </si>
  <si>
    <t>60780495</t>
  </si>
  <si>
    <t>Černá Voda 1, 790 54</t>
  </si>
  <si>
    <t>49589741</t>
  </si>
  <si>
    <t>790 03 Jeseník, Priessnitzova 405/15</t>
  </si>
  <si>
    <t>60045086</t>
  </si>
  <si>
    <t xml:space="preserve"> -  0 organizací se zhoršeným výsledkem hospodaření v celkové výši </t>
  </si>
  <si>
    <t xml:space="preserve"> - 1 organizace s vyrovnaným výsledkem hospodaření</t>
  </si>
  <si>
    <t xml:space="preserve"> - 8 organizací se zlepšeným výsledkem hospodaření  v celkové výši  </t>
  </si>
  <si>
    <t xml:space="preserve"> - 3 organizací s vyrovnaným výsledkem hospodaření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</si>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</sst>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\ %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BFBFC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8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</cellStyleXfs>
  <cellXfs count="411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0" xfId="0" applyFont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28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2" fontId="28" fillId="0" borderId="51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8" xfId="0" applyNumberFormat="1" applyFont="1" applyFill="1" applyBorder="1"/>
    <xf numFmtId="4" fontId="2" fillId="0" borderId="17" xfId="0" applyNumberFormat="1" applyFont="1" applyFill="1" applyBorder="1"/>
    <xf numFmtId="4" fontId="2" fillId="0" borderId="53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6" fillId="0" borderId="5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0" xfId="0" applyFont="1" applyFill="1" applyBorder="1"/>
    <xf numFmtId="4" fontId="28" fillId="0" borderId="25" xfId="0" applyNumberFormat="1" applyFont="1" applyFill="1" applyBorder="1"/>
    <xf numFmtId="4" fontId="28" fillId="0" borderId="43" xfId="0" applyNumberFormat="1" applyFont="1" applyFill="1" applyBorder="1"/>
    <xf numFmtId="4" fontId="28" fillId="0" borderId="62" xfId="0" applyNumberFormat="1" applyFont="1" applyFill="1" applyBorder="1"/>
    <xf numFmtId="4" fontId="28" fillId="0" borderId="55" xfId="0" applyNumberFormat="1" applyFont="1" applyFill="1" applyBorder="1"/>
    <xf numFmtId="4" fontId="2" fillId="0" borderId="19" xfId="0" applyNumberFormat="1" applyFont="1" applyFill="1" applyBorder="1"/>
    <xf numFmtId="4" fontId="2" fillId="0" borderId="63" xfId="0" applyNumberFormat="1" applyFont="1" applyFill="1" applyBorder="1"/>
    <xf numFmtId="4" fontId="2" fillId="0" borderId="50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/>
    <xf numFmtId="4" fontId="2" fillId="0" borderId="20" xfId="0" applyNumberFormat="1" applyFont="1" applyFill="1" applyBorder="1"/>
    <xf numFmtId="4" fontId="2" fillId="0" borderId="51" xfId="0" applyNumberFormat="1" applyFont="1" applyFill="1" applyBorder="1"/>
    <xf numFmtId="4" fontId="2" fillId="0" borderId="57" xfId="0" applyNumberFormat="1" applyFont="1" applyFill="1" applyBorder="1"/>
    <xf numFmtId="4" fontId="2" fillId="0" borderId="52" xfId="0" applyNumberFormat="1" applyFont="1" applyFill="1" applyBorder="1"/>
    <xf numFmtId="4" fontId="2" fillId="0" borderId="64" xfId="0" applyNumberFormat="1" applyFont="1" applyFill="1" applyBorder="1"/>
    <xf numFmtId="4" fontId="2" fillId="0" borderId="65" xfId="0" applyNumberFormat="1" applyFont="1" applyFill="1" applyBorder="1"/>
    <xf numFmtId="4" fontId="2" fillId="0" borderId="56" xfId="0" applyNumberFormat="1" applyFont="1" applyFill="1" applyBorder="1"/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24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7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22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left" indent="15"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6" fillId="0" borderId="0" xfId="0" applyFont="1" applyProtection="1"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right" shrinkToFit="1"/>
      <protection hidden="1"/>
    </xf>
    <xf numFmtId="0" fontId="1" fillId="0" borderId="0" xfId="0" applyFont="1" applyBorder="1" applyAlignment="1" applyProtection="1">
      <alignment horizontal="center" shrinkToFit="1"/>
      <protection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13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4" fontId="1" fillId="0" borderId="0" xfId="0" applyNumberFormat="1" applyFont="1" applyBorder="1" applyAlignment="1" applyProtection="1">
      <alignment shrinkToFit="1"/>
      <protection hidden="1"/>
    </xf>
    <xf numFmtId="0" fontId="36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4" fontId="21" fillId="0" borderId="0" xfId="0" applyNumberFormat="1" applyFont="1" applyBorder="1" applyAlignment="1" applyProtection="1">
      <alignment shrinkToFit="1"/>
      <protection hidden="1"/>
    </xf>
    <xf numFmtId="4" fontId="1" fillId="0" borderId="0" xfId="0" applyNumberFormat="1" applyFont="1" applyBorder="1" applyAlignment="1" applyProtection="1">
      <alignment horizontal="right" indent="6"/>
      <protection hidden="1"/>
    </xf>
    <xf numFmtId="0" fontId="0" fillId="0" borderId="0" xfId="0" applyAlignment="1">
      <alignment horizontal="right" indent="6"/>
    </xf>
    <xf numFmtId="4" fontId="10" fillId="0" borderId="0" xfId="0" applyNumberFormat="1" applyFont="1" applyBorder="1" applyAlignment="1" applyProtection="1">
      <alignment shrinkToFit="1"/>
      <protection hidden="1"/>
    </xf>
    <xf numFmtId="0" fontId="26" fillId="0" borderId="0" xfId="26" applyNumberFormat="1" applyFont="1" applyBorder="1" applyProtection="1">
      <protection hidden="1"/>
    </xf>
    <xf numFmtId="0" fontId="7" fillId="0" borderId="0" xfId="26" applyNumberFormat="1" applyFont="1" applyProtection="1">
      <protection hidden="1"/>
    </xf>
    <xf numFmtId="4" fontId="7" fillId="0" borderId="0" xfId="26" applyNumberFormat="1" applyFont="1" applyBorder="1" applyAlignment="1" applyProtection="1">
      <alignment shrinkToFit="1"/>
      <protection hidden="1"/>
    </xf>
    <xf numFmtId="0" fontId="1" fillId="0" borderId="0" xfId="26" applyNumberFormat="1" applyFont="1"/>
    <xf numFmtId="4" fontId="12" fillId="0" borderId="0" xfId="0" applyNumberFormat="1" applyFont="1" applyBorder="1" applyAlignment="1" applyProtection="1">
      <alignment shrinkToFit="1"/>
      <protection hidden="1"/>
    </xf>
    <xf numFmtId="0" fontId="14" fillId="0" borderId="0" xfId="0" applyFont="1" applyBorder="1" applyProtection="1">
      <protection hidden="1"/>
    </xf>
    <xf numFmtId="0" fontId="37" fillId="0" borderId="0" xfId="26" applyNumberFormat="1" applyFont="1" applyProtection="1">
      <protection hidden="1"/>
    </xf>
    <xf numFmtId="4" fontId="7" fillId="0" borderId="0" xfId="26" applyNumberFormat="1" applyFont="1" applyAlignment="1" applyProtection="1">
      <alignment shrinkToFit="1"/>
      <protection hidden="1"/>
    </xf>
    <xf numFmtId="4" fontId="1" fillId="0" borderId="0" xfId="26" applyNumberFormat="1" applyFont="1" applyAlignment="1" applyProtection="1">
      <alignment shrinkToFit="1"/>
      <protection hidden="1"/>
    </xf>
    <xf numFmtId="0" fontId="1" fillId="0" borderId="0" xfId="26" applyNumberFormat="1" applyFont="1" applyProtection="1">
      <protection hidden="1"/>
    </xf>
    <xf numFmtId="0" fontId="13" fillId="0" borderId="0" xfId="26" applyNumberFormat="1" applyFont="1" applyBorder="1" applyProtection="1">
      <protection hidden="1"/>
    </xf>
    <xf numFmtId="0" fontId="1" fillId="0" borderId="0" xfId="26" applyNumberFormat="1" applyFont="1" applyBorder="1" applyProtection="1">
      <protection hidden="1"/>
    </xf>
    <xf numFmtId="0" fontId="1" fillId="0" borderId="0" xfId="26" applyNumberFormat="1" applyFont="1" applyBorder="1" applyAlignment="1" applyProtection="1">
      <alignment horizontal="center"/>
      <protection hidden="1"/>
    </xf>
    <xf numFmtId="4" fontId="23" fillId="0" borderId="0" xfId="26" applyNumberFormat="1" applyFont="1" applyBorder="1" applyAlignment="1" applyProtection="1">
      <alignment shrinkToFit="1"/>
      <protection hidden="1"/>
    </xf>
    <xf numFmtId="0" fontId="8" fillId="0" borderId="0" xfId="26" applyNumberFormat="1" applyFont="1" applyBorder="1" applyProtection="1">
      <protection hidden="1"/>
    </xf>
    <xf numFmtId="0" fontId="27" fillId="0" borderId="0" xfId="26" applyNumberFormat="1" applyFont="1" applyBorder="1" applyProtection="1">
      <protection hidden="1"/>
    </xf>
    <xf numFmtId="0" fontId="16" fillId="0" borderId="0" xfId="26" applyNumberFormat="1" applyFont="1" applyBorder="1" applyProtection="1">
      <protection hidden="1"/>
    </xf>
    <xf numFmtId="0" fontId="21" fillId="0" borderId="0" xfId="26" applyNumberFormat="1" applyFont="1" applyBorder="1" applyAlignment="1" applyProtection="1">
      <alignment horizontal="right"/>
      <protection hidden="1"/>
    </xf>
    <xf numFmtId="0" fontId="21" fillId="0" borderId="0" xfId="26" applyNumberFormat="1" applyFont="1" applyBorder="1" applyProtection="1">
      <protection hidden="1"/>
    </xf>
    <xf numFmtId="4" fontId="21" fillId="0" borderId="0" xfId="26" applyNumberFormat="1" applyFont="1" applyBorder="1" applyAlignment="1" applyProtection="1">
      <alignment shrinkToFit="1"/>
      <protection hidden="1"/>
    </xf>
    <xf numFmtId="0" fontId="7" fillId="0" borderId="0" xfId="26" applyNumberFormat="1" applyFont="1" applyBorder="1" applyProtection="1">
      <protection hidden="1"/>
    </xf>
    <xf numFmtId="0" fontId="17" fillId="0" borderId="0" xfId="26" applyNumberFormat="1" applyFont="1" applyBorder="1" applyProtection="1">
      <protection hidden="1"/>
    </xf>
    <xf numFmtId="0" fontId="23" fillId="0" borderId="0" xfId="26" applyNumberFormat="1" applyFont="1" applyBorder="1" applyAlignment="1" applyProtection="1">
      <protection hidden="1"/>
    </xf>
    <xf numFmtId="4" fontId="26" fillId="4" borderId="0" xfId="0" applyNumberFormat="1" applyFont="1" applyFill="1" applyAlignment="1" applyProtection="1">
      <alignment shrinkToFit="1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0" fontId="16" fillId="0" borderId="0" xfId="0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10" fontId="1" fillId="0" borderId="0" xfId="0" applyNumberFormat="1" applyFont="1" applyBorder="1" applyAlignment="1" applyProtection="1">
      <alignment horizontal="right" indent="6"/>
      <protection hidden="1"/>
    </xf>
    <xf numFmtId="0" fontId="10" fillId="0" borderId="0" xfId="0" applyFont="1" applyBorder="1" applyProtection="1">
      <protection hidden="1"/>
    </xf>
    <xf numFmtId="172" fontId="1" fillId="0" borderId="0" xfId="0" applyNumberFormat="1" applyFont="1" applyBorder="1" applyAlignment="1" applyProtection="1">
      <alignment horizontal="right" indent="6"/>
      <protection hidden="1"/>
    </xf>
    <xf numFmtId="0" fontId="1" fillId="0" borderId="0" xfId="0" applyFont="1" applyBorder="1" applyAlignment="1" applyProtection="1">
      <alignment vertical="top" wrapText="1"/>
      <protection locked="0"/>
    </xf>
    <xf numFmtId="4" fontId="6" fillId="0" borderId="0" xfId="0" applyNumberFormat="1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4" fontId="1" fillId="0" borderId="39" xfId="0" applyNumberFormat="1" applyFont="1" applyBorder="1" applyAlignment="1" applyProtection="1">
      <alignment horizontal="right"/>
      <protection hidden="1"/>
    </xf>
    <xf numFmtId="4" fontId="1" fillId="0" borderId="34" xfId="0" applyNumberFormat="1" applyFont="1" applyBorder="1" applyAlignment="1" applyProtection="1">
      <alignment horizontal="right"/>
      <protection hidden="1"/>
    </xf>
    <xf numFmtId="4" fontId="1" fillId="0" borderId="17" xfId="0" applyNumberFormat="1" applyFont="1" applyBorder="1" applyProtection="1">
      <protection hidden="1"/>
    </xf>
    <xf numFmtId="4" fontId="1" fillId="0" borderId="18" xfId="0" applyNumberFormat="1" applyFont="1" applyBorder="1" applyAlignment="1" applyProtection="1">
      <alignment horizontal="right" shrinkToFit="1"/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4" fontId="1" fillId="0" borderId="40" xfId="0" applyNumberFormat="1" applyFont="1" applyBorder="1" applyProtection="1">
      <protection hidden="1"/>
    </xf>
    <xf numFmtId="4" fontId="1" fillId="0" borderId="35" xfId="0" applyNumberFormat="1" applyFont="1" applyBorder="1" applyAlignment="1" applyProtection="1">
      <alignment horizontal="right"/>
      <protection hidden="1"/>
    </xf>
    <xf numFmtId="4" fontId="1" fillId="0" borderId="21" xfId="0" applyNumberFormat="1" applyFont="1" applyBorder="1" applyProtection="1">
      <protection hidden="1"/>
    </xf>
    <xf numFmtId="4" fontId="1" fillId="0" borderId="22" xfId="0" applyNumberFormat="1" applyFont="1" applyBorder="1" applyAlignment="1" applyProtection="1">
      <alignment horizontal="right" shrinkToFit="1"/>
      <protection hidden="1"/>
    </xf>
    <xf numFmtId="0" fontId="12" fillId="0" borderId="11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4" fontId="10" fillId="0" borderId="41" xfId="0" applyNumberFormat="1" applyFont="1" applyBorder="1" applyProtection="1">
      <protection hidden="1"/>
    </xf>
    <xf numFmtId="4" fontId="10" fillId="0" borderId="36" xfId="0" applyNumberFormat="1" applyFont="1" applyBorder="1" applyProtection="1">
      <protection hidden="1"/>
    </xf>
    <xf numFmtId="4" fontId="10" fillId="0" borderId="23" xfId="0" applyNumberFormat="1" applyFont="1" applyBorder="1" applyProtection="1">
      <protection hidden="1"/>
    </xf>
    <xf numFmtId="4" fontId="10" fillId="0" borderId="24" xfId="0" applyNumberFormat="1" applyFont="1" applyBorder="1" applyAlignment="1" applyProtection="1">
      <alignment horizontal="right"/>
      <protection hidden="1"/>
    </xf>
    <xf numFmtId="0" fontId="20" fillId="0" borderId="0" xfId="0" applyFont="1" applyBorder="1" applyProtection="1">
      <protection hidden="1"/>
    </xf>
    <xf numFmtId="0" fontId="1" fillId="0" borderId="0" xfId="0" applyFont="1" applyProtection="1">
      <protection locked="0"/>
    </xf>
    <xf numFmtId="0" fontId="1" fillId="0" borderId="0" xfId="0" applyFont="1" applyFill="1" applyAlignment="1" applyProtection="1">
      <alignment shrinkToFit="1"/>
      <protection hidden="1"/>
    </xf>
    <xf numFmtId="4" fontId="34" fillId="0" borderId="53" xfId="0" applyNumberFormat="1" applyFont="1" applyFill="1" applyBorder="1" applyAlignment="1">
      <alignment horizontal="right"/>
    </xf>
    <xf numFmtId="4" fontId="34" fillId="0" borderId="63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>
      <alignment horizontal="right"/>
    </xf>
    <xf numFmtId="0" fontId="1" fillId="0" borderId="58" xfId="0" applyFont="1" applyFill="1" applyBorder="1" applyAlignment="1">
      <alignment horizontal="center" vertical="center"/>
    </xf>
    <xf numFmtId="0" fontId="1" fillId="0" borderId="59" xfId="27" applyFont="1" applyFill="1" applyBorder="1" applyAlignment="1">
      <alignment vertical="center" wrapText="1"/>
    </xf>
    <xf numFmtId="0" fontId="1" fillId="0" borderId="60" xfId="27" applyNumberFormat="1" applyFont="1" applyFill="1" applyBorder="1" applyAlignment="1">
      <alignment horizontal="center" wrapText="1"/>
    </xf>
    <xf numFmtId="0" fontId="1" fillId="0" borderId="61" xfId="27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50" xfId="27" applyFont="1" applyFill="1" applyBorder="1" applyAlignment="1">
      <alignment vertical="center" wrapText="1"/>
    </xf>
    <xf numFmtId="0" fontId="1" fillId="0" borderId="66" xfId="27" applyNumberFormat="1" applyFont="1" applyFill="1" applyBorder="1" applyAlignment="1">
      <alignment horizontal="center" wrapText="1"/>
    </xf>
    <xf numFmtId="0" fontId="1" fillId="0" borderId="67" xfId="27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64" xfId="27" applyFont="1" applyFill="1" applyBorder="1" applyAlignment="1">
      <alignment vertical="center" wrapText="1"/>
    </xf>
    <xf numFmtId="0" fontId="1" fillId="0" borderId="68" xfId="27" applyNumberFormat="1" applyFont="1" applyFill="1" applyBorder="1" applyAlignment="1">
      <alignment horizontal="center" wrapText="1"/>
    </xf>
    <xf numFmtId="0" fontId="1" fillId="0" borderId="69" xfId="27" applyFont="1" applyFill="1" applyBorder="1" applyAlignment="1">
      <alignment horizontal="center" wrapText="1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4" fontId="28" fillId="0" borderId="2" xfId="0" applyNumberFormat="1" applyFont="1" applyFill="1" applyBorder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/>
    </xf>
    <xf numFmtId="0" fontId="0" fillId="0" borderId="0" xfId="0" applyFill="1" applyProtection="1">
      <protection hidden="1"/>
    </xf>
    <xf numFmtId="0" fontId="12" fillId="0" borderId="0" xfId="0" applyFont="1" applyFill="1" applyBorder="1"/>
    <xf numFmtId="4" fontId="1" fillId="0" borderId="0" xfId="1" applyNumberFormat="1" applyFill="1"/>
    <xf numFmtId="0" fontId="9" fillId="0" borderId="0" xfId="1" applyFont="1" applyFill="1" applyBorder="1"/>
    <xf numFmtId="0" fontId="1" fillId="0" borderId="0" xfId="1" applyFont="1" applyFill="1"/>
    <xf numFmtId="0" fontId="1" fillId="0" borderId="0" xfId="1" applyFill="1"/>
    <xf numFmtId="0" fontId="1" fillId="0" borderId="0" xfId="25"/>
    <xf numFmtId="4" fontId="1" fillId="0" borderId="0" xfId="0" applyNumberFormat="1" applyFont="1" applyAlignment="1">
      <alignment horizontal="right"/>
    </xf>
    <xf numFmtId="4" fontId="39" fillId="0" borderId="0" xfId="0" applyNumberFormat="1" applyFont="1" applyFill="1" applyBorder="1"/>
    <xf numFmtId="0" fontId="39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23" fillId="0" borderId="0" xfId="1" applyNumberFormat="1" applyFont="1" applyFill="1" applyBorder="1" applyAlignment="1" applyProtection="1">
      <alignment shrinkToFit="1"/>
      <protection hidden="1"/>
    </xf>
    <xf numFmtId="0" fontId="20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0" fontId="1" fillId="0" borderId="0" xfId="0" applyNumberFormat="1" applyFont="1" applyFill="1" applyBorder="1" applyAlignment="1" applyProtection="1">
      <alignment horizontal="right" indent="6" shrinkToFit="1"/>
      <protection hidden="1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23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0" fillId="0" borderId="0" xfId="0" applyAlignment="1"/>
    <xf numFmtId="0" fontId="1" fillId="0" borderId="29" xfId="0" applyFont="1" applyBorder="1" applyAlignment="1" applyProtection="1">
      <alignment vertical="justify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0" fillId="0" borderId="0" xfId="0" applyAlignment="1">
      <alignment horizontal="right" indent="4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indent="6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shrinkToFit="1"/>
      <protection hidden="1"/>
    </xf>
    <xf numFmtId="1" fontId="1" fillId="0" borderId="0" xfId="0" applyNumberFormat="1" applyFont="1" applyBorder="1" applyAlignment="1" applyProtection="1">
      <alignment horizont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left" shrinkToFit="1"/>
      <protection hidden="1"/>
    </xf>
    <xf numFmtId="0" fontId="23" fillId="0" borderId="0" xfId="26" applyNumberFormat="1" applyFont="1" applyBorder="1" applyAlignment="1" applyProtection="1">
      <alignment horizontal="left"/>
      <protection hidden="1"/>
    </xf>
    <xf numFmtId="0" fontId="23" fillId="0" borderId="0" xfId="26" applyNumberFormat="1" applyFont="1" applyBorder="1" applyAlignment="1" applyProtection="1">
      <alignment horizontal="left" wrapText="1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3" borderId="0" xfId="1" applyFont="1" applyFill="1" applyBorder="1" applyAlignment="1" applyProtection="1">
      <alignment horizontal="justify" wrapText="1" shrinkToFit="1"/>
      <protection hidden="1"/>
    </xf>
    <xf numFmtId="0" fontId="1" fillId="0" borderId="0" xfId="1" applyFont="1" applyAlignment="1" applyProtection="1">
      <alignment horizontal="justify" wrapText="1" shrinkToFit="1"/>
      <protection hidden="1"/>
    </xf>
    <xf numFmtId="0" fontId="32" fillId="0" borderId="2" xfId="0" applyFont="1" applyBorder="1" applyAlignment="1">
      <alignment shrinkToFit="1"/>
    </xf>
    <xf numFmtId="0" fontId="32" fillId="0" borderId="0" xfId="0" applyFont="1" applyBorder="1" applyAlignment="1"/>
    <xf numFmtId="0" fontId="1" fillId="0" borderId="29" xfId="0" applyFont="1" applyBorder="1" applyAlignment="1" applyProtection="1">
      <alignment wrapTex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25" applyAlignment="1">
      <alignment wrapText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Normální 9 2" xfId="27"/>
    <cellStyle name="Styl 1" xfId="22"/>
    <cellStyle name="Vysvětlující text" xfId="26" builtinId="5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32"/>
  <sheetViews>
    <sheetView showGridLines="0" zoomScaleNormal="100" workbookViewId="0">
      <selection activeCell="D38" sqref="D38"/>
    </sheetView>
  </sheetViews>
  <sheetFormatPr defaultRowHeight="12.75" x14ac:dyDescent="0.2"/>
  <cols>
    <col min="1" max="1" width="5.85546875" style="6" customWidth="1"/>
    <col min="2" max="2" width="36.5703125" style="9" customWidth="1"/>
    <col min="3" max="3" width="10.85546875" style="9" customWidth="1"/>
    <col min="4" max="4" width="14.7109375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5" width="11.7109375" style="7" bestFit="1" customWidth="1"/>
    <col min="16" max="16" width="15.5703125" style="7" customWidth="1"/>
    <col min="17" max="17" width="13" style="7" customWidth="1"/>
    <col min="18" max="18" width="12.42578125" style="7" customWidth="1"/>
    <col min="19" max="16384" width="9.140625" style="7"/>
  </cols>
  <sheetData>
    <row r="1" spans="1:18" ht="26.25" customHeight="1" x14ac:dyDescent="0.3">
      <c r="A1" s="342" t="s">
        <v>82</v>
      </c>
      <c r="B1" s="343"/>
      <c r="C1" s="343"/>
      <c r="D1" s="343"/>
      <c r="E1" s="341"/>
      <c r="F1" s="341"/>
      <c r="G1" s="341"/>
      <c r="H1" s="341"/>
      <c r="I1" s="341"/>
      <c r="J1" s="341"/>
      <c r="K1" s="341"/>
      <c r="L1" s="341"/>
      <c r="N1" s="109" t="s">
        <v>66</v>
      </c>
    </row>
    <row r="2" spans="1:18" ht="10.5" customHeight="1" x14ac:dyDescent="0.3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N2" s="109"/>
    </row>
    <row r="3" spans="1:18" ht="14.25" x14ac:dyDescent="0.2">
      <c r="A3" s="8" t="s">
        <v>35</v>
      </c>
      <c r="B3" s="6"/>
      <c r="D3" s="10"/>
    </row>
    <row r="4" spans="1:18" ht="14.25" x14ac:dyDescent="0.2">
      <c r="A4" s="8"/>
      <c r="B4" s="4" t="s">
        <v>147</v>
      </c>
      <c r="D4" s="10"/>
    </row>
    <row r="5" spans="1:18" ht="8.25" customHeight="1" x14ac:dyDescent="0.2">
      <c r="A5" s="8"/>
      <c r="B5" s="4"/>
      <c r="D5" s="10"/>
    </row>
    <row r="6" spans="1:18" ht="15.75" x14ac:dyDescent="0.25">
      <c r="A6" s="43" t="s">
        <v>77</v>
      </c>
      <c r="B6" s="6"/>
      <c r="H6" s="11"/>
      <c r="I6" s="11"/>
    </row>
    <row r="7" spans="1:18" ht="13.5" thickBot="1" x14ac:dyDescent="0.25">
      <c r="K7" s="50"/>
      <c r="N7" s="18" t="s">
        <v>64</v>
      </c>
    </row>
    <row r="8" spans="1:18" ht="16.5" customHeight="1" thickTop="1" x14ac:dyDescent="0.25">
      <c r="A8" s="12" t="s">
        <v>3</v>
      </c>
      <c r="B8" s="71" t="s">
        <v>56</v>
      </c>
      <c r="C8" s="72" t="s">
        <v>30</v>
      </c>
      <c r="D8" s="73"/>
      <c r="E8" s="123" t="s">
        <v>12</v>
      </c>
      <c r="F8" s="128"/>
      <c r="G8" s="124" t="s">
        <v>13</v>
      </c>
      <c r="H8" s="344" t="s">
        <v>46</v>
      </c>
      <c r="I8" s="345"/>
      <c r="J8" s="345"/>
      <c r="K8" s="345"/>
      <c r="L8" s="346" t="s">
        <v>47</v>
      </c>
      <c r="M8" s="347"/>
      <c r="N8" s="348"/>
      <c r="P8" s="310"/>
      <c r="Q8" s="310"/>
      <c r="R8" s="310"/>
    </row>
    <row r="9" spans="1:18" ht="16.5" customHeight="1" x14ac:dyDescent="0.25">
      <c r="A9" s="74"/>
      <c r="B9" s="75"/>
      <c r="C9" s="76"/>
      <c r="D9" s="77"/>
      <c r="E9" s="121" t="s">
        <v>11</v>
      </c>
      <c r="F9" s="129"/>
      <c r="G9" s="122" t="s">
        <v>11</v>
      </c>
      <c r="H9" s="96"/>
      <c r="I9" s="97"/>
      <c r="J9" s="98"/>
      <c r="K9" s="98"/>
      <c r="L9" s="349" t="s">
        <v>48</v>
      </c>
      <c r="M9" s="350"/>
      <c r="N9" s="351"/>
      <c r="P9" s="311"/>
      <c r="Q9" s="311"/>
      <c r="R9" s="311"/>
    </row>
    <row r="10" spans="1:18" ht="33.75" customHeight="1" x14ac:dyDescent="0.25">
      <c r="A10" s="74"/>
      <c r="B10" s="75"/>
      <c r="C10" s="76"/>
      <c r="D10" s="77"/>
      <c r="E10" s="78"/>
      <c r="F10" s="130" t="s">
        <v>76</v>
      </c>
      <c r="G10" s="99"/>
      <c r="H10" s="352" t="s">
        <v>49</v>
      </c>
      <c r="I10" s="354" t="s">
        <v>50</v>
      </c>
      <c r="J10" s="356" t="s">
        <v>51</v>
      </c>
      <c r="K10" s="357"/>
      <c r="L10" s="358" t="s">
        <v>52</v>
      </c>
      <c r="M10" s="359"/>
      <c r="N10" s="360" t="s">
        <v>53</v>
      </c>
      <c r="P10" s="312"/>
      <c r="Q10" s="312"/>
      <c r="R10" s="312"/>
    </row>
    <row r="11" spans="1:18" ht="16.5" thickBot="1" x14ac:dyDescent="0.3">
      <c r="A11" s="13"/>
      <c r="B11" s="79"/>
      <c r="C11" s="14" t="s">
        <v>68</v>
      </c>
      <c r="D11" s="15" t="s">
        <v>67</v>
      </c>
      <c r="E11" s="80"/>
      <c r="F11" s="127"/>
      <c r="G11" s="100"/>
      <c r="H11" s="353"/>
      <c r="I11" s="355"/>
      <c r="J11" s="112" t="s">
        <v>31</v>
      </c>
      <c r="K11" s="112" t="s">
        <v>32</v>
      </c>
      <c r="L11" s="111" t="s">
        <v>15</v>
      </c>
      <c r="M11" s="110" t="s">
        <v>63</v>
      </c>
      <c r="N11" s="361"/>
      <c r="O11" s="131"/>
      <c r="P11" s="312"/>
      <c r="Q11" s="312"/>
      <c r="R11" s="312"/>
    </row>
    <row r="12" spans="1:18" ht="36.75" customHeight="1" thickTop="1" x14ac:dyDescent="0.2">
      <c r="A12" s="298">
        <v>1025</v>
      </c>
      <c r="B12" s="299" t="s">
        <v>87</v>
      </c>
      <c r="C12" s="300" t="s">
        <v>88</v>
      </c>
      <c r="D12" s="301" t="s">
        <v>89</v>
      </c>
      <c r="E12" s="126">
        <f>'1025'!G16</f>
        <v>8987977.0700000003</v>
      </c>
      <c r="F12" s="117">
        <f>'1025'!G17</f>
        <v>0</v>
      </c>
      <c r="G12" s="116">
        <f>'1025'!G18</f>
        <v>8990652</v>
      </c>
      <c r="H12" s="115">
        <f>'1025'!G21</f>
        <v>2674.929999999702</v>
      </c>
      <c r="I12" s="116">
        <f>'1025'!G26</f>
        <v>0</v>
      </c>
      <c r="J12" s="118">
        <f t="shared" ref="J12:J23" si="0">IF((H12&lt;0),0,(IF((H12-I12)&lt;0,0,(H12-I12))))</f>
        <v>2674.929999999702</v>
      </c>
      <c r="K12" s="117">
        <f t="shared" ref="K12:K23" si="1">IF((H12&lt;0),(H12-I12),(IF((H12-I12)&lt;0,(H12-I12),0)))</f>
        <v>0</v>
      </c>
      <c r="L12" s="115">
        <f>'1025'!G30</f>
        <v>0</v>
      </c>
      <c r="M12" s="116">
        <f>'1025'!G31</f>
        <v>2674.93</v>
      </c>
      <c r="N12" s="295"/>
      <c r="O12" s="313"/>
      <c r="P12" s="312"/>
      <c r="Q12" s="87"/>
      <c r="R12" s="87"/>
    </row>
    <row r="13" spans="1:18" ht="30" customHeight="1" x14ac:dyDescent="0.2">
      <c r="A13" s="302">
        <v>1026</v>
      </c>
      <c r="B13" s="303" t="s">
        <v>90</v>
      </c>
      <c r="C13" s="304" t="s">
        <v>91</v>
      </c>
      <c r="D13" s="305" t="s">
        <v>92</v>
      </c>
      <c r="E13" s="149">
        <f>'1026'!G16</f>
        <v>5382679.6099999994</v>
      </c>
      <c r="F13" s="143">
        <f>'1026'!G17</f>
        <v>0</v>
      </c>
      <c r="G13" s="140">
        <f>'1026'!G18</f>
        <v>5383027.6299999999</v>
      </c>
      <c r="H13" s="138">
        <f>'1026'!G21</f>
        <v>348.02000000048429</v>
      </c>
      <c r="I13" s="141">
        <f>'1026'!G26</f>
        <v>0</v>
      </c>
      <c r="J13" s="142">
        <f t="shared" si="0"/>
        <v>348.02000000048429</v>
      </c>
      <c r="K13" s="139">
        <f t="shared" si="1"/>
        <v>0</v>
      </c>
      <c r="L13" s="138">
        <f>'1026'!G30</f>
        <v>0</v>
      </c>
      <c r="M13" s="140">
        <f>'1026'!G31</f>
        <v>348.02</v>
      </c>
      <c r="N13" s="296"/>
      <c r="O13" s="313"/>
      <c r="P13" s="312"/>
      <c r="Q13" s="87"/>
      <c r="R13" s="87"/>
    </row>
    <row r="14" spans="1:18" ht="30" customHeight="1" x14ac:dyDescent="0.2">
      <c r="A14" s="302">
        <v>1043</v>
      </c>
      <c r="B14" s="303" t="s">
        <v>83</v>
      </c>
      <c r="C14" s="304" t="s">
        <v>93</v>
      </c>
      <c r="D14" s="305" t="s">
        <v>94</v>
      </c>
      <c r="E14" s="149">
        <f>'1043'!G16</f>
        <v>31324256.050000001</v>
      </c>
      <c r="F14" s="143">
        <f>'1043'!G17</f>
        <v>0</v>
      </c>
      <c r="G14" s="144">
        <f>'1043'!G18</f>
        <v>31346465.050000001</v>
      </c>
      <c r="H14" s="149">
        <f>'1043'!G21</f>
        <v>22209</v>
      </c>
      <c r="I14" s="141">
        <f>'1043'!G26</f>
        <v>22209</v>
      </c>
      <c r="J14" s="142">
        <f t="shared" si="0"/>
        <v>0</v>
      </c>
      <c r="K14" s="139">
        <f t="shared" si="1"/>
        <v>0</v>
      </c>
      <c r="L14" s="138">
        <f>'1043'!G30</f>
        <v>0</v>
      </c>
      <c r="M14" s="140">
        <f>'1043'!G31</f>
        <v>0</v>
      </c>
      <c r="N14" s="296"/>
      <c r="O14" s="313"/>
      <c r="P14" s="312"/>
      <c r="Q14" s="87"/>
      <c r="R14" s="87"/>
    </row>
    <row r="15" spans="1:18" ht="30" customHeight="1" x14ac:dyDescent="0.2">
      <c r="A15" s="302">
        <v>1113</v>
      </c>
      <c r="B15" s="303" t="s">
        <v>95</v>
      </c>
      <c r="C15" s="304" t="s">
        <v>96</v>
      </c>
      <c r="D15" s="305" t="s">
        <v>94</v>
      </c>
      <c r="E15" s="149">
        <f>'1113'!G16</f>
        <v>33640501.729999997</v>
      </c>
      <c r="F15" s="143">
        <f>'1113'!G17</f>
        <v>0</v>
      </c>
      <c r="G15" s="144">
        <f>'1113'!G18</f>
        <v>34357345.730000004</v>
      </c>
      <c r="H15" s="149">
        <f>'1113'!G21</f>
        <v>716844.00000000745</v>
      </c>
      <c r="I15" s="141">
        <f>'1113'!G26</f>
        <v>716844</v>
      </c>
      <c r="J15" s="142">
        <f t="shared" si="0"/>
        <v>7.4505805969238281E-9</v>
      </c>
      <c r="K15" s="139">
        <f t="shared" si="1"/>
        <v>0</v>
      </c>
      <c r="L15" s="138">
        <f>'1113'!G30</f>
        <v>0</v>
      </c>
      <c r="M15" s="140">
        <f>'1113'!G31</f>
        <v>0</v>
      </c>
      <c r="N15" s="296"/>
      <c r="O15" s="313"/>
      <c r="P15" s="312"/>
      <c r="Q15" s="87"/>
      <c r="R15" s="87"/>
    </row>
    <row r="16" spans="1:18" ht="30" customHeight="1" x14ac:dyDescent="0.2">
      <c r="A16" s="302">
        <v>1142</v>
      </c>
      <c r="B16" s="303" t="s">
        <v>84</v>
      </c>
      <c r="C16" s="304" t="s">
        <v>97</v>
      </c>
      <c r="D16" s="305" t="s">
        <v>94</v>
      </c>
      <c r="E16" s="149">
        <f>'1142'!G16</f>
        <v>51453443.140000001</v>
      </c>
      <c r="F16" s="143">
        <f>'1142'!G17</f>
        <v>193990</v>
      </c>
      <c r="G16" s="144">
        <f>'1142'!G18</f>
        <v>53413990.410000004</v>
      </c>
      <c r="H16" s="149">
        <f>'1142'!G21</f>
        <v>1960547.2700000033</v>
      </c>
      <c r="I16" s="141">
        <f>'1142'!G26</f>
        <v>1048096</v>
      </c>
      <c r="J16" s="142">
        <f t="shared" si="0"/>
        <v>912451.27000000328</v>
      </c>
      <c r="K16" s="139">
        <f t="shared" si="1"/>
        <v>0</v>
      </c>
      <c r="L16" s="138">
        <f>'1142'!G30</f>
        <v>40000</v>
      </c>
      <c r="M16" s="140">
        <f>'1142'!G31</f>
        <v>872451.27</v>
      </c>
      <c r="N16" s="296"/>
      <c r="O16" s="313"/>
      <c r="P16" s="312"/>
      <c r="Q16" s="87"/>
      <c r="R16" s="87"/>
    </row>
    <row r="17" spans="1:18" ht="30" customHeight="1" x14ac:dyDescent="0.2">
      <c r="A17" s="302">
        <v>1175</v>
      </c>
      <c r="B17" s="303" t="s">
        <v>98</v>
      </c>
      <c r="C17" s="304" t="s">
        <v>99</v>
      </c>
      <c r="D17" s="305" t="s">
        <v>94</v>
      </c>
      <c r="E17" s="149">
        <f>'1175'!G16</f>
        <v>24905934.439999998</v>
      </c>
      <c r="F17" s="143">
        <f>'1175'!G17</f>
        <v>0</v>
      </c>
      <c r="G17" s="144">
        <f>'1175'!G18</f>
        <v>24907959.300000001</v>
      </c>
      <c r="H17" s="149">
        <f>'1175'!G21</f>
        <v>2024.8600000031292</v>
      </c>
      <c r="I17" s="141">
        <f>'1175'!G26</f>
        <v>44052</v>
      </c>
      <c r="J17" s="142">
        <f t="shared" si="0"/>
        <v>0</v>
      </c>
      <c r="K17" s="139">
        <f t="shared" si="1"/>
        <v>-42027.139999996871</v>
      </c>
      <c r="L17" s="138">
        <f>'1175'!G30</f>
        <v>0</v>
      </c>
      <c r="M17" s="140">
        <f>'1175'!G31</f>
        <v>0</v>
      </c>
      <c r="N17" s="296"/>
      <c r="O17" s="313"/>
      <c r="P17" s="312"/>
      <c r="Q17" s="87"/>
      <c r="R17" s="87"/>
    </row>
    <row r="18" spans="1:18" ht="30" customHeight="1" x14ac:dyDescent="0.2">
      <c r="A18" s="302">
        <v>1225</v>
      </c>
      <c r="B18" s="303" t="s">
        <v>100</v>
      </c>
      <c r="C18" s="304" t="s">
        <v>101</v>
      </c>
      <c r="D18" s="305" t="s">
        <v>102</v>
      </c>
      <c r="E18" s="149">
        <f>'1225'!G16</f>
        <v>43934591.289999999</v>
      </c>
      <c r="F18" s="143">
        <f>'1225'!G17</f>
        <v>0</v>
      </c>
      <c r="G18" s="144">
        <f>'1225'!G18</f>
        <v>44400030.009999998</v>
      </c>
      <c r="H18" s="149">
        <f>'1225'!G21</f>
        <v>465438.71999999881</v>
      </c>
      <c r="I18" s="141">
        <f>'1225'!G26</f>
        <v>298885.19</v>
      </c>
      <c r="J18" s="142">
        <f t="shared" si="0"/>
        <v>166553.52999999881</v>
      </c>
      <c r="K18" s="139">
        <f t="shared" si="1"/>
        <v>0</v>
      </c>
      <c r="L18" s="138">
        <f>'1225'!G30</f>
        <v>40000</v>
      </c>
      <c r="M18" s="140">
        <f>'1225'!G31</f>
        <v>126553.53</v>
      </c>
      <c r="N18" s="296"/>
      <c r="O18" s="313"/>
      <c r="P18" s="312"/>
      <c r="Q18" s="87"/>
      <c r="R18" s="87"/>
    </row>
    <row r="19" spans="1:18" ht="30" customHeight="1" x14ac:dyDescent="0.2">
      <c r="A19" s="302">
        <v>1226</v>
      </c>
      <c r="B19" s="303" t="s">
        <v>103</v>
      </c>
      <c r="C19" s="304" t="s">
        <v>104</v>
      </c>
      <c r="D19" s="305" t="s">
        <v>94</v>
      </c>
      <c r="E19" s="149">
        <f>'1226'!G16</f>
        <v>47355748.820000008</v>
      </c>
      <c r="F19" s="143">
        <f>'1226'!G17</f>
        <v>7590</v>
      </c>
      <c r="G19" s="144">
        <f>'1226'!G18</f>
        <v>48785185.239999995</v>
      </c>
      <c r="H19" s="149">
        <f>'1226'!G21</f>
        <v>1429436.4199999869</v>
      </c>
      <c r="I19" s="141">
        <f>'1226'!G26</f>
        <v>1023269.92</v>
      </c>
      <c r="J19" s="142">
        <f t="shared" si="0"/>
        <v>406166.49999998685</v>
      </c>
      <c r="K19" s="139">
        <f t="shared" si="1"/>
        <v>0</v>
      </c>
      <c r="L19" s="138">
        <f>'1226'!G30</f>
        <v>24000</v>
      </c>
      <c r="M19" s="140">
        <f>'1226'!G31</f>
        <v>382166.5</v>
      </c>
      <c r="N19" s="296"/>
      <c r="O19" s="313"/>
      <c r="P19" s="312"/>
      <c r="Q19" s="87"/>
      <c r="R19" s="87"/>
    </row>
    <row r="20" spans="1:18" ht="30" customHeight="1" x14ac:dyDescent="0.2">
      <c r="A20" s="302">
        <v>1314</v>
      </c>
      <c r="B20" s="303" t="s">
        <v>105</v>
      </c>
      <c r="C20" s="304" t="s">
        <v>106</v>
      </c>
      <c r="D20" s="305" t="s">
        <v>107</v>
      </c>
      <c r="E20" s="149">
        <f>'1314'!G16</f>
        <v>7910201.3499999996</v>
      </c>
      <c r="F20" s="143">
        <f>'1314'!G17</f>
        <v>0</v>
      </c>
      <c r="G20" s="144">
        <f>'1314'!G18</f>
        <v>7910201.3500000006</v>
      </c>
      <c r="H20" s="149">
        <f>'1314'!G21</f>
        <v>9.3132257461547852E-10</v>
      </c>
      <c r="I20" s="141">
        <f>'1314'!G26</f>
        <v>0</v>
      </c>
      <c r="J20" s="142">
        <f t="shared" si="0"/>
        <v>9.3132257461547852E-10</v>
      </c>
      <c r="K20" s="139">
        <f t="shared" si="1"/>
        <v>0</v>
      </c>
      <c r="L20" s="138">
        <f>'1314'!G30</f>
        <v>0</v>
      </c>
      <c r="M20" s="140">
        <f>'1314'!G31</f>
        <v>0</v>
      </c>
      <c r="N20" s="296"/>
      <c r="O20" s="313"/>
      <c r="P20" s="312"/>
      <c r="Q20" s="87"/>
      <c r="R20" s="87"/>
    </row>
    <row r="21" spans="1:18" ht="30" customHeight="1" x14ac:dyDescent="0.2">
      <c r="A21" s="302">
        <v>1315</v>
      </c>
      <c r="B21" s="303" t="s">
        <v>108</v>
      </c>
      <c r="C21" s="304" t="s">
        <v>109</v>
      </c>
      <c r="D21" s="305" t="s">
        <v>92</v>
      </c>
      <c r="E21" s="149">
        <f>'1315'!G16</f>
        <v>4008977.71</v>
      </c>
      <c r="F21" s="143">
        <f>'1315'!G17</f>
        <v>0</v>
      </c>
      <c r="G21" s="144">
        <f>'1315'!G18</f>
        <v>4009858.56</v>
      </c>
      <c r="H21" s="149">
        <f>'1315'!G21</f>
        <v>880.85000000009313</v>
      </c>
      <c r="I21" s="141">
        <f>'1315'!G26</f>
        <v>0</v>
      </c>
      <c r="J21" s="142">
        <f t="shared" si="0"/>
        <v>880.85000000009313</v>
      </c>
      <c r="K21" s="139">
        <f t="shared" si="1"/>
        <v>0</v>
      </c>
      <c r="L21" s="138">
        <f>'1315'!G30</f>
        <v>0</v>
      </c>
      <c r="M21" s="140">
        <f>'1315'!G31</f>
        <v>880.85</v>
      </c>
      <c r="N21" s="296"/>
      <c r="O21" s="313"/>
      <c r="P21" s="312"/>
      <c r="Q21" s="87"/>
      <c r="R21" s="87"/>
    </row>
    <row r="22" spans="1:18" ht="30" customHeight="1" x14ac:dyDescent="0.2">
      <c r="A22" s="302">
        <v>1407</v>
      </c>
      <c r="B22" s="303" t="s">
        <v>110</v>
      </c>
      <c r="C22" s="304" t="s">
        <v>111</v>
      </c>
      <c r="D22" s="305" t="s">
        <v>112</v>
      </c>
      <c r="E22" s="149">
        <f>'1407'!G16</f>
        <v>12285505.869999999</v>
      </c>
      <c r="F22" s="143">
        <f>'1407'!G17</f>
        <v>0</v>
      </c>
      <c r="G22" s="144">
        <f>'1407'!G18</f>
        <v>12341271</v>
      </c>
      <c r="H22" s="149">
        <f>'1407'!G21</f>
        <v>55765.13000000082</v>
      </c>
      <c r="I22" s="141">
        <f>'1407'!G26</f>
        <v>0</v>
      </c>
      <c r="J22" s="142">
        <f t="shared" si="0"/>
        <v>55765.13000000082</v>
      </c>
      <c r="K22" s="139">
        <f t="shared" si="1"/>
        <v>0</v>
      </c>
      <c r="L22" s="138">
        <f>'1407'!G30</f>
        <v>0</v>
      </c>
      <c r="M22" s="140">
        <f>'1407'!G31</f>
        <v>55765.13</v>
      </c>
      <c r="N22" s="296"/>
      <c r="O22" s="313"/>
      <c r="P22" s="312"/>
      <c r="Q22" s="87"/>
      <c r="R22" s="87"/>
    </row>
    <row r="23" spans="1:18" ht="30" customHeight="1" thickBot="1" x14ac:dyDescent="0.25">
      <c r="A23" s="306">
        <v>1408</v>
      </c>
      <c r="B23" s="307" t="s">
        <v>113</v>
      </c>
      <c r="C23" s="308" t="s">
        <v>114</v>
      </c>
      <c r="D23" s="309" t="s">
        <v>89</v>
      </c>
      <c r="E23" s="150">
        <f>'1408'!G16</f>
        <v>15205072.52</v>
      </c>
      <c r="F23" s="146">
        <f>'1408'!G17</f>
        <v>0</v>
      </c>
      <c r="G23" s="147">
        <f>'1408'!G18</f>
        <v>15229307</v>
      </c>
      <c r="H23" s="150">
        <f>'1408'!G21</f>
        <v>24234.480000000447</v>
      </c>
      <c r="I23" s="151">
        <f>'1408'!G26</f>
        <v>0</v>
      </c>
      <c r="J23" s="152">
        <f t="shared" si="0"/>
        <v>24234.480000000447</v>
      </c>
      <c r="K23" s="153">
        <f t="shared" si="1"/>
        <v>0</v>
      </c>
      <c r="L23" s="145">
        <f>'1408'!G30</f>
        <v>0</v>
      </c>
      <c r="M23" s="148">
        <f>'1408'!G31</f>
        <v>24234.48</v>
      </c>
      <c r="N23" s="297"/>
      <c r="O23" s="313"/>
      <c r="P23" s="312"/>
      <c r="Q23" s="87"/>
      <c r="R23" s="87"/>
    </row>
    <row r="24" spans="1:18" ht="15.75" thickTop="1" x14ac:dyDescent="0.25">
      <c r="A24" s="132" t="s">
        <v>54</v>
      </c>
      <c r="B24" s="133"/>
      <c r="C24" s="81"/>
      <c r="D24" s="81"/>
      <c r="E24" s="82">
        <f t="shared" ref="E24:N24" si="2">SUM(E12:E23)</f>
        <v>286394889.60000002</v>
      </c>
      <c r="F24" s="134">
        <f t="shared" si="2"/>
        <v>201580</v>
      </c>
      <c r="G24" s="94">
        <f t="shared" si="2"/>
        <v>291075293.27999997</v>
      </c>
      <c r="H24" s="82">
        <f t="shared" si="2"/>
        <v>4680403.6800000016</v>
      </c>
      <c r="I24" s="94">
        <f t="shared" si="2"/>
        <v>3153356.11</v>
      </c>
      <c r="J24" s="135">
        <f t="shared" si="2"/>
        <v>1569074.709999999</v>
      </c>
      <c r="K24" s="134">
        <f t="shared" si="2"/>
        <v>-42027.139999996871</v>
      </c>
      <c r="L24" s="82">
        <f t="shared" si="2"/>
        <v>104000</v>
      </c>
      <c r="M24" s="136">
        <f t="shared" si="2"/>
        <v>1465074.71</v>
      </c>
      <c r="N24" s="137">
        <f t="shared" si="2"/>
        <v>0</v>
      </c>
      <c r="O24" s="87"/>
    </row>
    <row r="25" spans="1:18" ht="15.75" customHeight="1" thickBot="1" x14ac:dyDescent="0.25">
      <c r="A25" s="83"/>
      <c r="B25" s="84"/>
      <c r="C25" s="16"/>
      <c r="D25" s="16"/>
      <c r="E25" s="85"/>
      <c r="F25" s="46"/>
      <c r="G25" s="45"/>
      <c r="H25" s="44"/>
      <c r="I25" s="45"/>
      <c r="J25" s="106" t="s">
        <v>33</v>
      </c>
      <c r="K25" s="93">
        <f>J24+K24</f>
        <v>1527047.5700000022</v>
      </c>
      <c r="L25" s="108" t="s">
        <v>55</v>
      </c>
      <c r="M25" s="107"/>
      <c r="N25" s="86">
        <f>L24+M24+N24</f>
        <v>1569074.71</v>
      </c>
    </row>
    <row r="26" spans="1:18" ht="15" thickTop="1" x14ac:dyDescent="0.2">
      <c r="A26" s="17"/>
      <c r="B26" s="88"/>
      <c r="C26" s="19"/>
      <c r="D26" s="19"/>
      <c r="E26" s="314"/>
      <c r="F26" s="314"/>
      <c r="G26" s="314"/>
      <c r="H26" s="314"/>
      <c r="I26" s="314"/>
      <c r="J26" s="314"/>
      <c r="K26" s="314"/>
      <c r="L26" s="314"/>
      <c r="M26" s="314"/>
      <c r="O26" s="87"/>
    </row>
    <row r="27" spans="1:18" s="315" customFormat="1" hidden="1" x14ac:dyDescent="0.2">
      <c r="E27" s="316"/>
      <c r="F27" s="316"/>
      <c r="G27" s="316"/>
      <c r="H27" s="316"/>
      <c r="I27" s="316"/>
      <c r="J27" s="316"/>
      <c r="K27" s="316"/>
      <c r="L27" s="316"/>
      <c r="M27" s="316"/>
      <c r="O27" s="7"/>
      <c r="P27" s="7"/>
      <c r="Q27" s="7"/>
      <c r="R27" s="7"/>
    </row>
    <row r="28" spans="1:18" ht="14.25" x14ac:dyDescent="0.2">
      <c r="A28" s="88" t="s">
        <v>81</v>
      </c>
      <c r="B28" s="88"/>
      <c r="C28" s="88"/>
      <c r="D28" s="88"/>
      <c r="E28" s="89"/>
      <c r="F28" s="89"/>
      <c r="G28" s="90"/>
      <c r="H28" s="90"/>
      <c r="I28" s="90"/>
      <c r="J28" s="90"/>
      <c r="K28" s="4"/>
      <c r="L28" s="17"/>
      <c r="N28" s="87"/>
    </row>
    <row r="29" spans="1:18" ht="14.25" customHeight="1" x14ac:dyDescent="0.2">
      <c r="A29" s="88"/>
      <c r="B29" s="95"/>
      <c r="C29" s="95" t="s">
        <v>85</v>
      </c>
      <c r="D29" s="95"/>
      <c r="E29" s="95"/>
      <c r="F29" s="95"/>
      <c r="G29" s="95"/>
      <c r="H29" s="125">
        <f>SUMIF(H12:H23,"&gt;0")</f>
        <v>4680403.6800000016</v>
      </c>
      <c r="I29" s="95" t="s">
        <v>65</v>
      </c>
      <c r="J29" s="9"/>
      <c r="K29" s="335"/>
      <c r="L29" s="17"/>
    </row>
    <row r="30" spans="1:18" ht="14.25" customHeight="1" x14ac:dyDescent="0.2">
      <c r="A30" s="88"/>
      <c r="B30" s="95"/>
      <c r="C30" s="9" t="s">
        <v>143</v>
      </c>
      <c r="D30" s="102"/>
      <c r="E30" s="103"/>
      <c r="F30" s="103"/>
      <c r="G30" s="103"/>
      <c r="H30" s="125">
        <f>SUMIF(H12:H23,"&lt;0")</f>
        <v>0</v>
      </c>
      <c r="I30" s="95" t="s">
        <v>65</v>
      </c>
      <c r="J30" s="9"/>
      <c r="K30" s="336"/>
      <c r="L30" s="17"/>
    </row>
    <row r="31" spans="1:18" ht="14.25" customHeight="1" x14ac:dyDescent="0.2">
      <c r="A31" s="88"/>
      <c r="B31" s="95"/>
      <c r="C31" s="17" t="s">
        <v>144</v>
      </c>
      <c r="D31" s="102"/>
      <c r="E31" s="103"/>
      <c r="F31" s="103"/>
      <c r="G31" s="103"/>
      <c r="H31" s="95"/>
      <c r="I31" s="95"/>
      <c r="J31" s="9"/>
      <c r="K31" s="335"/>
      <c r="L31" s="17"/>
    </row>
    <row r="32" spans="1:18" ht="12" hidden="1" customHeight="1" x14ac:dyDescent="0.2">
      <c r="A32" s="88"/>
      <c r="B32" s="95"/>
      <c r="C32" s="95"/>
      <c r="D32" s="95"/>
      <c r="E32" s="95"/>
      <c r="F32" s="95"/>
      <c r="G32" s="95"/>
      <c r="H32" s="95"/>
      <c r="I32" s="95"/>
      <c r="J32" s="9"/>
      <c r="K32" s="4"/>
      <c r="L32" s="17"/>
    </row>
    <row r="33" spans="1:15" ht="14.25" x14ac:dyDescent="0.2">
      <c r="A33" s="88" t="s">
        <v>57</v>
      </c>
      <c r="B33" s="95"/>
      <c r="C33" s="95"/>
      <c r="D33" s="95"/>
      <c r="E33" s="95"/>
      <c r="F33" s="95"/>
      <c r="G33" s="95"/>
      <c r="H33" s="95"/>
      <c r="I33" s="95"/>
      <c r="J33" s="9"/>
      <c r="K33" s="4"/>
      <c r="L33" s="17"/>
    </row>
    <row r="34" spans="1:15" ht="14.25" x14ac:dyDescent="0.2">
      <c r="A34" s="90"/>
      <c r="B34" s="90"/>
      <c r="C34" s="17" t="s">
        <v>145</v>
      </c>
      <c r="D34" s="91"/>
      <c r="E34" s="90"/>
      <c r="F34" s="90"/>
      <c r="G34" s="90"/>
      <c r="H34" s="125">
        <f>SUMIF(J12:J23,"&gt;0")</f>
        <v>1569074.709999999</v>
      </c>
      <c r="I34" s="337" t="s">
        <v>65</v>
      </c>
      <c r="J34" s="9"/>
      <c r="K34" s="335"/>
      <c r="O34" s="87"/>
    </row>
    <row r="35" spans="1:15" s="6" customFormat="1" ht="14.25" x14ac:dyDescent="0.2">
      <c r="A35" s="90"/>
      <c r="B35" s="90"/>
      <c r="C35" s="4" t="s">
        <v>86</v>
      </c>
      <c r="D35" s="4"/>
      <c r="E35" s="4"/>
      <c r="F35" s="4"/>
      <c r="G35" s="4"/>
      <c r="H35" s="125">
        <f>SUMIF(K12:K23,"&lt;0")</f>
        <v>-42027.139999996871</v>
      </c>
      <c r="I35" s="337" t="s">
        <v>65</v>
      </c>
      <c r="J35" s="9"/>
      <c r="K35" s="336"/>
      <c r="L35" s="7"/>
      <c r="M35" s="7"/>
      <c r="N35" s="7"/>
      <c r="O35" s="7"/>
    </row>
    <row r="36" spans="1:15" x14ac:dyDescent="0.2">
      <c r="C36" s="17" t="s">
        <v>146</v>
      </c>
      <c r="D36" s="104"/>
      <c r="E36" s="4"/>
      <c r="F36" s="4"/>
      <c r="G36" s="4"/>
      <c r="J36" s="9"/>
      <c r="K36" s="335"/>
    </row>
    <row r="37" spans="1:15" s="6" customFormat="1" ht="15" x14ac:dyDescent="0.2">
      <c r="A37" s="92"/>
      <c r="B37" s="92"/>
      <c r="C37" s="9"/>
      <c r="D37" s="9"/>
      <c r="L37" s="7"/>
      <c r="M37" s="7"/>
      <c r="N37" s="7"/>
      <c r="O37" s="7"/>
    </row>
    <row r="38" spans="1:15" s="6" customFormat="1" ht="15.75" x14ac:dyDescent="0.25">
      <c r="A38" s="338"/>
      <c r="B38" s="339"/>
      <c r="C38" s="9"/>
      <c r="D38" s="9"/>
      <c r="L38" s="7"/>
      <c r="M38" s="7"/>
      <c r="N38" s="7"/>
      <c r="O38" s="7"/>
    </row>
    <row r="39" spans="1:15" s="6" customFormat="1" ht="35.25" customHeight="1" x14ac:dyDescent="0.2">
      <c r="A39" s="340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7"/>
    </row>
    <row r="40" spans="1:15" s="6" customFormat="1" ht="27" customHeight="1" x14ac:dyDescent="0.2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7"/>
    </row>
    <row r="41" spans="1:15" s="9" customFormat="1" ht="15" x14ac:dyDescent="0.2">
      <c r="A41" s="92"/>
      <c r="B41" s="92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</row>
    <row r="42" spans="1:15" s="9" customFormat="1" ht="15" x14ac:dyDescent="0.2">
      <c r="A42" s="92"/>
      <c r="B42" s="92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</row>
    <row r="43" spans="1:15" s="9" customFormat="1" ht="15" x14ac:dyDescent="0.2">
      <c r="A43" s="92"/>
      <c r="B43" s="92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</row>
    <row r="44" spans="1:15" s="9" customFormat="1" ht="15" x14ac:dyDescent="0.2">
      <c r="A44" s="92"/>
      <c r="B44" s="92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</row>
    <row r="45" spans="1:15" s="9" customFormat="1" ht="15" x14ac:dyDescent="0.2">
      <c r="A45" s="92"/>
      <c r="B45" s="92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</row>
    <row r="46" spans="1:15" s="9" customFormat="1" ht="15" x14ac:dyDescent="0.2">
      <c r="A46" s="92"/>
      <c r="B46" s="92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</row>
    <row r="47" spans="1:15" s="9" customFormat="1" ht="15" x14ac:dyDescent="0.2">
      <c r="A47" s="92"/>
      <c r="B47" s="92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</row>
    <row r="48" spans="1:15" s="9" customFormat="1" ht="15" x14ac:dyDescent="0.2">
      <c r="A48" s="92"/>
      <c r="B48" s="92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</row>
    <row r="49" spans="1:15" s="9" customFormat="1" ht="15" x14ac:dyDescent="0.2">
      <c r="A49" s="92"/>
      <c r="B49" s="92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</row>
    <row r="50" spans="1:15" s="9" customFormat="1" ht="15" x14ac:dyDescent="0.2">
      <c r="A50" s="92"/>
      <c r="B50" s="92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</row>
    <row r="51" spans="1:15" s="9" customFormat="1" ht="15" x14ac:dyDescent="0.2">
      <c r="A51" s="92"/>
      <c r="B51" s="92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</row>
    <row r="52" spans="1:15" s="9" customFormat="1" ht="15" x14ac:dyDescent="0.2">
      <c r="A52" s="92"/>
      <c r="B52" s="92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</row>
    <row r="53" spans="1:15" s="9" customFormat="1" ht="15" x14ac:dyDescent="0.2">
      <c r="A53" s="92"/>
      <c r="B53" s="92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</row>
    <row r="54" spans="1:15" s="9" customFormat="1" ht="15" x14ac:dyDescent="0.2">
      <c r="A54" s="92"/>
      <c r="B54" s="92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</row>
    <row r="55" spans="1:15" s="9" customFormat="1" ht="15" x14ac:dyDescent="0.2">
      <c r="A55" s="92"/>
      <c r="B55" s="92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</row>
    <row r="56" spans="1:15" s="9" customFormat="1" ht="15" x14ac:dyDescent="0.2">
      <c r="A56" s="92"/>
      <c r="B56" s="92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</row>
    <row r="57" spans="1:15" s="9" customFormat="1" ht="15" x14ac:dyDescent="0.2">
      <c r="A57" s="92"/>
      <c r="B57" s="92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</row>
    <row r="58" spans="1:15" s="9" customFormat="1" ht="15" x14ac:dyDescent="0.2">
      <c r="A58" s="92"/>
      <c r="B58" s="92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</row>
    <row r="59" spans="1:15" s="9" customFormat="1" ht="15" x14ac:dyDescent="0.2">
      <c r="A59" s="92"/>
      <c r="B59" s="92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</row>
    <row r="60" spans="1:15" s="9" customFormat="1" ht="15" x14ac:dyDescent="0.2">
      <c r="A60" s="92"/>
      <c r="B60" s="92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</row>
    <row r="61" spans="1:15" s="9" customFormat="1" ht="15" x14ac:dyDescent="0.2">
      <c r="A61" s="92"/>
      <c r="B61" s="92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</row>
    <row r="62" spans="1:15" s="9" customFormat="1" ht="15" x14ac:dyDescent="0.2">
      <c r="A62" s="92"/>
      <c r="B62" s="92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</row>
    <row r="63" spans="1:15" s="9" customFormat="1" ht="15" x14ac:dyDescent="0.2">
      <c r="A63" s="92"/>
      <c r="B63" s="92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</row>
    <row r="64" spans="1:15" s="9" customFormat="1" ht="15" x14ac:dyDescent="0.2">
      <c r="A64" s="92"/>
      <c r="B64" s="92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</row>
    <row r="65" spans="1:15" s="9" customFormat="1" ht="15" x14ac:dyDescent="0.2">
      <c r="A65" s="92"/>
      <c r="B65" s="92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</row>
    <row r="66" spans="1:15" s="9" customFormat="1" ht="15" x14ac:dyDescent="0.2">
      <c r="A66" s="92"/>
      <c r="B66" s="92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</row>
    <row r="67" spans="1:15" s="9" customFormat="1" ht="15" x14ac:dyDescent="0.2">
      <c r="A67" s="92"/>
      <c r="B67" s="92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</row>
    <row r="68" spans="1:15" s="9" customFormat="1" ht="15" x14ac:dyDescent="0.2">
      <c r="A68" s="92"/>
      <c r="B68" s="92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</row>
    <row r="69" spans="1:15" s="9" customFormat="1" ht="15" x14ac:dyDescent="0.2">
      <c r="A69" s="92"/>
      <c r="B69" s="92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</row>
    <row r="70" spans="1:15" s="9" customFormat="1" ht="15" x14ac:dyDescent="0.2">
      <c r="A70" s="92"/>
      <c r="B70" s="92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</row>
    <row r="71" spans="1:15" s="9" customFormat="1" ht="15" x14ac:dyDescent="0.2">
      <c r="A71" s="92"/>
      <c r="B71" s="92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</row>
    <row r="72" spans="1:15" s="9" customFormat="1" ht="15" x14ac:dyDescent="0.2">
      <c r="A72" s="92"/>
      <c r="B72" s="92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</row>
    <row r="73" spans="1:15" s="9" customFormat="1" ht="15" x14ac:dyDescent="0.2">
      <c r="A73" s="92"/>
      <c r="B73" s="92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</row>
    <row r="74" spans="1:15" s="9" customFormat="1" ht="15" x14ac:dyDescent="0.2">
      <c r="A74" s="92"/>
      <c r="B74" s="92"/>
      <c r="E74" s="6"/>
      <c r="F74" s="6"/>
      <c r="G74" s="6"/>
      <c r="H74" s="6"/>
      <c r="I74" s="6"/>
      <c r="J74" s="6"/>
      <c r="K74" s="6"/>
      <c r="L74" s="7"/>
      <c r="M74" s="7"/>
      <c r="N74" s="7"/>
      <c r="O74" s="7"/>
    </row>
    <row r="75" spans="1:15" s="9" customFormat="1" ht="15" x14ac:dyDescent="0.2">
      <c r="A75" s="92"/>
      <c r="B75" s="92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</row>
    <row r="76" spans="1:15" s="9" customFormat="1" ht="15" x14ac:dyDescent="0.2">
      <c r="A76" s="92"/>
      <c r="B76" s="92"/>
      <c r="E76" s="6"/>
      <c r="F76" s="6"/>
      <c r="G76" s="6"/>
      <c r="H76" s="6"/>
      <c r="I76" s="6"/>
      <c r="J76" s="6"/>
      <c r="K76" s="6"/>
      <c r="L76" s="7"/>
      <c r="M76" s="7"/>
      <c r="N76" s="7"/>
      <c r="O76" s="7"/>
    </row>
    <row r="77" spans="1:15" s="9" customFormat="1" ht="15" x14ac:dyDescent="0.2">
      <c r="A77" s="92"/>
      <c r="B77" s="92"/>
      <c r="E77" s="6"/>
      <c r="F77" s="6"/>
      <c r="G77" s="6"/>
      <c r="H77" s="6"/>
      <c r="I77" s="6"/>
      <c r="J77" s="6"/>
      <c r="K77" s="6"/>
      <c r="L77" s="7"/>
      <c r="M77" s="7"/>
      <c r="N77" s="7"/>
      <c r="O77" s="7"/>
    </row>
    <row r="78" spans="1:15" s="9" customFormat="1" ht="15" x14ac:dyDescent="0.2">
      <c r="A78" s="92"/>
      <c r="B78" s="92"/>
      <c r="E78" s="6"/>
      <c r="F78" s="6"/>
      <c r="G78" s="6"/>
      <c r="H78" s="6"/>
      <c r="I78" s="6"/>
      <c r="J78" s="6"/>
      <c r="K78" s="6"/>
      <c r="L78" s="7"/>
      <c r="M78" s="7"/>
      <c r="N78" s="7"/>
      <c r="O78" s="7"/>
    </row>
    <row r="79" spans="1:15" s="9" customFormat="1" ht="15" x14ac:dyDescent="0.2">
      <c r="A79" s="92"/>
      <c r="B79" s="92"/>
      <c r="E79" s="6"/>
      <c r="F79" s="6"/>
      <c r="G79" s="6"/>
      <c r="H79" s="6"/>
      <c r="I79" s="6"/>
      <c r="J79" s="6"/>
      <c r="K79" s="6"/>
      <c r="L79" s="7"/>
      <c r="M79" s="7"/>
      <c r="N79" s="7"/>
      <c r="O79" s="7"/>
    </row>
    <row r="80" spans="1:15" s="9" customFormat="1" ht="15" x14ac:dyDescent="0.2">
      <c r="A80" s="92"/>
      <c r="B80" s="92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</row>
    <row r="81" spans="1:15" s="9" customFormat="1" ht="15" x14ac:dyDescent="0.2">
      <c r="A81" s="92"/>
      <c r="B81" s="92"/>
      <c r="E81" s="6"/>
      <c r="F81" s="6"/>
      <c r="G81" s="6"/>
      <c r="H81" s="6"/>
      <c r="I81" s="6"/>
      <c r="J81" s="6"/>
      <c r="K81" s="6"/>
      <c r="L81" s="7"/>
      <c r="M81" s="7"/>
      <c r="N81" s="7"/>
      <c r="O81" s="7"/>
    </row>
    <row r="82" spans="1:15" s="9" customFormat="1" ht="15" x14ac:dyDescent="0.2">
      <c r="A82" s="92"/>
      <c r="B82" s="92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</row>
    <row r="83" spans="1:15" s="9" customFormat="1" ht="15" x14ac:dyDescent="0.2">
      <c r="A83" s="92"/>
      <c r="B83" s="92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</row>
    <row r="84" spans="1:15" s="9" customFormat="1" ht="15" x14ac:dyDescent="0.2">
      <c r="A84" s="92"/>
      <c r="B84" s="92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</row>
    <row r="85" spans="1:15" s="9" customFormat="1" ht="15" x14ac:dyDescent="0.2">
      <c r="A85" s="92"/>
      <c r="B85" s="92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</row>
    <row r="86" spans="1:15" s="9" customFormat="1" ht="15" x14ac:dyDescent="0.2">
      <c r="A86" s="92"/>
      <c r="B86" s="92"/>
      <c r="E86" s="6"/>
      <c r="F86" s="6"/>
      <c r="G86" s="6"/>
      <c r="H86" s="6"/>
      <c r="I86" s="6"/>
      <c r="J86" s="6"/>
      <c r="K86" s="6"/>
      <c r="L86" s="7"/>
      <c r="M86" s="7"/>
      <c r="N86" s="7"/>
      <c r="O86" s="7"/>
    </row>
    <row r="87" spans="1:15" s="9" customFormat="1" ht="15" x14ac:dyDescent="0.2">
      <c r="A87" s="92"/>
      <c r="B87" s="92"/>
      <c r="E87" s="6"/>
      <c r="F87" s="6"/>
      <c r="G87" s="6"/>
      <c r="H87" s="6"/>
      <c r="I87" s="6"/>
      <c r="J87" s="6"/>
      <c r="K87" s="6"/>
      <c r="L87" s="7"/>
      <c r="M87" s="7"/>
      <c r="N87" s="7"/>
      <c r="O87" s="7"/>
    </row>
    <row r="88" spans="1:15" s="9" customFormat="1" ht="15" x14ac:dyDescent="0.2">
      <c r="A88" s="92"/>
      <c r="B88" s="92"/>
      <c r="E88" s="6"/>
      <c r="F88" s="6"/>
      <c r="G88" s="6"/>
      <c r="H88" s="6"/>
      <c r="I88" s="6"/>
      <c r="J88" s="6"/>
      <c r="K88" s="6"/>
      <c r="L88" s="7"/>
      <c r="M88" s="7"/>
      <c r="N88" s="7"/>
      <c r="O88" s="7"/>
    </row>
    <row r="89" spans="1:15" s="9" customFormat="1" ht="15" x14ac:dyDescent="0.2">
      <c r="A89" s="92"/>
      <c r="B89" s="92"/>
      <c r="E89" s="6"/>
      <c r="F89" s="6"/>
      <c r="G89" s="6"/>
      <c r="H89" s="6"/>
      <c r="I89" s="6"/>
      <c r="J89" s="6"/>
      <c r="K89" s="6"/>
      <c r="L89" s="7"/>
      <c r="M89" s="7"/>
      <c r="N89" s="7"/>
      <c r="O89" s="7"/>
    </row>
    <row r="90" spans="1:15" s="9" customFormat="1" ht="15" x14ac:dyDescent="0.2">
      <c r="A90" s="92"/>
      <c r="B90" s="92"/>
      <c r="E90" s="6"/>
      <c r="F90" s="6"/>
      <c r="G90" s="6"/>
      <c r="H90" s="6"/>
      <c r="I90" s="6"/>
      <c r="J90" s="6"/>
      <c r="K90" s="6"/>
      <c r="L90" s="7"/>
      <c r="M90" s="7"/>
      <c r="N90" s="7"/>
      <c r="O90" s="7"/>
    </row>
    <row r="91" spans="1:15" s="9" customFormat="1" ht="15" x14ac:dyDescent="0.2">
      <c r="A91" s="92"/>
      <c r="B91" s="92"/>
      <c r="E91" s="6"/>
      <c r="F91" s="6"/>
      <c r="G91" s="6"/>
      <c r="H91" s="6"/>
      <c r="I91" s="6"/>
      <c r="J91" s="6"/>
      <c r="K91" s="6"/>
      <c r="L91" s="7"/>
      <c r="M91" s="7"/>
      <c r="N91" s="7"/>
      <c r="O91" s="7"/>
    </row>
    <row r="92" spans="1:15" s="9" customFormat="1" ht="15" x14ac:dyDescent="0.2">
      <c r="A92" s="92"/>
      <c r="B92" s="92"/>
      <c r="E92" s="6"/>
      <c r="F92" s="6"/>
      <c r="G92" s="6"/>
      <c r="H92" s="6"/>
      <c r="I92" s="6"/>
      <c r="J92" s="6"/>
      <c r="K92" s="6"/>
      <c r="L92" s="7"/>
      <c r="M92" s="7"/>
      <c r="N92" s="7"/>
      <c r="O92" s="7"/>
    </row>
    <row r="93" spans="1:15" s="9" customFormat="1" ht="15" x14ac:dyDescent="0.2">
      <c r="A93" s="92"/>
      <c r="B93" s="92"/>
      <c r="E93" s="6"/>
      <c r="F93" s="6"/>
      <c r="G93" s="6"/>
      <c r="H93" s="6"/>
      <c r="I93" s="6"/>
      <c r="J93" s="6"/>
      <c r="K93" s="6"/>
      <c r="L93" s="7"/>
      <c r="M93" s="7"/>
      <c r="N93" s="7"/>
      <c r="O93" s="7"/>
    </row>
    <row r="94" spans="1:15" s="9" customFormat="1" ht="15" x14ac:dyDescent="0.2">
      <c r="A94" s="92"/>
      <c r="B94" s="92"/>
      <c r="E94" s="6"/>
      <c r="F94" s="6"/>
      <c r="G94" s="6"/>
      <c r="H94" s="6"/>
      <c r="I94" s="6"/>
      <c r="J94" s="6"/>
      <c r="K94" s="6"/>
      <c r="L94" s="7"/>
      <c r="M94" s="7"/>
      <c r="N94" s="7"/>
      <c r="O94" s="7"/>
    </row>
    <row r="95" spans="1:15" s="9" customFormat="1" ht="15" x14ac:dyDescent="0.2">
      <c r="A95" s="92"/>
      <c r="B95" s="92"/>
      <c r="E95" s="6"/>
      <c r="F95" s="6"/>
      <c r="G95" s="6"/>
      <c r="H95" s="6"/>
      <c r="I95" s="6"/>
      <c r="J95" s="6"/>
      <c r="K95" s="6"/>
      <c r="L95" s="7"/>
      <c r="M95" s="7"/>
      <c r="N95" s="7"/>
      <c r="O95" s="7"/>
    </row>
    <row r="96" spans="1:15" s="9" customFormat="1" ht="15" x14ac:dyDescent="0.2">
      <c r="A96" s="92"/>
      <c r="B96" s="92"/>
      <c r="E96" s="6"/>
      <c r="F96" s="6"/>
      <c r="G96" s="6"/>
      <c r="H96" s="6"/>
      <c r="I96" s="6"/>
      <c r="J96" s="6"/>
      <c r="K96" s="6"/>
      <c r="L96" s="7"/>
      <c r="M96" s="7"/>
      <c r="N96" s="7"/>
      <c r="O96" s="7"/>
    </row>
    <row r="97" spans="1:15" s="9" customFormat="1" ht="15" x14ac:dyDescent="0.2">
      <c r="A97" s="92"/>
      <c r="B97" s="92"/>
      <c r="E97" s="6"/>
      <c r="F97" s="6"/>
      <c r="G97" s="6"/>
      <c r="H97" s="6"/>
      <c r="I97" s="6"/>
      <c r="J97" s="6"/>
      <c r="K97" s="6"/>
      <c r="L97" s="7"/>
      <c r="M97" s="7"/>
      <c r="N97" s="7"/>
      <c r="O97" s="7"/>
    </row>
    <row r="98" spans="1:15" s="9" customFormat="1" ht="15" x14ac:dyDescent="0.2">
      <c r="A98" s="92"/>
      <c r="B98" s="92"/>
      <c r="E98" s="6"/>
      <c r="F98" s="6"/>
      <c r="G98" s="6"/>
      <c r="H98" s="6"/>
      <c r="I98" s="6"/>
      <c r="J98" s="6"/>
      <c r="K98" s="6"/>
      <c r="L98" s="7"/>
      <c r="M98" s="7"/>
      <c r="N98" s="7"/>
      <c r="O98" s="7"/>
    </row>
    <row r="99" spans="1:15" s="9" customFormat="1" ht="15" x14ac:dyDescent="0.2">
      <c r="A99" s="92"/>
      <c r="B99" s="92"/>
      <c r="E99" s="6"/>
      <c r="F99" s="6"/>
      <c r="G99" s="6"/>
      <c r="H99" s="6"/>
      <c r="I99" s="6"/>
      <c r="J99" s="6"/>
      <c r="K99" s="6"/>
      <c r="L99" s="7"/>
      <c r="M99" s="7"/>
      <c r="N99" s="7"/>
      <c r="O99" s="7"/>
    </row>
    <row r="100" spans="1:15" s="9" customFormat="1" ht="15" x14ac:dyDescent="0.2">
      <c r="A100" s="92"/>
      <c r="B100" s="92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7"/>
    </row>
    <row r="101" spans="1:15" s="9" customFormat="1" ht="15" x14ac:dyDescent="0.2">
      <c r="A101" s="92"/>
      <c r="B101" s="92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7"/>
    </row>
    <row r="102" spans="1:15" s="9" customFormat="1" ht="15" x14ac:dyDescent="0.2">
      <c r="A102" s="92"/>
      <c r="B102" s="92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7"/>
    </row>
    <row r="103" spans="1:15" s="9" customFormat="1" ht="15" x14ac:dyDescent="0.2">
      <c r="A103" s="92"/>
      <c r="B103" s="92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7"/>
    </row>
    <row r="104" spans="1:15" s="9" customFormat="1" ht="15" x14ac:dyDescent="0.2">
      <c r="A104" s="92"/>
      <c r="B104" s="92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7"/>
    </row>
    <row r="105" spans="1:15" s="9" customFormat="1" ht="15" x14ac:dyDescent="0.2">
      <c r="A105" s="92"/>
      <c r="B105" s="92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7"/>
    </row>
    <row r="106" spans="1:15" s="9" customFormat="1" ht="15" x14ac:dyDescent="0.2">
      <c r="A106" s="92"/>
      <c r="B106" s="92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7"/>
    </row>
    <row r="107" spans="1:15" s="9" customFormat="1" ht="15" x14ac:dyDescent="0.2">
      <c r="A107" s="92"/>
      <c r="B107" s="92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7"/>
    </row>
    <row r="108" spans="1:15" s="9" customFormat="1" ht="15" x14ac:dyDescent="0.2">
      <c r="A108" s="92"/>
      <c r="B108" s="92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7"/>
    </row>
    <row r="109" spans="1:15" s="9" customFormat="1" ht="15" x14ac:dyDescent="0.2">
      <c r="A109" s="92"/>
      <c r="B109" s="92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7"/>
    </row>
    <row r="110" spans="1:15" s="9" customFormat="1" ht="15" x14ac:dyDescent="0.2">
      <c r="A110" s="92"/>
      <c r="B110" s="92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</row>
    <row r="111" spans="1:15" s="9" customFormat="1" ht="15" x14ac:dyDescent="0.2">
      <c r="A111" s="92"/>
      <c r="B111" s="92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</row>
    <row r="112" spans="1:15" s="9" customFormat="1" ht="15" x14ac:dyDescent="0.2">
      <c r="A112" s="92"/>
      <c r="B112" s="92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7"/>
    </row>
    <row r="113" spans="1:15" s="9" customFormat="1" ht="15" x14ac:dyDescent="0.2">
      <c r="A113" s="92"/>
      <c r="B113" s="92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7"/>
    </row>
    <row r="114" spans="1:15" s="9" customFormat="1" ht="15" x14ac:dyDescent="0.2">
      <c r="A114" s="92"/>
      <c r="B114" s="92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</row>
    <row r="115" spans="1:15" s="9" customFormat="1" ht="15" x14ac:dyDescent="0.2">
      <c r="A115" s="92"/>
      <c r="B115" s="92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</row>
    <row r="116" spans="1:15" s="9" customFormat="1" ht="15" x14ac:dyDescent="0.2">
      <c r="A116" s="92"/>
      <c r="B116" s="92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</row>
    <row r="117" spans="1:15" s="9" customFormat="1" ht="15" x14ac:dyDescent="0.2">
      <c r="A117" s="92"/>
      <c r="B117" s="92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</row>
    <row r="118" spans="1:15" s="9" customFormat="1" ht="15" x14ac:dyDescent="0.2">
      <c r="A118" s="92"/>
      <c r="B118" s="92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</row>
    <row r="119" spans="1:15" s="9" customFormat="1" ht="15" x14ac:dyDescent="0.2">
      <c r="A119" s="92"/>
      <c r="B119" s="92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7"/>
    </row>
    <row r="120" spans="1:15" s="9" customFormat="1" ht="15" x14ac:dyDescent="0.2">
      <c r="A120" s="92"/>
      <c r="B120" s="92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7"/>
    </row>
    <row r="121" spans="1:15" s="9" customFormat="1" ht="15" x14ac:dyDescent="0.2">
      <c r="A121" s="92"/>
      <c r="B121" s="92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</row>
    <row r="122" spans="1:15" s="9" customFormat="1" ht="15" x14ac:dyDescent="0.2">
      <c r="A122" s="92"/>
      <c r="B122" s="92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</row>
    <row r="123" spans="1:15" s="9" customFormat="1" ht="15" x14ac:dyDescent="0.2">
      <c r="A123" s="92"/>
      <c r="B123" s="92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</row>
    <row r="124" spans="1:15" s="9" customFormat="1" ht="15" x14ac:dyDescent="0.2">
      <c r="A124" s="92"/>
      <c r="B124" s="92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</row>
    <row r="125" spans="1:15" s="9" customFormat="1" ht="15" x14ac:dyDescent="0.2">
      <c r="A125" s="92"/>
      <c r="B125" s="92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</row>
    <row r="126" spans="1:15" s="9" customFormat="1" ht="15" x14ac:dyDescent="0.2">
      <c r="A126" s="92"/>
      <c r="B126" s="92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7"/>
    </row>
    <row r="127" spans="1:15" s="9" customFormat="1" ht="15" x14ac:dyDescent="0.2">
      <c r="A127" s="92"/>
      <c r="B127" s="92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7"/>
    </row>
    <row r="128" spans="1:15" s="9" customFormat="1" ht="15" x14ac:dyDescent="0.2">
      <c r="A128" s="92"/>
      <c r="B128" s="92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7"/>
    </row>
    <row r="129" spans="1:15" s="9" customFormat="1" ht="15" x14ac:dyDescent="0.2">
      <c r="A129" s="92"/>
      <c r="B129" s="92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</row>
    <row r="130" spans="1:15" s="9" customFormat="1" ht="15" x14ac:dyDescent="0.2">
      <c r="A130" s="92"/>
      <c r="B130" s="92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</row>
    <row r="131" spans="1:15" s="9" customFormat="1" ht="15" x14ac:dyDescent="0.2">
      <c r="A131" s="92"/>
      <c r="B131" s="92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7"/>
    </row>
    <row r="132" spans="1:15" s="9" customFormat="1" ht="15" x14ac:dyDescent="0.2">
      <c r="A132" s="92"/>
      <c r="B132" s="92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7"/>
    </row>
    <row r="133" spans="1:15" s="9" customFormat="1" ht="15" x14ac:dyDescent="0.2">
      <c r="A133" s="92"/>
      <c r="B133" s="92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7"/>
    </row>
    <row r="134" spans="1:15" s="9" customFormat="1" ht="15" x14ac:dyDescent="0.2">
      <c r="A134" s="92"/>
      <c r="B134" s="92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7"/>
    </row>
    <row r="135" spans="1:15" s="9" customFormat="1" ht="15" x14ac:dyDescent="0.2">
      <c r="A135" s="92"/>
      <c r="B135" s="92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7"/>
    </row>
    <row r="136" spans="1:15" s="9" customFormat="1" ht="15" x14ac:dyDescent="0.2">
      <c r="A136" s="92"/>
      <c r="B136" s="92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7"/>
    </row>
    <row r="137" spans="1:15" s="9" customFormat="1" ht="15" x14ac:dyDescent="0.2">
      <c r="A137" s="92"/>
      <c r="B137" s="92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7"/>
    </row>
    <row r="138" spans="1:15" s="9" customFormat="1" ht="15" x14ac:dyDescent="0.2">
      <c r="A138" s="92"/>
      <c r="B138" s="92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7"/>
    </row>
    <row r="139" spans="1:15" s="9" customFormat="1" ht="15" x14ac:dyDescent="0.2">
      <c r="A139" s="92"/>
      <c r="B139" s="92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7"/>
    </row>
    <row r="140" spans="1:15" s="9" customFormat="1" ht="15" x14ac:dyDescent="0.2">
      <c r="A140" s="92"/>
      <c r="B140" s="92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</row>
    <row r="141" spans="1:15" s="9" customFormat="1" ht="15" x14ac:dyDescent="0.2">
      <c r="A141" s="92"/>
      <c r="B141" s="92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7"/>
    </row>
    <row r="142" spans="1:15" s="9" customFormat="1" ht="15" x14ac:dyDescent="0.2">
      <c r="A142" s="92"/>
      <c r="B142" s="92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7"/>
    </row>
    <row r="143" spans="1:15" s="9" customFormat="1" ht="15" x14ac:dyDescent="0.2">
      <c r="A143" s="92"/>
      <c r="B143" s="92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7"/>
    </row>
    <row r="144" spans="1:15" s="9" customFormat="1" ht="15" x14ac:dyDescent="0.2">
      <c r="A144" s="92"/>
      <c r="B144" s="92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7"/>
    </row>
    <row r="145" spans="1:15" s="9" customFormat="1" ht="15" x14ac:dyDescent="0.2">
      <c r="A145" s="92"/>
      <c r="B145" s="92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7"/>
    </row>
    <row r="146" spans="1:15" s="9" customFormat="1" ht="15" x14ac:dyDescent="0.2">
      <c r="A146" s="92"/>
      <c r="B146" s="92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7"/>
    </row>
    <row r="147" spans="1:15" s="9" customFormat="1" ht="15" x14ac:dyDescent="0.2">
      <c r="A147" s="92"/>
      <c r="B147" s="92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7"/>
    </row>
    <row r="148" spans="1:15" s="9" customFormat="1" ht="15" x14ac:dyDescent="0.2">
      <c r="A148" s="92"/>
      <c r="B148" s="92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</row>
    <row r="149" spans="1:15" s="9" customFormat="1" ht="15" x14ac:dyDescent="0.2">
      <c r="A149" s="92"/>
      <c r="B149" s="92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</row>
    <row r="150" spans="1:15" s="9" customFormat="1" ht="15" x14ac:dyDescent="0.2">
      <c r="A150" s="92"/>
      <c r="B150" s="92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7"/>
    </row>
    <row r="151" spans="1:15" s="9" customFormat="1" ht="15" x14ac:dyDescent="0.2">
      <c r="A151" s="92"/>
      <c r="B151" s="92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7"/>
    </row>
    <row r="152" spans="1:15" s="9" customFormat="1" ht="15" x14ac:dyDescent="0.2">
      <c r="A152" s="92"/>
      <c r="B152" s="92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7"/>
    </row>
    <row r="153" spans="1:15" s="9" customFormat="1" ht="15" x14ac:dyDescent="0.2">
      <c r="A153" s="92"/>
      <c r="B153" s="92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7"/>
    </row>
    <row r="154" spans="1:15" s="9" customFormat="1" ht="15" x14ac:dyDescent="0.2">
      <c r="A154" s="92"/>
      <c r="B154" s="92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7"/>
    </row>
    <row r="155" spans="1:15" s="9" customFormat="1" ht="15" x14ac:dyDescent="0.2">
      <c r="A155" s="92"/>
      <c r="B155" s="92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7"/>
    </row>
    <row r="156" spans="1:15" s="9" customFormat="1" ht="15" x14ac:dyDescent="0.2">
      <c r="A156" s="92"/>
      <c r="B156" s="92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7"/>
    </row>
    <row r="157" spans="1:15" s="9" customFormat="1" ht="15" x14ac:dyDescent="0.2">
      <c r="A157" s="92"/>
      <c r="B157" s="92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7"/>
    </row>
    <row r="158" spans="1:15" s="9" customFormat="1" ht="15" x14ac:dyDescent="0.2">
      <c r="A158" s="92"/>
      <c r="B158" s="92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7"/>
    </row>
    <row r="159" spans="1:15" s="9" customFormat="1" ht="15" x14ac:dyDescent="0.2">
      <c r="A159" s="92"/>
      <c r="B159" s="92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7"/>
    </row>
    <row r="160" spans="1:15" s="9" customFormat="1" ht="15" x14ac:dyDescent="0.2">
      <c r="A160" s="92"/>
      <c r="B160" s="92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7"/>
    </row>
    <row r="161" spans="1:15" s="9" customFormat="1" ht="15" x14ac:dyDescent="0.2">
      <c r="A161" s="92"/>
      <c r="B161" s="92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7"/>
    </row>
    <row r="162" spans="1:15" s="9" customFormat="1" ht="15" x14ac:dyDescent="0.2">
      <c r="A162" s="92"/>
      <c r="B162" s="92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7"/>
    </row>
    <row r="163" spans="1:15" s="9" customFormat="1" ht="15" x14ac:dyDescent="0.2">
      <c r="A163" s="92"/>
      <c r="B163" s="92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7"/>
    </row>
    <row r="164" spans="1:15" s="9" customFormat="1" ht="15" x14ac:dyDescent="0.2">
      <c r="A164" s="92"/>
      <c r="B164" s="92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7"/>
    </row>
    <row r="165" spans="1:15" s="9" customFormat="1" ht="15" x14ac:dyDescent="0.2">
      <c r="A165" s="92"/>
      <c r="B165" s="92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7"/>
    </row>
    <row r="166" spans="1:15" s="9" customFormat="1" ht="15" x14ac:dyDescent="0.2">
      <c r="A166" s="92"/>
      <c r="B166" s="92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7"/>
    </row>
    <row r="167" spans="1:15" s="9" customFormat="1" ht="15" x14ac:dyDescent="0.2">
      <c r="A167" s="92"/>
      <c r="B167" s="92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7"/>
    </row>
    <row r="168" spans="1:15" s="9" customFormat="1" ht="15" x14ac:dyDescent="0.2">
      <c r="A168" s="92"/>
      <c r="B168" s="92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7"/>
    </row>
    <row r="169" spans="1:15" s="9" customFormat="1" ht="15" x14ac:dyDescent="0.2">
      <c r="A169" s="92"/>
      <c r="B169" s="92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7"/>
    </row>
    <row r="170" spans="1:15" s="9" customFormat="1" ht="15" x14ac:dyDescent="0.2">
      <c r="A170" s="92"/>
      <c r="B170" s="92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7"/>
    </row>
    <row r="171" spans="1:15" s="9" customFormat="1" ht="15" x14ac:dyDescent="0.2">
      <c r="A171" s="92"/>
      <c r="B171" s="92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</row>
    <row r="172" spans="1:15" s="9" customFormat="1" ht="15" x14ac:dyDescent="0.2">
      <c r="A172" s="92"/>
      <c r="B172" s="92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7"/>
    </row>
    <row r="173" spans="1:15" s="9" customFormat="1" ht="15" x14ac:dyDescent="0.2">
      <c r="A173" s="92"/>
      <c r="B173" s="92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7"/>
    </row>
    <row r="174" spans="1:15" s="9" customFormat="1" ht="15" x14ac:dyDescent="0.2">
      <c r="A174" s="92"/>
      <c r="B174" s="92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7"/>
    </row>
    <row r="175" spans="1:15" s="9" customFormat="1" ht="15" x14ac:dyDescent="0.2">
      <c r="A175" s="92"/>
      <c r="B175" s="92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7"/>
    </row>
    <row r="176" spans="1:15" s="9" customFormat="1" ht="15" x14ac:dyDescent="0.2">
      <c r="A176" s="92"/>
      <c r="B176" s="92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7"/>
    </row>
    <row r="177" spans="1:15" s="9" customFormat="1" ht="15" x14ac:dyDescent="0.2">
      <c r="A177" s="92"/>
      <c r="B177" s="92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7"/>
    </row>
    <row r="178" spans="1:15" s="9" customFormat="1" ht="15" x14ac:dyDescent="0.2">
      <c r="A178" s="92"/>
      <c r="B178" s="92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7"/>
    </row>
    <row r="179" spans="1:15" s="9" customFormat="1" ht="15" x14ac:dyDescent="0.2">
      <c r="A179" s="92"/>
      <c r="B179" s="92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7"/>
    </row>
    <row r="180" spans="1:15" s="9" customFormat="1" ht="15" x14ac:dyDescent="0.2">
      <c r="A180" s="92"/>
      <c r="B180" s="92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7"/>
    </row>
    <row r="181" spans="1:15" s="9" customFormat="1" ht="15" x14ac:dyDescent="0.2">
      <c r="A181" s="92"/>
      <c r="B181" s="92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7"/>
    </row>
    <row r="182" spans="1:15" s="9" customFormat="1" ht="15" x14ac:dyDescent="0.2">
      <c r="A182" s="92"/>
      <c r="B182" s="92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7"/>
    </row>
    <row r="183" spans="1:15" s="9" customFormat="1" ht="15" x14ac:dyDescent="0.2">
      <c r="A183" s="92"/>
      <c r="B183" s="92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7"/>
    </row>
    <row r="184" spans="1:15" s="9" customFormat="1" ht="15" x14ac:dyDescent="0.2">
      <c r="A184" s="92"/>
      <c r="B184" s="92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7"/>
    </row>
    <row r="185" spans="1:15" s="9" customFormat="1" ht="15" x14ac:dyDescent="0.2">
      <c r="A185" s="92"/>
      <c r="B185" s="92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7"/>
    </row>
    <row r="186" spans="1:15" s="9" customFormat="1" ht="15" x14ac:dyDescent="0.2">
      <c r="A186" s="92"/>
      <c r="B186" s="92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7"/>
    </row>
    <row r="187" spans="1:15" s="9" customFormat="1" ht="15" x14ac:dyDescent="0.2">
      <c r="A187" s="92"/>
      <c r="B187" s="92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7"/>
    </row>
    <row r="188" spans="1:15" s="9" customFormat="1" ht="15" x14ac:dyDescent="0.2">
      <c r="A188" s="92"/>
      <c r="B188" s="92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7"/>
    </row>
    <row r="189" spans="1:15" s="9" customFormat="1" ht="15" x14ac:dyDescent="0.2">
      <c r="A189" s="92"/>
      <c r="B189" s="92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7"/>
    </row>
    <row r="190" spans="1:15" s="9" customFormat="1" ht="15" x14ac:dyDescent="0.2">
      <c r="A190" s="92"/>
      <c r="B190" s="92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7"/>
    </row>
    <row r="191" spans="1:15" s="9" customFormat="1" ht="15" x14ac:dyDescent="0.2">
      <c r="A191" s="92"/>
      <c r="B191" s="92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7"/>
    </row>
    <row r="192" spans="1:15" s="9" customFormat="1" ht="15" x14ac:dyDescent="0.2">
      <c r="A192" s="92"/>
      <c r="B192" s="92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7"/>
    </row>
    <row r="193" spans="1:15" s="9" customFormat="1" ht="15" x14ac:dyDescent="0.2">
      <c r="A193" s="92"/>
      <c r="B193" s="92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7"/>
    </row>
    <row r="194" spans="1:15" s="9" customFormat="1" ht="15" x14ac:dyDescent="0.2">
      <c r="A194" s="92"/>
      <c r="B194" s="92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7"/>
    </row>
    <row r="195" spans="1:15" s="9" customFormat="1" ht="15" x14ac:dyDescent="0.2">
      <c r="A195" s="92"/>
      <c r="B195" s="92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7"/>
    </row>
    <row r="196" spans="1:15" s="9" customFormat="1" ht="15" x14ac:dyDescent="0.2">
      <c r="A196" s="92"/>
      <c r="B196" s="92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7"/>
    </row>
    <row r="197" spans="1:15" s="9" customFormat="1" ht="15" x14ac:dyDescent="0.2">
      <c r="A197" s="92"/>
      <c r="B197" s="92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7"/>
    </row>
    <row r="198" spans="1:15" s="9" customFormat="1" ht="15" x14ac:dyDescent="0.2">
      <c r="A198" s="92"/>
      <c r="B198" s="92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7"/>
    </row>
    <row r="199" spans="1:15" s="9" customFormat="1" ht="15" x14ac:dyDescent="0.2">
      <c r="A199" s="92"/>
      <c r="B199" s="92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7"/>
    </row>
    <row r="200" spans="1:15" s="9" customFormat="1" ht="15" x14ac:dyDescent="0.2">
      <c r="A200" s="92"/>
      <c r="B200" s="92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7"/>
    </row>
    <row r="201" spans="1:15" s="9" customFormat="1" ht="15" x14ac:dyDescent="0.2">
      <c r="A201" s="92"/>
      <c r="B201" s="92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7"/>
    </row>
    <row r="202" spans="1:15" s="9" customFormat="1" ht="15" x14ac:dyDescent="0.2">
      <c r="A202" s="92"/>
      <c r="B202" s="92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7"/>
    </row>
    <row r="203" spans="1:15" s="9" customFormat="1" ht="15" x14ac:dyDescent="0.2">
      <c r="A203" s="92"/>
      <c r="B203" s="92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7"/>
    </row>
    <row r="204" spans="1:15" s="9" customFormat="1" ht="15" x14ac:dyDescent="0.2">
      <c r="A204" s="92"/>
      <c r="B204" s="92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7"/>
    </row>
    <row r="205" spans="1:15" s="9" customFormat="1" ht="15" x14ac:dyDescent="0.2">
      <c r="A205" s="92"/>
      <c r="B205" s="92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7"/>
    </row>
    <row r="206" spans="1:15" s="9" customFormat="1" ht="15" x14ac:dyDescent="0.2">
      <c r="A206" s="92"/>
      <c r="B206" s="92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7"/>
    </row>
    <row r="207" spans="1:15" s="9" customFormat="1" ht="15" x14ac:dyDescent="0.2">
      <c r="A207" s="92"/>
      <c r="B207" s="92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7"/>
    </row>
    <row r="208" spans="1:15" s="9" customFormat="1" ht="15" x14ac:dyDescent="0.2">
      <c r="A208" s="92"/>
      <c r="B208" s="92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7"/>
    </row>
    <row r="209" spans="1:15" s="9" customFormat="1" ht="15" x14ac:dyDescent="0.2">
      <c r="A209" s="92"/>
      <c r="B209" s="92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7"/>
    </row>
    <row r="210" spans="1:15" s="9" customFormat="1" ht="15" x14ac:dyDescent="0.2">
      <c r="A210" s="92"/>
      <c r="B210" s="92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7"/>
    </row>
    <row r="211" spans="1:15" s="9" customFormat="1" ht="15" x14ac:dyDescent="0.2">
      <c r="A211" s="92"/>
      <c r="B211" s="92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7"/>
    </row>
    <row r="212" spans="1:15" s="9" customFormat="1" ht="15" x14ac:dyDescent="0.2">
      <c r="A212" s="92"/>
      <c r="B212" s="92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7"/>
    </row>
    <row r="213" spans="1:15" s="9" customFormat="1" ht="15" x14ac:dyDescent="0.2">
      <c r="A213" s="92"/>
      <c r="B213" s="92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7"/>
    </row>
    <row r="214" spans="1:15" s="9" customFormat="1" ht="15" x14ac:dyDescent="0.2">
      <c r="A214" s="92"/>
      <c r="B214" s="92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7"/>
    </row>
    <row r="215" spans="1:15" s="9" customFormat="1" ht="15" x14ac:dyDescent="0.2">
      <c r="A215" s="92"/>
      <c r="B215" s="92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7"/>
    </row>
    <row r="216" spans="1:15" s="9" customFormat="1" ht="15" x14ac:dyDescent="0.2">
      <c r="A216" s="92"/>
      <c r="B216" s="92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7"/>
    </row>
    <row r="217" spans="1:15" s="9" customFormat="1" ht="15" x14ac:dyDescent="0.2">
      <c r="A217" s="92"/>
      <c r="B217" s="92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7"/>
    </row>
    <row r="218" spans="1:15" s="9" customFormat="1" ht="15" x14ac:dyDescent="0.2">
      <c r="A218" s="92"/>
      <c r="B218" s="92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7"/>
    </row>
    <row r="219" spans="1:15" s="9" customFormat="1" ht="15" x14ac:dyDescent="0.2">
      <c r="A219" s="92"/>
      <c r="B219" s="92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7"/>
    </row>
    <row r="220" spans="1:15" s="9" customFormat="1" ht="15" x14ac:dyDescent="0.2">
      <c r="A220" s="92"/>
      <c r="B220" s="92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7"/>
    </row>
    <row r="221" spans="1:15" s="9" customFormat="1" ht="15" x14ac:dyDescent="0.2">
      <c r="A221" s="92"/>
      <c r="B221" s="92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7"/>
    </row>
    <row r="222" spans="1:15" s="9" customFormat="1" ht="15" x14ac:dyDescent="0.2">
      <c r="A222" s="92"/>
      <c r="B222" s="92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7"/>
    </row>
    <row r="223" spans="1:15" s="9" customFormat="1" ht="15" x14ac:dyDescent="0.2">
      <c r="A223" s="92"/>
      <c r="B223" s="92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7"/>
    </row>
    <row r="224" spans="1:15" s="9" customFormat="1" ht="15" x14ac:dyDescent="0.2">
      <c r="A224" s="92"/>
      <c r="B224" s="92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7"/>
    </row>
    <row r="225" spans="1:15" s="9" customFormat="1" ht="15" x14ac:dyDescent="0.2">
      <c r="A225" s="92"/>
      <c r="B225" s="92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7"/>
    </row>
    <row r="226" spans="1:15" s="9" customFormat="1" ht="15" x14ac:dyDescent="0.2">
      <c r="A226" s="92"/>
      <c r="B226" s="92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7"/>
    </row>
    <row r="227" spans="1:15" s="9" customFormat="1" ht="15" x14ac:dyDescent="0.2">
      <c r="A227" s="92"/>
      <c r="B227" s="92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7"/>
    </row>
    <row r="228" spans="1:15" s="9" customFormat="1" ht="15" x14ac:dyDescent="0.2">
      <c r="A228" s="92"/>
      <c r="B228" s="92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7"/>
    </row>
    <row r="229" spans="1:15" s="9" customFormat="1" ht="15" x14ac:dyDescent="0.2">
      <c r="A229" s="92"/>
      <c r="B229" s="92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7"/>
    </row>
    <row r="230" spans="1:15" s="9" customFormat="1" ht="15" x14ac:dyDescent="0.2">
      <c r="A230" s="92"/>
      <c r="B230" s="92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7"/>
    </row>
    <row r="231" spans="1:15" s="9" customFormat="1" ht="15" x14ac:dyDescent="0.2">
      <c r="A231" s="92"/>
      <c r="B231" s="92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7"/>
    </row>
    <row r="232" spans="1:15" s="9" customFormat="1" ht="15" x14ac:dyDescent="0.2">
      <c r="A232" s="92"/>
      <c r="B232" s="92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7"/>
    </row>
    <row r="233" spans="1:15" s="9" customFormat="1" ht="15" x14ac:dyDescent="0.2">
      <c r="A233" s="92"/>
      <c r="B233" s="92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7"/>
    </row>
    <row r="234" spans="1:15" s="9" customFormat="1" ht="15" x14ac:dyDescent="0.2">
      <c r="A234" s="92"/>
      <c r="B234" s="92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7"/>
    </row>
    <row r="235" spans="1:15" s="9" customFormat="1" ht="15" x14ac:dyDescent="0.2">
      <c r="A235" s="92"/>
      <c r="B235" s="92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7"/>
    </row>
    <row r="236" spans="1:15" s="9" customFormat="1" ht="15" x14ac:dyDescent="0.2">
      <c r="A236" s="92"/>
      <c r="B236" s="92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7"/>
    </row>
    <row r="237" spans="1:15" s="9" customFormat="1" ht="15" x14ac:dyDescent="0.2">
      <c r="A237" s="92"/>
      <c r="B237" s="92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7"/>
    </row>
    <row r="238" spans="1:15" s="9" customFormat="1" ht="15" x14ac:dyDescent="0.2">
      <c r="A238" s="92"/>
      <c r="B238" s="92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7"/>
    </row>
    <row r="239" spans="1:15" s="9" customFormat="1" ht="15" x14ac:dyDescent="0.2">
      <c r="A239" s="92"/>
      <c r="B239" s="92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7"/>
    </row>
    <row r="240" spans="1:15" s="9" customFormat="1" ht="15" x14ac:dyDescent="0.2">
      <c r="A240" s="92"/>
      <c r="B240" s="92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7"/>
    </row>
    <row r="241" spans="1:15" s="9" customFormat="1" ht="15" x14ac:dyDescent="0.2">
      <c r="A241" s="92"/>
      <c r="B241" s="92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7"/>
    </row>
    <row r="242" spans="1:15" s="9" customFormat="1" ht="15" x14ac:dyDescent="0.2">
      <c r="A242" s="92"/>
      <c r="B242" s="92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7"/>
    </row>
    <row r="243" spans="1:15" s="9" customFormat="1" ht="15" x14ac:dyDescent="0.2">
      <c r="A243" s="92"/>
      <c r="B243" s="92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7"/>
    </row>
    <row r="244" spans="1:15" s="9" customFormat="1" ht="15" x14ac:dyDescent="0.2">
      <c r="A244" s="92"/>
      <c r="B244" s="92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7"/>
    </row>
    <row r="245" spans="1:15" s="9" customFormat="1" ht="15" x14ac:dyDescent="0.2">
      <c r="A245" s="92"/>
      <c r="B245" s="92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7"/>
    </row>
    <row r="246" spans="1:15" s="9" customFormat="1" ht="15" x14ac:dyDescent="0.2">
      <c r="A246" s="92"/>
      <c r="B246" s="92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7"/>
    </row>
    <row r="247" spans="1:15" s="9" customFormat="1" ht="15" x14ac:dyDescent="0.2">
      <c r="A247" s="92"/>
      <c r="B247" s="92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7"/>
    </row>
    <row r="248" spans="1:15" s="9" customFormat="1" ht="15" x14ac:dyDescent="0.2">
      <c r="A248" s="92"/>
      <c r="B248" s="92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7"/>
    </row>
    <row r="249" spans="1:15" s="9" customFormat="1" ht="15" x14ac:dyDescent="0.2">
      <c r="A249" s="92"/>
      <c r="B249" s="92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7"/>
    </row>
    <row r="250" spans="1:15" s="9" customFormat="1" ht="15" x14ac:dyDescent="0.2">
      <c r="A250" s="92"/>
      <c r="B250" s="92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7"/>
    </row>
    <row r="251" spans="1:15" s="9" customFormat="1" ht="15" x14ac:dyDescent="0.2">
      <c r="A251" s="92"/>
      <c r="B251" s="92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7"/>
    </row>
    <row r="252" spans="1:15" s="9" customFormat="1" ht="15" x14ac:dyDescent="0.2">
      <c r="A252" s="92"/>
      <c r="B252" s="92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7"/>
    </row>
    <row r="253" spans="1:15" s="9" customFormat="1" ht="15" x14ac:dyDescent="0.2">
      <c r="A253" s="92"/>
      <c r="B253" s="92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7"/>
    </row>
    <row r="254" spans="1:15" s="9" customFormat="1" ht="15" x14ac:dyDescent="0.2">
      <c r="A254" s="92"/>
      <c r="B254" s="92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7"/>
    </row>
    <row r="255" spans="1:15" s="9" customFormat="1" ht="15" x14ac:dyDescent="0.2">
      <c r="A255" s="92"/>
      <c r="B255" s="92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7"/>
    </row>
    <row r="256" spans="1:15" s="9" customFormat="1" ht="15" x14ac:dyDescent="0.2">
      <c r="A256" s="92"/>
      <c r="B256" s="92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7"/>
    </row>
    <row r="257" spans="1:15" s="9" customFormat="1" ht="15" x14ac:dyDescent="0.2">
      <c r="A257" s="92"/>
      <c r="B257" s="92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7"/>
    </row>
    <row r="258" spans="1:15" s="9" customFormat="1" ht="15" x14ac:dyDescent="0.2">
      <c r="A258" s="92"/>
      <c r="B258" s="92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7"/>
    </row>
    <row r="259" spans="1:15" s="9" customFormat="1" ht="15" x14ac:dyDescent="0.2">
      <c r="A259" s="92"/>
      <c r="B259" s="92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7"/>
    </row>
    <row r="260" spans="1:15" s="9" customFormat="1" ht="15" x14ac:dyDescent="0.2">
      <c r="A260" s="92"/>
      <c r="B260" s="92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7"/>
    </row>
    <row r="261" spans="1:15" s="9" customFormat="1" ht="15" x14ac:dyDescent="0.2">
      <c r="A261" s="92"/>
      <c r="B261" s="92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7"/>
    </row>
    <row r="262" spans="1:15" s="9" customFormat="1" ht="15" x14ac:dyDescent="0.2">
      <c r="A262" s="92"/>
      <c r="B262" s="92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7"/>
    </row>
    <row r="263" spans="1:15" s="9" customFormat="1" ht="15" x14ac:dyDescent="0.2">
      <c r="A263" s="92"/>
      <c r="B263" s="92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7"/>
    </row>
    <row r="264" spans="1:15" s="9" customFormat="1" ht="15" x14ac:dyDescent="0.2">
      <c r="A264" s="92"/>
      <c r="B264" s="92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7"/>
    </row>
    <row r="265" spans="1:15" s="9" customFormat="1" ht="15" x14ac:dyDescent="0.2">
      <c r="A265" s="92"/>
      <c r="B265" s="92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7"/>
    </row>
    <row r="266" spans="1:15" s="9" customFormat="1" ht="15" x14ac:dyDescent="0.2">
      <c r="A266" s="92"/>
      <c r="B266" s="92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7"/>
    </row>
    <row r="267" spans="1:15" s="9" customFormat="1" ht="15" x14ac:dyDescent="0.2">
      <c r="A267" s="92"/>
      <c r="B267" s="92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7"/>
    </row>
    <row r="268" spans="1:15" s="9" customFormat="1" ht="15" x14ac:dyDescent="0.2">
      <c r="A268" s="92"/>
      <c r="B268" s="92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7"/>
    </row>
    <row r="269" spans="1:15" s="9" customFormat="1" ht="15" x14ac:dyDescent="0.2">
      <c r="A269" s="92"/>
      <c r="B269" s="92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7"/>
    </row>
    <row r="270" spans="1:15" s="9" customFormat="1" ht="15" x14ac:dyDescent="0.2">
      <c r="A270" s="92"/>
      <c r="B270" s="92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7"/>
    </row>
    <row r="271" spans="1:15" s="9" customFormat="1" ht="15" x14ac:dyDescent="0.2">
      <c r="A271" s="92"/>
      <c r="B271" s="92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7"/>
    </row>
    <row r="272" spans="1:15" s="9" customFormat="1" ht="15" x14ac:dyDescent="0.2">
      <c r="A272" s="92"/>
      <c r="B272" s="92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7"/>
    </row>
    <row r="273" spans="1:15" s="9" customFormat="1" ht="15" x14ac:dyDescent="0.2">
      <c r="A273" s="92"/>
      <c r="B273" s="92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7"/>
    </row>
    <row r="274" spans="1:15" s="9" customFormat="1" ht="15" x14ac:dyDescent="0.2">
      <c r="A274" s="92"/>
      <c r="B274" s="92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7"/>
    </row>
    <row r="275" spans="1:15" s="9" customFormat="1" ht="15" x14ac:dyDescent="0.2">
      <c r="A275" s="92"/>
      <c r="B275" s="92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7"/>
    </row>
    <row r="276" spans="1:15" s="9" customFormat="1" ht="15" x14ac:dyDescent="0.2">
      <c r="A276" s="92"/>
      <c r="B276" s="92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7"/>
    </row>
    <row r="277" spans="1:15" s="9" customFormat="1" ht="15" x14ac:dyDescent="0.2">
      <c r="A277" s="92"/>
      <c r="B277" s="92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7"/>
    </row>
    <row r="278" spans="1:15" s="9" customFormat="1" ht="15" x14ac:dyDescent="0.2">
      <c r="A278" s="92"/>
      <c r="B278" s="92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7"/>
    </row>
    <row r="279" spans="1:15" s="9" customFormat="1" ht="15" x14ac:dyDescent="0.2">
      <c r="A279" s="92"/>
      <c r="B279" s="92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7"/>
    </row>
    <row r="280" spans="1:15" s="9" customFormat="1" ht="15" x14ac:dyDescent="0.2">
      <c r="A280" s="92"/>
      <c r="B280" s="92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7"/>
    </row>
    <row r="281" spans="1:15" s="9" customFormat="1" ht="15" x14ac:dyDescent="0.2">
      <c r="A281" s="92"/>
      <c r="B281" s="92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7"/>
    </row>
    <row r="282" spans="1:15" s="9" customFormat="1" ht="15" x14ac:dyDescent="0.2">
      <c r="A282" s="92"/>
      <c r="B282" s="92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7"/>
    </row>
    <row r="283" spans="1:15" s="9" customFormat="1" ht="15" x14ac:dyDescent="0.2">
      <c r="A283" s="92"/>
      <c r="B283" s="92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7"/>
    </row>
    <row r="284" spans="1:15" s="9" customFormat="1" ht="15" x14ac:dyDescent="0.2">
      <c r="A284" s="92"/>
      <c r="B284" s="92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7"/>
    </row>
    <row r="285" spans="1:15" s="9" customFormat="1" ht="15" x14ac:dyDescent="0.2">
      <c r="A285" s="92"/>
      <c r="B285" s="92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7"/>
    </row>
    <row r="286" spans="1:15" s="9" customFormat="1" ht="15" x14ac:dyDescent="0.2">
      <c r="A286" s="92"/>
      <c r="B286" s="92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7"/>
    </row>
    <row r="287" spans="1:15" s="9" customFormat="1" ht="15" x14ac:dyDescent="0.2">
      <c r="A287" s="92"/>
      <c r="B287" s="92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7"/>
    </row>
    <row r="288" spans="1:15" s="9" customFormat="1" ht="15" x14ac:dyDescent="0.2">
      <c r="A288" s="92"/>
      <c r="B288" s="92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7"/>
    </row>
    <row r="289" spans="1:15" s="9" customFormat="1" ht="15" x14ac:dyDescent="0.2">
      <c r="A289" s="92"/>
      <c r="B289" s="92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7"/>
    </row>
    <row r="290" spans="1:15" s="9" customFormat="1" ht="15" x14ac:dyDescent="0.2">
      <c r="A290" s="92"/>
      <c r="B290" s="92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7"/>
    </row>
    <row r="291" spans="1:15" s="9" customFormat="1" ht="15" x14ac:dyDescent="0.2">
      <c r="A291" s="92"/>
      <c r="B291" s="92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7"/>
    </row>
    <row r="292" spans="1:15" s="9" customFormat="1" ht="15" x14ac:dyDescent="0.2">
      <c r="A292" s="92"/>
      <c r="B292" s="92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7"/>
    </row>
    <row r="293" spans="1:15" s="9" customFormat="1" ht="15" x14ac:dyDescent="0.2">
      <c r="A293" s="92"/>
      <c r="B293" s="92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7"/>
    </row>
    <row r="294" spans="1:15" s="9" customFormat="1" ht="15" x14ac:dyDescent="0.2">
      <c r="A294" s="92"/>
      <c r="B294" s="92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7"/>
    </row>
    <row r="295" spans="1:15" s="9" customFormat="1" ht="15" x14ac:dyDescent="0.2">
      <c r="A295" s="92"/>
      <c r="B295" s="92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7"/>
    </row>
    <row r="296" spans="1:15" s="9" customFormat="1" ht="15" x14ac:dyDescent="0.2">
      <c r="A296" s="92"/>
      <c r="B296" s="92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7"/>
    </row>
    <row r="297" spans="1:15" s="9" customFormat="1" ht="15" x14ac:dyDescent="0.2">
      <c r="A297" s="92"/>
      <c r="B297" s="92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7"/>
    </row>
    <row r="298" spans="1:15" s="9" customFormat="1" ht="15" x14ac:dyDescent="0.2">
      <c r="A298" s="92"/>
      <c r="B298" s="92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7"/>
    </row>
    <row r="299" spans="1:15" s="9" customFormat="1" ht="15" x14ac:dyDescent="0.2">
      <c r="A299" s="92"/>
      <c r="B299" s="92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7"/>
    </row>
    <row r="300" spans="1:15" s="9" customFormat="1" ht="15" x14ac:dyDescent="0.2">
      <c r="A300" s="92"/>
      <c r="B300" s="92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7"/>
    </row>
    <row r="301" spans="1:15" s="9" customFormat="1" ht="15" x14ac:dyDescent="0.2">
      <c r="A301" s="92"/>
      <c r="B301" s="92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7"/>
    </row>
    <row r="302" spans="1:15" s="9" customFormat="1" ht="15" x14ac:dyDescent="0.2">
      <c r="A302" s="92"/>
      <c r="B302" s="92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7"/>
    </row>
    <row r="303" spans="1:15" s="9" customFormat="1" ht="15" x14ac:dyDescent="0.2">
      <c r="A303" s="92"/>
      <c r="B303" s="92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7"/>
    </row>
    <row r="304" spans="1:15" s="9" customFormat="1" ht="15" x14ac:dyDescent="0.2">
      <c r="A304" s="92"/>
      <c r="B304" s="92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7"/>
    </row>
    <row r="305" spans="1:15" s="9" customFormat="1" ht="15" x14ac:dyDescent="0.2">
      <c r="A305" s="92"/>
      <c r="B305" s="92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7"/>
    </row>
    <row r="306" spans="1:15" s="9" customFormat="1" ht="15" x14ac:dyDescent="0.2">
      <c r="A306" s="92"/>
      <c r="B306" s="92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7"/>
    </row>
    <row r="307" spans="1:15" s="9" customFormat="1" ht="15" x14ac:dyDescent="0.2">
      <c r="A307" s="92"/>
      <c r="B307" s="92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7"/>
    </row>
    <row r="308" spans="1:15" s="9" customFormat="1" ht="15" x14ac:dyDescent="0.2">
      <c r="A308" s="92"/>
      <c r="B308" s="92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7"/>
    </row>
    <row r="309" spans="1:15" s="9" customFormat="1" ht="15" x14ac:dyDescent="0.2">
      <c r="A309" s="92"/>
      <c r="B309" s="92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7"/>
    </row>
    <row r="310" spans="1:15" s="9" customFormat="1" ht="15" x14ac:dyDescent="0.2">
      <c r="A310" s="92"/>
      <c r="B310" s="92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7"/>
    </row>
    <row r="311" spans="1:15" s="9" customFormat="1" ht="15" x14ac:dyDescent="0.2">
      <c r="A311" s="92"/>
      <c r="B311" s="92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7"/>
    </row>
    <row r="312" spans="1:15" s="9" customFormat="1" ht="15" x14ac:dyDescent="0.2">
      <c r="A312" s="92"/>
      <c r="B312" s="92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7"/>
    </row>
    <row r="313" spans="1:15" s="9" customFormat="1" ht="15" x14ac:dyDescent="0.2">
      <c r="A313" s="92"/>
      <c r="B313" s="92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7"/>
    </row>
    <row r="314" spans="1:15" s="9" customFormat="1" ht="15" x14ac:dyDescent="0.2">
      <c r="A314" s="92"/>
      <c r="B314" s="92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7"/>
    </row>
    <row r="315" spans="1:15" s="9" customFormat="1" ht="15" x14ac:dyDescent="0.2">
      <c r="A315" s="92"/>
      <c r="B315" s="92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7"/>
    </row>
    <row r="316" spans="1:15" s="9" customFormat="1" ht="15" x14ac:dyDescent="0.2">
      <c r="A316" s="92"/>
      <c r="B316" s="92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7"/>
    </row>
    <row r="317" spans="1:15" s="9" customFormat="1" ht="15" x14ac:dyDescent="0.2">
      <c r="A317" s="92"/>
      <c r="B317" s="92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7"/>
    </row>
    <row r="318" spans="1:15" s="9" customFormat="1" ht="15" x14ac:dyDescent="0.2">
      <c r="A318" s="92"/>
      <c r="B318" s="92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7"/>
    </row>
    <row r="319" spans="1:15" s="9" customFormat="1" ht="15" x14ac:dyDescent="0.2">
      <c r="A319" s="92"/>
      <c r="B319" s="92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7"/>
    </row>
    <row r="320" spans="1:15" s="9" customFormat="1" ht="15" x14ac:dyDescent="0.2">
      <c r="A320" s="92"/>
      <c r="B320" s="92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7"/>
    </row>
    <row r="321" spans="1:15" s="9" customFormat="1" ht="15" x14ac:dyDescent="0.2">
      <c r="A321" s="92"/>
      <c r="B321" s="92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7"/>
    </row>
    <row r="322" spans="1:15" s="9" customFormat="1" ht="15" x14ac:dyDescent="0.2">
      <c r="A322" s="92"/>
      <c r="B322" s="92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7"/>
    </row>
    <row r="323" spans="1:15" s="9" customFormat="1" ht="15" x14ac:dyDescent="0.2">
      <c r="A323" s="92"/>
      <c r="B323" s="92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7"/>
    </row>
    <row r="324" spans="1:15" s="9" customFormat="1" ht="15" x14ac:dyDescent="0.2">
      <c r="A324" s="92"/>
      <c r="B324" s="92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7"/>
    </row>
    <row r="325" spans="1:15" s="9" customFormat="1" ht="15" x14ac:dyDescent="0.2">
      <c r="A325" s="92"/>
      <c r="B325" s="92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7"/>
    </row>
    <row r="326" spans="1:15" s="9" customFormat="1" ht="15" x14ac:dyDescent="0.2">
      <c r="A326" s="92"/>
      <c r="B326" s="92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7"/>
    </row>
    <row r="327" spans="1:15" s="9" customFormat="1" ht="15" x14ac:dyDescent="0.2">
      <c r="A327" s="92"/>
      <c r="B327" s="92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7"/>
    </row>
    <row r="328" spans="1:15" s="9" customFormat="1" ht="15" x14ac:dyDescent="0.2">
      <c r="A328" s="92"/>
      <c r="B328" s="92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7"/>
    </row>
    <row r="329" spans="1:15" s="9" customFormat="1" ht="15" x14ac:dyDescent="0.2">
      <c r="A329" s="92"/>
      <c r="B329" s="92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7"/>
    </row>
    <row r="330" spans="1:15" s="9" customFormat="1" ht="15" x14ac:dyDescent="0.2">
      <c r="A330" s="92"/>
      <c r="B330" s="92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7"/>
    </row>
    <row r="331" spans="1:15" s="9" customFormat="1" ht="15" x14ac:dyDescent="0.2">
      <c r="A331" s="92"/>
      <c r="B331" s="92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7"/>
    </row>
    <row r="332" spans="1:15" s="9" customFormat="1" ht="15" x14ac:dyDescent="0.2">
      <c r="A332" s="92"/>
      <c r="B332" s="92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7"/>
    </row>
    <row r="333" spans="1:15" s="9" customFormat="1" ht="15" x14ac:dyDescent="0.2">
      <c r="A333" s="92"/>
      <c r="B333" s="92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7"/>
    </row>
    <row r="334" spans="1:15" s="9" customFormat="1" ht="15" x14ac:dyDescent="0.2">
      <c r="A334" s="92"/>
      <c r="B334" s="92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7"/>
    </row>
    <row r="335" spans="1:15" s="9" customFormat="1" ht="15" x14ac:dyDescent="0.2">
      <c r="A335" s="92"/>
      <c r="B335" s="92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7"/>
    </row>
    <row r="336" spans="1:15" s="9" customFormat="1" ht="15" x14ac:dyDescent="0.2">
      <c r="A336" s="92"/>
      <c r="B336" s="92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7"/>
    </row>
    <row r="337" spans="1:15" s="9" customFormat="1" ht="15" x14ac:dyDescent="0.2">
      <c r="A337" s="92"/>
      <c r="B337" s="92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7"/>
    </row>
    <row r="338" spans="1:15" s="9" customFormat="1" ht="15" x14ac:dyDescent="0.2">
      <c r="A338" s="92"/>
      <c r="B338" s="92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7"/>
    </row>
    <row r="339" spans="1:15" s="9" customFormat="1" ht="15" x14ac:dyDescent="0.2">
      <c r="A339" s="92"/>
      <c r="B339" s="92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7"/>
    </row>
    <row r="340" spans="1:15" s="9" customFormat="1" ht="15" x14ac:dyDescent="0.2">
      <c r="A340" s="92"/>
      <c r="B340" s="92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7"/>
    </row>
    <row r="341" spans="1:15" s="9" customFormat="1" ht="15" x14ac:dyDescent="0.2">
      <c r="A341" s="92"/>
      <c r="B341" s="92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7"/>
    </row>
    <row r="342" spans="1:15" s="9" customFormat="1" ht="15" x14ac:dyDescent="0.2">
      <c r="A342" s="92"/>
      <c r="B342" s="92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7"/>
    </row>
    <row r="343" spans="1:15" s="9" customFormat="1" ht="15" x14ac:dyDescent="0.2">
      <c r="A343" s="92"/>
      <c r="B343" s="92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7"/>
    </row>
    <row r="344" spans="1:15" s="9" customFormat="1" ht="15" x14ac:dyDescent="0.2">
      <c r="A344" s="92"/>
      <c r="B344" s="92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7"/>
    </row>
    <row r="345" spans="1:15" s="9" customFormat="1" ht="15" x14ac:dyDescent="0.2">
      <c r="A345" s="92"/>
      <c r="B345" s="92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7"/>
    </row>
    <row r="346" spans="1:15" s="9" customFormat="1" ht="15" x14ac:dyDescent="0.2">
      <c r="A346" s="92"/>
      <c r="B346" s="92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7"/>
    </row>
    <row r="347" spans="1:15" s="9" customFormat="1" ht="15" x14ac:dyDescent="0.2">
      <c r="A347" s="92"/>
      <c r="B347" s="92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7"/>
    </row>
    <row r="348" spans="1:15" s="9" customFormat="1" ht="15" x14ac:dyDescent="0.2">
      <c r="A348" s="92"/>
      <c r="B348" s="92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7"/>
    </row>
    <row r="349" spans="1:15" s="9" customFormat="1" ht="15" x14ac:dyDescent="0.2">
      <c r="A349" s="92"/>
      <c r="B349" s="92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7"/>
    </row>
    <row r="350" spans="1:15" s="9" customFormat="1" ht="15" x14ac:dyDescent="0.2">
      <c r="A350" s="92"/>
      <c r="B350" s="92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7"/>
    </row>
    <row r="351" spans="1:15" s="9" customFormat="1" ht="15" x14ac:dyDescent="0.2">
      <c r="A351" s="92"/>
      <c r="B351" s="92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7"/>
    </row>
    <row r="352" spans="1:15" s="9" customFormat="1" ht="15" x14ac:dyDescent="0.2">
      <c r="A352" s="92"/>
      <c r="B352" s="92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7"/>
    </row>
    <row r="353" spans="1:15" s="9" customFormat="1" ht="15" x14ac:dyDescent="0.2">
      <c r="A353" s="92"/>
      <c r="B353" s="92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7"/>
    </row>
    <row r="354" spans="1:15" s="9" customFormat="1" ht="15" x14ac:dyDescent="0.2">
      <c r="A354" s="92"/>
      <c r="B354" s="92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7"/>
    </row>
    <row r="355" spans="1:15" s="9" customFormat="1" ht="15" x14ac:dyDescent="0.2">
      <c r="A355" s="92"/>
      <c r="B355" s="92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7"/>
    </row>
    <row r="356" spans="1:15" s="9" customFormat="1" ht="15" x14ac:dyDescent="0.2">
      <c r="A356" s="92"/>
      <c r="B356" s="92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7"/>
    </row>
    <row r="357" spans="1:15" s="9" customFormat="1" ht="15" x14ac:dyDescent="0.2">
      <c r="A357" s="92"/>
      <c r="B357" s="92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7"/>
    </row>
    <row r="358" spans="1:15" s="9" customFormat="1" ht="15" x14ac:dyDescent="0.2">
      <c r="A358" s="92"/>
      <c r="B358" s="92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7"/>
    </row>
    <row r="359" spans="1:15" s="9" customFormat="1" ht="15" x14ac:dyDescent="0.2">
      <c r="A359" s="92"/>
      <c r="B359" s="92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7"/>
    </row>
    <row r="360" spans="1:15" s="9" customFormat="1" ht="15" x14ac:dyDescent="0.2">
      <c r="A360" s="92"/>
      <c r="B360" s="92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7"/>
    </row>
    <row r="361" spans="1:15" s="9" customFormat="1" ht="15" x14ac:dyDescent="0.2">
      <c r="A361" s="92"/>
      <c r="B361" s="92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7"/>
    </row>
    <row r="362" spans="1:15" s="9" customFormat="1" ht="15" x14ac:dyDescent="0.2">
      <c r="A362" s="92"/>
      <c r="B362" s="92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7"/>
    </row>
    <row r="363" spans="1:15" s="9" customFormat="1" ht="15" x14ac:dyDescent="0.2">
      <c r="A363" s="92"/>
      <c r="B363" s="92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7"/>
    </row>
    <row r="364" spans="1:15" s="9" customFormat="1" ht="15" x14ac:dyDescent="0.2">
      <c r="A364" s="92"/>
      <c r="B364" s="92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7"/>
    </row>
    <row r="365" spans="1:15" s="9" customFormat="1" ht="15" x14ac:dyDescent="0.2">
      <c r="A365" s="92"/>
      <c r="B365" s="92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7"/>
    </row>
    <row r="366" spans="1:15" s="9" customFormat="1" ht="15" x14ac:dyDescent="0.2">
      <c r="A366" s="92"/>
      <c r="B366" s="92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7"/>
    </row>
    <row r="367" spans="1:15" s="9" customFormat="1" ht="15" x14ac:dyDescent="0.2">
      <c r="A367" s="92"/>
      <c r="B367" s="92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7"/>
    </row>
    <row r="368" spans="1:15" s="9" customFormat="1" ht="15" x14ac:dyDescent="0.2">
      <c r="A368" s="92"/>
      <c r="B368" s="92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7"/>
    </row>
    <row r="369" spans="1:15" s="9" customFormat="1" ht="15" x14ac:dyDescent="0.2">
      <c r="A369" s="92"/>
      <c r="B369" s="92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7"/>
    </row>
    <row r="370" spans="1:15" s="9" customFormat="1" ht="15" x14ac:dyDescent="0.2">
      <c r="A370" s="92"/>
      <c r="B370" s="92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7"/>
    </row>
    <row r="371" spans="1:15" s="9" customFormat="1" ht="15" x14ac:dyDescent="0.2">
      <c r="A371" s="92"/>
      <c r="B371" s="92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7"/>
    </row>
    <row r="372" spans="1:15" s="9" customFormat="1" ht="15" x14ac:dyDescent="0.2">
      <c r="A372" s="92"/>
      <c r="B372" s="92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7"/>
    </row>
    <row r="373" spans="1:15" s="9" customFormat="1" ht="15" x14ac:dyDescent="0.2">
      <c r="A373" s="92"/>
      <c r="B373" s="92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7"/>
    </row>
    <row r="374" spans="1:15" s="9" customFormat="1" ht="15" x14ac:dyDescent="0.2">
      <c r="A374" s="92"/>
      <c r="B374" s="92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7"/>
    </row>
    <row r="375" spans="1:15" s="9" customFormat="1" ht="15" x14ac:dyDescent="0.2">
      <c r="A375" s="92"/>
      <c r="B375" s="92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7"/>
    </row>
    <row r="376" spans="1:15" s="9" customFormat="1" ht="15" x14ac:dyDescent="0.2">
      <c r="A376" s="92"/>
      <c r="B376" s="92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7"/>
    </row>
    <row r="377" spans="1:15" s="9" customFormat="1" ht="15" x14ac:dyDescent="0.2">
      <c r="A377" s="92"/>
      <c r="B377" s="92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7"/>
    </row>
    <row r="378" spans="1:15" s="9" customFormat="1" ht="15" x14ac:dyDescent="0.2">
      <c r="A378" s="92"/>
      <c r="B378" s="92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7"/>
    </row>
    <row r="379" spans="1:15" s="9" customFormat="1" ht="15" x14ac:dyDescent="0.2">
      <c r="A379" s="92"/>
      <c r="B379" s="92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7"/>
    </row>
    <row r="380" spans="1:15" s="9" customFormat="1" ht="15" x14ac:dyDescent="0.2">
      <c r="A380" s="92"/>
      <c r="B380" s="92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7"/>
    </row>
    <row r="381" spans="1:15" s="9" customFormat="1" ht="15" x14ac:dyDescent="0.2">
      <c r="A381" s="92"/>
      <c r="B381" s="92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7"/>
    </row>
    <row r="382" spans="1:15" s="9" customFormat="1" ht="15" x14ac:dyDescent="0.2">
      <c r="A382" s="92"/>
      <c r="B382" s="92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7"/>
    </row>
    <row r="383" spans="1:15" s="9" customFormat="1" ht="15" x14ac:dyDescent="0.2">
      <c r="A383" s="92"/>
      <c r="B383" s="92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7"/>
    </row>
    <row r="384" spans="1:15" s="9" customFormat="1" ht="15" x14ac:dyDescent="0.2">
      <c r="A384" s="92"/>
      <c r="B384" s="92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7"/>
    </row>
    <row r="385" spans="1:15" s="9" customFormat="1" ht="15" x14ac:dyDescent="0.2">
      <c r="A385" s="92"/>
      <c r="B385" s="92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7"/>
    </row>
    <row r="386" spans="1:15" s="9" customFormat="1" ht="15" x14ac:dyDescent="0.2">
      <c r="A386" s="92"/>
      <c r="B386" s="92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7"/>
    </row>
    <row r="387" spans="1:15" s="9" customFormat="1" ht="15" x14ac:dyDescent="0.2">
      <c r="A387" s="92"/>
      <c r="B387" s="92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7"/>
    </row>
    <row r="388" spans="1:15" s="9" customFormat="1" ht="15" x14ac:dyDescent="0.2">
      <c r="A388" s="92"/>
      <c r="B388" s="92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7"/>
    </row>
    <row r="389" spans="1:15" s="9" customFormat="1" ht="15" x14ac:dyDescent="0.2">
      <c r="A389" s="92"/>
      <c r="B389" s="92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7"/>
    </row>
    <row r="390" spans="1:15" s="9" customFormat="1" ht="15" x14ac:dyDescent="0.2">
      <c r="A390" s="92"/>
      <c r="B390" s="92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7"/>
    </row>
    <row r="391" spans="1:15" s="9" customFormat="1" ht="15" x14ac:dyDescent="0.2">
      <c r="A391" s="92"/>
      <c r="B391" s="92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7"/>
    </row>
    <row r="392" spans="1:15" s="9" customFormat="1" ht="15" x14ac:dyDescent="0.2">
      <c r="A392" s="92"/>
      <c r="B392" s="92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7"/>
    </row>
    <row r="393" spans="1:15" s="9" customFormat="1" ht="15" x14ac:dyDescent="0.2">
      <c r="A393" s="92"/>
      <c r="B393" s="92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7"/>
    </row>
    <row r="394" spans="1:15" s="9" customFormat="1" ht="15" x14ac:dyDescent="0.2">
      <c r="A394" s="92"/>
      <c r="B394" s="92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7"/>
    </row>
    <row r="395" spans="1:15" s="9" customFormat="1" ht="15" x14ac:dyDescent="0.2">
      <c r="A395" s="92"/>
      <c r="B395" s="92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7"/>
    </row>
    <row r="396" spans="1:15" s="9" customFormat="1" ht="15" x14ac:dyDescent="0.2">
      <c r="A396" s="92"/>
      <c r="B396" s="92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7"/>
    </row>
    <row r="397" spans="1:15" s="9" customFormat="1" ht="15" x14ac:dyDescent="0.2">
      <c r="A397" s="92"/>
      <c r="B397" s="92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7"/>
    </row>
    <row r="398" spans="1:15" s="9" customFormat="1" ht="15" x14ac:dyDescent="0.2">
      <c r="A398" s="92"/>
      <c r="B398" s="92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7"/>
    </row>
    <row r="399" spans="1:15" s="9" customFormat="1" ht="15" x14ac:dyDescent="0.2">
      <c r="A399" s="92"/>
      <c r="B399" s="92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7"/>
    </row>
    <row r="400" spans="1:15" s="9" customFormat="1" ht="15" x14ac:dyDescent="0.2">
      <c r="A400" s="92"/>
      <c r="B400" s="92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7"/>
    </row>
    <row r="401" spans="1:15" s="9" customFormat="1" ht="15" x14ac:dyDescent="0.2">
      <c r="A401" s="92"/>
      <c r="B401" s="92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7"/>
    </row>
    <row r="402" spans="1:15" s="9" customFormat="1" ht="15" x14ac:dyDescent="0.2">
      <c r="A402" s="92"/>
      <c r="B402" s="92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7"/>
    </row>
    <row r="403" spans="1:15" s="9" customFormat="1" ht="15" x14ac:dyDescent="0.2">
      <c r="A403" s="92"/>
      <c r="B403" s="92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7"/>
    </row>
    <row r="404" spans="1:15" s="9" customFormat="1" ht="15" x14ac:dyDescent="0.2">
      <c r="A404" s="92"/>
      <c r="B404" s="92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7"/>
    </row>
    <row r="405" spans="1:15" s="9" customFormat="1" ht="15" x14ac:dyDescent="0.2">
      <c r="A405" s="92"/>
      <c r="B405" s="92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7"/>
    </row>
    <row r="406" spans="1:15" s="9" customFormat="1" ht="15" x14ac:dyDescent="0.2">
      <c r="A406" s="92"/>
      <c r="B406" s="92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7"/>
    </row>
    <row r="407" spans="1:15" s="9" customFormat="1" ht="15" x14ac:dyDescent="0.2">
      <c r="A407" s="92"/>
      <c r="B407" s="92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7"/>
    </row>
    <row r="408" spans="1:15" s="9" customFormat="1" ht="15" x14ac:dyDescent="0.2">
      <c r="A408" s="92"/>
      <c r="B408" s="92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7"/>
    </row>
    <row r="409" spans="1:15" s="9" customFormat="1" ht="15" x14ac:dyDescent="0.2">
      <c r="A409" s="92"/>
      <c r="B409" s="92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7"/>
    </row>
    <row r="410" spans="1:15" s="9" customFormat="1" ht="15" x14ac:dyDescent="0.2">
      <c r="A410" s="92"/>
      <c r="B410" s="92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7"/>
    </row>
    <row r="411" spans="1:15" s="9" customFormat="1" ht="15" x14ac:dyDescent="0.2">
      <c r="A411" s="92"/>
      <c r="B411" s="92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7"/>
    </row>
    <row r="412" spans="1:15" s="9" customFormat="1" ht="15" x14ac:dyDescent="0.2">
      <c r="A412" s="92"/>
      <c r="B412" s="92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7"/>
    </row>
    <row r="413" spans="1:15" s="9" customFormat="1" ht="15" x14ac:dyDescent="0.2">
      <c r="A413" s="92"/>
      <c r="B413" s="92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7"/>
    </row>
    <row r="414" spans="1:15" s="9" customFormat="1" ht="15" x14ac:dyDescent="0.2">
      <c r="A414" s="92"/>
      <c r="B414" s="92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7"/>
    </row>
    <row r="415" spans="1:15" s="9" customFormat="1" ht="15" x14ac:dyDescent="0.2">
      <c r="A415" s="92"/>
      <c r="B415" s="92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7"/>
    </row>
    <row r="416" spans="1:15" s="9" customFormat="1" ht="15" x14ac:dyDescent="0.2">
      <c r="A416" s="92"/>
      <c r="B416" s="92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7"/>
    </row>
    <row r="417" spans="1:15" s="9" customFormat="1" ht="15" x14ac:dyDescent="0.2">
      <c r="A417" s="92"/>
      <c r="B417" s="92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7"/>
    </row>
    <row r="418" spans="1:15" s="9" customFormat="1" ht="15" x14ac:dyDescent="0.2">
      <c r="A418" s="92"/>
      <c r="B418" s="92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7"/>
    </row>
    <row r="419" spans="1:15" s="9" customFormat="1" ht="15" x14ac:dyDescent="0.2">
      <c r="A419" s="92"/>
      <c r="B419" s="92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7"/>
    </row>
    <row r="420" spans="1:15" s="9" customFormat="1" ht="15" x14ac:dyDescent="0.2">
      <c r="A420" s="92"/>
      <c r="B420" s="92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7"/>
    </row>
    <row r="421" spans="1:15" s="9" customFormat="1" ht="15" x14ac:dyDescent="0.2">
      <c r="A421" s="92"/>
      <c r="B421" s="92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7"/>
    </row>
    <row r="422" spans="1:15" s="9" customFormat="1" ht="15" x14ac:dyDescent="0.2">
      <c r="A422" s="92"/>
      <c r="B422" s="92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7"/>
    </row>
    <row r="423" spans="1:15" s="9" customFormat="1" ht="15" x14ac:dyDescent="0.2">
      <c r="A423" s="92"/>
      <c r="B423" s="92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7"/>
    </row>
    <row r="424" spans="1:15" s="9" customFormat="1" ht="15" x14ac:dyDescent="0.2">
      <c r="A424" s="92"/>
      <c r="B424" s="92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7"/>
    </row>
    <row r="425" spans="1:15" s="9" customFormat="1" ht="15" x14ac:dyDescent="0.2">
      <c r="A425" s="92"/>
      <c r="B425" s="92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7"/>
    </row>
    <row r="426" spans="1:15" s="9" customFormat="1" ht="15" x14ac:dyDescent="0.2">
      <c r="A426" s="92"/>
      <c r="B426" s="92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7"/>
    </row>
    <row r="427" spans="1:15" s="9" customFormat="1" ht="15" x14ac:dyDescent="0.2">
      <c r="A427" s="92"/>
      <c r="B427" s="92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7"/>
    </row>
    <row r="428" spans="1:15" s="9" customFormat="1" ht="15" x14ac:dyDescent="0.2">
      <c r="A428" s="92"/>
      <c r="B428" s="92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7"/>
    </row>
    <row r="429" spans="1:15" s="9" customFormat="1" ht="15" x14ac:dyDescent="0.2">
      <c r="A429" s="92"/>
      <c r="B429" s="92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7"/>
    </row>
    <row r="430" spans="1:15" s="9" customFormat="1" ht="15" x14ac:dyDescent="0.2">
      <c r="A430" s="92"/>
      <c r="B430" s="92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7"/>
    </row>
    <row r="431" spans="1:15" s="9" customFormat="1" ht="15" x14ac:dyDescent="0.2">
      <c r="A431" s="92"/>
      <c r="B431" s="92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7"/>
    </row>
    <row r="432" spans="1:15" s="9" customFormat="1" ht="15" x14ac:dyDescent="0.2">
      <c r="A432" s="92"/>
      <c r="B432" s="92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7"/>
    </row>
    <row r="433" spans="1:15" s="9" customFormat="1" ht="15" x14ac:dyDescent="0.2">
      <c r="A433" s="92"/>
      <c r="B433" s="92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7"/>
    </row>
    <row r="434" spans="1:15" s="9" customFormat="1" ht="15" x14ac:dyDescent="0.2">
      <c r="A434" s="92"/>
      <c r="B434" s="92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7"/>
    </row>
    <row r="435" spans="1:15" s="9" customFormat="1" ht="15" x14ac:dyDescent="0.2">
      <c r="A435" s="92"/>
      <c r="B435" s="92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7"/>
    </row>
    <row r="436" spans="1:15" s="9" customFormat="1" ht="15" x14ac:dyDescent="0.2">
      <c r="A436" s="92"/>
      <c r="B436" s="92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7"/>
    </row>
    <row r="437" spans="1:15" s="9" customFormat="1" ht="15" x14ac:dyDescent="0.2">
      <c r="A437" s="92"/>
      <c r="B437" s="92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7"/>
    </row>
    <row r="438" spans="1:15" s="9" customFormat="1" ht="15" x14ac:dyDescent="0.2">
      <c r="A438" s="92"/>
      <c r="B438" s="92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7"/>
    </row>
    <row r="439" spans="1:15" s="9" customFormat="1" ht="15" x14ac:dyDescent="0.2">
      <c r="A439" s="92"/>
      <c r="B439" s="92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7"/>
    </row>
    <row r="440" spans="1:15" s="9" customFormat="1" ht="15" x14ac:dyDescent="0.2">
      <c r="A440" s="92"/>
      <c r="B440" s="92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7"/>
    </row>
    <row r="441" spans="1:15" s="9" customFormat="1" ht="15" x14ac:dyDescent="0.2">
      <c r="A441" s="92"/>
      <c r="B441" s="92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7"/>
    </row>
    <row r="442" spans="1:15" s="9" customFormat="1" ht="15" x14ac:dyDescent="0.2">
      <c r="A442" s="92"/>
      <c r="B442" s="92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7"/>
    </row>
    <row r="443" spans="1:15" s="9" customFormat="1" ht="15" x14ac:dyDescent="0.2">
      <c r="A443" s="92"/>
      <c r="B443" s="92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7"/>
    </row>
    <row r="444" spans="1:15" s="9" customFormat="1" ht="15" x14ac:dyDescent="0.2">
      <c r="A444" s="92"/>
      <c r="B444" s="92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7"/>
    </row>
    <row r="445" spans="1:15" s="9" customFormat="1" ht="15" x14ac:dyDescent="0.2">
      <c r="A445" s="92"/>
      <c r="B445" s="92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7"/>
    </row>
    <row r="446" spans="1:15" s="9" customFormat="1" ht="15" x14ac:dyDescent="0.2">
      <c r="A446" s="92"/>
      <c r="B446" s="92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7"/>
    </row>
    <row r="447" spans="1:15" s="9" customFormat="1" ht="15" x14ac:dyDescent="0.2">
      <c r="A447" s="92"/>
      <c r="B447" s="92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7"/>
    </row>
    <row r="448" spans="1:15" s="9" customFormat="1" ht="15" x14ac:dyDescent="0.2">
      <c r="A448" s="92"/>
      <c r="B448" s="92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7"/>
    </row>
    <row r="449" spans="1:15" s="9" customFormat="1" ht="15" x14ac:dyDescent="0.2">
      <c r="A449" s="92"/>
      <c r="B449" s="92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7"/>
    </row>
    <row r="450" spans="1:15" s="9" customFormat="1" ht="15" x14ac:dyDescent="0.2">
      <c r="A450" s="92"/>
      <c r="B450" s="92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7"/>
    </row>
    <row r="451" spans="1:15" s="9" customFormat="1" ht="15" x14ac:dyDescent="0.2">
      <c r="A451" s="92"/>
      <c r="B451" s="92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7"/>
    </row>
    <row r="452" spans="1:15" s="9" customFormat="1" ht="15" x14ac:dyDescent="0.2">
      <c r="A452" s="92"/>
      <c r="B452" s="92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7"/>
    </row>
    <row r="453" spans="1:15" s="9" customFormat="1" ht="15" x14ac:dyDescent="0.2">
      <c r="A453" s="92"/>
      <c r="B453" s="92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7"/>
    </row>
    <row r="454" spans="1:15" s="9" customFormat="1" ht="15" x14ac:dyDescent="0.2">
      <c r="A454" s="92"/>
      <c r="B454" s="92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7"/>
    </row>
    <row r="455" spans="1:15" s="9" customFormat="1" ht="15" x14ac:dyDescent="0.2">
      <c r="A455" s="92"/>
      <c r="B455" s="92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7"/>
    </row>
    <row r="456" spans="1:15" s="9" customFormat="1" ht="15" x14ac:dyDescent="0.2">
      <c r="A456" s="92"/>
      <c r="B456" s="92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7"/>
    </row>
    <row r="457" spans="1:15" s="9" customFormat="1" ht="15" x14ac:dyDescent="0.2">
      <c r="A457" s="92"/>
      <c r="B457" s="92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7"/>
    </row>
    <row r="458" spans="1:15" s="9" customFormat="1" ht="15" x14ac:dyDescent="0.2">
      <c r="A458" s="92"/>
      <c r="B458" s="92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7"/>
    </row>
    <row r="459" spans="1:15" s="9" customFormat="1" ht="15" x14ac:dyDescent="0.2">
      <c r="A459" s="92"/>
      <c r="B459" s="92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7"/>
    </row>
    <row r="460" spans="1:15" s="9" customFormat="1" ht="15" x14ac:dyDescent="0.2">
      <c r="A460" s="92"/>
      <c r="B460" s="92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7"/>
    </row>
    <row r="461" spans="1:15" s="9" customFormat="1" ht="15" x14ac:dyDescent="0.2">
      <c r="A461" s="92"/>
      <c r="B461" s="92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7"/>
    </row>
    <row r="462" spans="1:15" s="9" customFormat="1" ht="15" x14ac:dyDescent="0.2">
      <c r="A462" s="92"/>
      <c r="B462" s="92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7"/>
    </row>
    <row r="463" spans="1:15" s="9" customFormat="1" ht="15" x14ac:dyDescent="0.2">
      <c r="A463" s="92"/>
      <c r="B463" s="92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7"/>
    </row>
    <row r="464" spans="1:15" s="9" customFormat="1" ht="15" x14ac:dyDescent="0.2">
      <c r="A464" s="92"/>
      <c r="B464" s="92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7"/>
    </row>
    <row r="465" spans="1:15" s="9" customFormat="1" ht="15" x14ac:dyDescent="0.2">
      <c r="A465" s="92"/>
      <c r="B465" s="92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7"/>
    </row>
    <row r="466" spans="1:15" s="9" customFormat="1" ht="15" x14ac:dyDescent="0.2">
      <c r="A466" s="92"/>
      <c r="B466" s="92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7"/>
    </row>
    <row r="467" spans="1:15" s="9" customFormat="1" ht="15" x14ac:dyDescent="0.2">
      <c r="A467" s="92"/>
      <c r="B467" s="92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7"/>
    </row>
    <row r="468" spans="1:15" s="9" customFormat="1" ht="15" x14ac:dyDescent="0.2">
      <c r="A468" s="92"/>
      <c r="B468" s="92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7"/>
    </row>
    <row r="469" spans="1:15" s="9" customFormat="1" ht="15" x14ac:dyDescent="0.2">
      <c r="A469" s="92"/>
      <c r="B469" s="92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7"/>
    </row>
    <row r="470" spans="1:15" s="9" customFormat="1" ht="15" x14ac:dyDescent="0.2">
      <c r="A470" s="92"/>
      <c r="B470" s="92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7"/>
    </row>
    <row r="471" spans="1:15" s="9" customFormat="1" ht="15" x14ac:dyDescent="0.2">
      <c r="A471" s="92"/>
      <c r="B471" s="92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7"/>
    </row>
    <row r="472" spans="1:15" s="9" customFormat="1" ht="15" x14ac:dyDescent="0.2">
      <c r="A472" s="92"/>
      <c r="B472" s="92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7"/>
    </row>
    <row r="473" spans="1:15" s="9" customFormat="1" ht="15" x14ac:dyDescent="0.2">
      <c r="A473" s="92"/>
      <c r="B473" s="92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7"/>
    </row>
    <row r="474" spans="1:15" s="9" customFormat="1" ht="15" x14ac:dyDescent="0.2">
      <c r="A474" s="92"/>
      <c r="B474" s="92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7"/>
    </row>
    <row r="475" spans="1:15" s="9" customFormat="1" ht="15" x14ac:dyDescent="0.2">
      <c r="A475" s="92"/>
      <c r="B475" s="92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7"/>
    </row>
    <row r="476" spans="1:15" s="9" customFormat="1" ht="15" x14ac:dyDescent="0.2">
      <c r="A476" s="92"/>
      <c r="B476" s="92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7"/>
    </row>
    <row r="477" spans="1:15" s="9" customFormat="1" ht="15" x14ac:dyDescent="0.2">
      <c r="A477" s="92"/>
      <c r="B477" s="92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7"/>
    </row>
    <row r="478" spans="1:15" s="9" customFormat="1" ht="15" x14ac:dyDescent="0.2">
      <c r="A478" s="92"/>
      <c r="B478" s="92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7"/>
    </row>
    <row r="479" spans="1:15" s="9" customFormat="1" ht="15" x14ac:dyDescent="0.2">
      <c r="A479" s="92"/>
      <c r="B479" s="92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7"/>
    </row>
    <row r="480" spans="1:15" s="9" customFormat="1" ht="15" x14ac:dyDescent="0.2">
      <c r="A480" s="92"/>
      <c r="B480" s="92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7"/>
    </row>
    <row r="481" spans="1:15" s="9" customFormat="1" ht="15" x14ac:dyDescent="0.2">
      <c r="A481" s="92"/>
      <c r="B481" s="92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7"/>
    </row>
    <row r="482" spans="1:15" s="9" customFormat="1" ht="15" x14ac:dyDescent="0.2">
      <c r="A482" s="92"/>
      <c r="B482" s="92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7"/>
    </row>
    <row r="483" spans="1:15" s="9" customFormat="1" ht="15" x14ac:dyDescent="0.2">
      <c r="A483" s="92"/>
      <c r="B483" s="92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7"/>
    </row>
    <row r="484" spans="1:15" s="9" customFormat="1" ht="15" x14ac:dyDescent="0.2">
      <c r="A484" s="92"/>
      <c r="B484" s="92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7"/>
    </row>
    <row r="485" spans="1:15" s="9" customFormat="1" ht="15" x14ac:dyDescent="0.2">
      <c r="A485" s="92"/>
      <c r="B485" s="92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7"/>
    </row>
    <row r="486" spans="1:15" s="9" customFormat="1" ht="15" x14ac:dyDescent="0.2">
      <c r="A486" s="92"/>
      <c r="B486" s="92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7"/>
    </row>
    <row r="487" spans="1:15" s="9" customFormat="1" ht="15" x14ac:dyDescent="0.2">
      <c r="A487" s="92"/>
      <c r="B487" s="92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7"/>
    </row>
    <row r="488" spans="1:15" s="9" customFormat="1" ht="15" x14ac:dyDescent="0.2">
      <c r="A488" s="92"/>
      <c r="B488" s="92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7"/>
    </row>
    <row r="489" spans="1:15" s="9" customFormat="1" ht="15" x14ac:dyDescent="0.2">
      <c r="A489" s="92"/>
      <c r="B489" s="92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7"/>
    </row>
    <row r="490" spans="1:15" s="9" customFormat="1" ht="15" x14ac:dyDescent="0.2">
      <c r="A490" s="92"/>
      <c r="B490" s="92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7"/>
    </row>
    <row r="491" spans="1:15" s="9" customFormat="1" ht="15" x14ac:dyDescent="0.2">
      <c r="A491" s="92"/>
      <c r="B491" s="92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7"/>
    </row>
    <row r="492" spans="1:15" s="9" customFormat="1" ht="15" x14ac:dyDescent="0.2">
      <c r="A492" s="92"/>
      <c r="B492" s="92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7"/>
    </row>
    <row r="493" spans="1:15" s="9" customFormat="1" ht="15" x14ac:dyDescent="0.2">
      <c r="A493" s="92"/>
      <c r="B493" s="92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7"/>
    </row>
    <row r="494" spans="1:15" s="9" customFormat="1" ht="15" x14ac:dyDescent="0.2">
      <c r="A494" s="92"/>
      <c r="B494" s="92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7"/>
    </row>
    <row r="495" spans="1:15" s="9" customFormat="1" ht="15" x14ac:dyDescent="0.2">
      <c r="A495" s="92"/>
      <c r="B495" s="92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7"/>
    </row>
    <row r="496" spans="1:15" s="9" customFormat="1" ht="15" x14ac:dyDescent="0.2">
      <c r="A496" s="92"/>
      <c r="B496" s="92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7"/>
    </row>
    <row r="497" spans="1:15" s="9" customFormat="1" ht="15" x14ac:dyDescent="0.2">
      <c r="A497" s="92"/>
      <c r="B497" s="92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7"/>
    </row>
    <row r="498" spans="1:15" s="9" customFormat="1" ht="15" x14ac:dyDescent="0.2">
      <c r="A498" s="92"/>
      <c r="B498" s="92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7"/>
    </row>
    <row r="499" spans="1:15" s="9" customFormat="1" ht="15" x14ac:dyDescent="0.2">
      <c r="A499" s="92"/>
      <c r="B499" s="92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7"/>
    </row>
    <row r="500" spans="1:15" s="9" customFormat="1" ht="15" x14ac:dyDescent="0.2">
      <c r="A500" s="92"/>
      <c r="B500" s="92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7"/>
    </row>
    <row r="501" spans="1:15" s="9" customFormat="1" ht="15" x14ac:dyDescent="0.2">
      <c r="A501" s="92"/>
      <c r="B501" s="92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7"/>
    </row>
    <row r="502" spans="1:15" s="9" customFormat="1" ht="15" x14ac:dyDescent="0.2">
      <c r="A502" s="92"/>
      <c r="B502" s="92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7"/>
    </row>
    <row r="503" spans="1:15" s="9" customFormat="1" ht="15" x14ac:dyDescent="0.2">
      <c r="A503" s="92"/>
      <c r="B503" s="92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7"/>
    </row>
    <row r="504" spans="1:15" s="9" customFormat="1" ht="15" x14ac:dyDescent="0.2">
      <c r="A504" s="92"/>
      <c r="B504" s="92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7"/>
    </row>
    <row r="505" spans="1:15" s="9" customFormat="1" ht="15" x14ac:dyDescent="0.2">
      <c r="A505" s="92"/>
      <c r="B505" s="92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7"/>
    </row>
    <row r="506" spans="1:15" s="9" customFormat="1" ht="15" x14ac:dyDescent="0.2">
      <c r="A506" s="92"/>
      <c r="B506" s="92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7"/>
    </row>
    <row r="507" spans="1:15" s="9" customFormat="1" ht="15" x14ac:dyDescent="0.2">
      <c r="A507" s="92"/>
      <c r="B507" s="92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7"/>
    </row>
    <row r="508" spans="1:15" s="9" customFormat="1" ht="15" x14ac:dyDescent="0.2">
      <c r="A508" s="92"/>
      <c r="B508" s="92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7"/>
    </row>
    <row r="509" spans="1:15" s="9" customFormat="1" ht="15" x14ac:dyDescent="0.2">
      <c r="A509" s="92"/>
      <c r="B509" s="92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7"/>
    </row>
    <row r="510" spans="1:15" s="9" customFormat="1" ht="15" x14ac:dyDescent="0.2">
      <c r="A510" s="92"/>
      <c r="B510" s="92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7"/>
    </row>
    <row r="511" spans="1:15" s="9" customFormat="1" ht="15" x14ac:dyDescent="0.2">
      <c r="A511" s="92"/>
      <c r="B511" s="92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7"/>
    </row>
    <row r="512" spans="1:15" s="9" customFormat="1" ht="15" x14ac:dyDescent="0.2">
      <c r="A512" s="92"/>
      <c r="B512" s="92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7"/>
    </row>
    <row r="513" spans="1:15" s="9" customFormat="1" ht="15" x14ac:dyDescent="0.2">
      <c r="A513" s="92"/>
      <c r="B513" s="92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7"/>
    </row>
    <row r="514" spans="1:15" s="9" customFormat="1" ht="15" x14ac:dyDescent="0.2">
      <c r="A514" s="92"/>
      <c r="B514" s="92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7"/>
    </row>
    <row r="515" spans="1:15" s="9" customFormat="1" ht="15" x14ac:dyDescent="0.2">
      <c r="A515" s="92"/>
      <c r="B515" s="92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7"/>
    </row>
    <row r="516" spans="1:15" s="9" customFormat="1" ht="15" x14ac:dyDescent="0.2">
      <c r="A516" s="92"/>
      <c r="B516" s="92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7"/>
    </row>
    <row r="517" spans="1:15" s="9" customFormat="1" ht="15" x14ac:dyDescent="0.2">
      <c r="A517" s="92"/>
      <c r="B517" s="92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7"/>
    </row>
    <row r="518" spans="1:15" s="9" customFormat="1" ht="15" x14ac:dyDescent="0.2">
      <c r="A518" s="92"/>
      <c r="B518" s="92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7"/>
    </row>
    <row r="519" spans="1:15" s="9" customFormat="1" ht="15" x14ac:dyDescent="0.2">
      <c r="A519" s="92"/>
      <c r="B519" s="92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7"/>
    </row>
    <row r="520" spans="1:15" s="9" customFormat="1" ht="15" x14ac:dyDescent="0.2">
      <c r="A520" s="92"/>
      <c r="B520" s="92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7"/>
    </row>
    <row r="521" spans="1:15" s="9" customFormat="1" ht="15" x14ac:dyDescent="0.2">
      <c r="A521" s="92"/>
      <c r="B521" s="92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7"/>
    </row>
    <row r="522" spans="1:15" s="9" customFormat="1" ht="15" x14ac:dyDescent="0.2">
      <c r="A522" s="92"/>
      <c r="B522" s="92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7"/>
    </row>
    <row r="523" spans="1:15" s="9" customFormat="1" ht="15" x14ac:dyDescent="0.2">
      <c r="A523" s="92"/>
      <c r="B523" s="92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7"/>
    </row>
    <row r="524" spans="1:15" s="9" customFormat="1" ht="15" x14ac:dyDescent="0.2">
      <c r="A524" s="92"/>
      <c r="B524" s="92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7"/>
    </row>
    <row r="525" spans="1:15" s="9" customFormat="1" ht="15" x14ac:dyDescent="0.2">
      <c r="A525" s="92"/>
      <c r="B525" s="92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7"/>
    </row>
    <row r="526" spans="1:15" s="9" customFormat="1" ht="15" x14ac:dyDescent="0.2">
      <c r="A526" s="92"/>
      <c r="B526" s="92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7"/>
    </row>
    <row r="527" spans="1:15" s="9" customFormat="1" ht="15" x14ac:dyDescent="0.2">
      <c r="A527" s="92"/>
      <c r="B527" s="92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7"/>
    </row>
    <row r="528" spans="1:15" s="9" customFormat="1" ht="15" x14ac:dyDescent="0.2">
      <c r="A528" s="92"/>
      <c r="B528" s="92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7"/>
    </row>
    <row r="529" spans="1:15" s="9" customFormat="1" ht="15" x14ac:dyDescent="0.2">
      <c r="A529" s="92"/>
      <c r="B529" s="92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7"/>
    </row>
    <row r="530" spans="1:15" s="9" customFormat="1" ht="15" x14ac:dyDescent="0.2">
      <c r="A530" s="92"/>
      <c r="B530" s="92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7"/>
    </row>
    <row r="531" spans="1:15" s="9" customFormat="1" ht="15" x14ac:dyDescent="0.2">
      <c r="A531" s="92"/>
      <c r="B531" s="92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7"/>
    </row>
    <row r="532" spans="1:15" s="9" customFormat="1" ht="15" x14ac:dyDescent="0.2">
      <c r="A532" s="92"/>
      <c r="B532" s="92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7"/>
    </row>
    <row r="533" spans="1:15" s="9" customFormat="1" ht="15" x14ac:dyDescent="0.2">
      <c r="A533" s="92"/>
      <c r="B533" s="92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7"/>
    </row>
    <row r="534" spans="1:15" s="9" customFormat="1" ht="15" x14ac:dyDescent="0.2">
      <c r="A534" s="92"/>
      <c r="B534" s="92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7"/>
    </row>
    <row r="535" spans="1:15" s="9" customFormat="1" ht="15" x14ac:dyDescent="0.2">
      <c r="A535" s="92"/>
      <c r="B535" s="92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7"/>
    </row>
    <row r="536" spans="1:15" s="9" customFormat="1" ht="15" x14ac:dyDescent="0.2">
      <c r="A536" s="92"/>
      <c r="B536" s="92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7"/>
    </row>
    <row r="537" spans="1:15" s="9" customFormat="1" ht="15" x14ac:dyDescent="0.2">
      <c r="A537" s="92"/>
      <c r="B537" s="92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7"/>
    </row>
    <row r="538" spans="1:15" s="9" customFormat="1" ht="15" x14ac:dyDescent="0.2">
      <c r="A538" s="92"/>
      <c r="B538" s="92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7"/>
    </row>
    <row r="539" spans="1:15" s="9" customFormat="1" ht="15" x14ac:dyDescent="0.2">
      <c r="A539" s="92"/>
      <c r="B539" s="92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7"/>
    </row>
    <row r="540" spans="1:15" s="9" customFormat="1" ht="15" x14ac:dyDescent="0.2">
      <c r="A540" s="92"/>
      <c r="B540" s="92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7"/>
    </row>
    <row r="541" spans="1:15" s="9" customFormat="1" ht="15" x14ac:dyDescent="0.2">
      <c r="A541" s="92"/>
      <c r="B541" s="92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7"/>
    </row>
    <row r="542" spans="1:15" s="9" customFormat="1" ht="15" x14ac:dyDescent="0.2">
      <c r="A542" s="92"/>
      <c r="B542" s="92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7"/>
    </row>
    <row r="543" spans="1:15" s="9" customFormat="1" ht="15" x14ac:dyDescent="0.2">
      <c r="A543" s="92"/>
      <c r="B543" s="92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7"/>
    </row>
    <row r="544" spans="1:15" s="9" customFormat="1" ht="15" x14ac:dyDescent="0.2">
      <c r="A544" s="92"/>
      <c r="B544" s="92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7"/>
    </row>
    <row r="545" spans="1:15" s="9" customFormat="1" ht="15" x14ac:dyDescent="0.2">
      <c r="A545" s="92"/>
      <c r="B545" s="92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7"/>
    </row>
    <row r="546" spans="1:15" s="9" customFormat="1" ht="15" x14ac:dyDescent="0.2">
      <c r="A546" s="92"/>
      <c r="B546" s="92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7"/>
    </row>
    <row r="547" spans="1:15" s="9" customFormat="1" ht="15" x14ac:dyDescent="0.2">
      <c r="A547" s="92"/>
      <c r="B547" s="92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7"/>
    </row>
    <row r="548" spans="1:15" s="9" customFormat="1" ht="15" x14ac:dyDescent="0.2">
      <c r="A548" s="92"/>
      <c r="B548" s="92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7"/>
    </row>
    <row r="549" spans="1:15" s="9" customFormat="1" ht="15" x14ac:dyDescent="0.2">
      <c r="A549" s="92"/>
      <c r="B549" s="92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7"/>
    </row>
    <row r="550" spans="1:15" s="9" customFormat="1" ht="15" x14ac:dyDescent="0.2">
      <c r="A550" s="92"/>
      <c r="B550" s="92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7"/>
    </row>
    <row r="551" spans="1:15" s="9" customFormat="1" ht="15" x14ac:dyDescent="0.2">
      <c r="A551" s="92"/>
      <c r="B551" s="92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7"/>
    </row>
    <row r="552" spans="1:15" s="9" customFormat="1" ht="15" x14ac:dyDescent="0.2">
      <c r="A552" s="92"/>
      <c r="B552" s="92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7"/>
    </row>
    <row r="553" spans="1:15" s="9" customFormat="1" ht="15" x14ac:dyDescent="0.2">
      <c r="A553" s="92"/>
      <c r="B553" s="92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7"/>
    </row>
    <row r="554" spans="1:15" s="9" customFormat="1" ht="15" x14ac:dyDescent="0.2">
      <c r="A554" s="92"/>
      <c r="B554" s="92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7"/>
    </row>
    <row r="555" spans="1:15" s="9" customFormat="1" ht="15" x14ac:dyDescent="0.2">
      <c r="A555" s="92"/>
      <c r="B555" s="92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7"/>
    </row>
    <row r="556" spans="1:15" s="9" customFormat="1" ht="15" x14ac:dyDescent="0.2">
      <c r="A556" s="92"/>
      <c r="B556" s="92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7"/>
    </row>
    <row r="557" spans="1:15" s="9" customFormat="1" ht="15" x14ac:dyDescent="0.2">
      <c r="A557" s="92"/>
      <c r="B557" s="92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7"/>
    </row>
    <row r="558" spans="1:15" s="9" customFormat="1" ht="15" x14ac:dyDescent="0.2">
      <c r="A558" s="92"/>
      <c r="B558" s="92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7"/>
    </row>
    <row r="559" spans="1:15" s="9" customFormat="1" ht="15" x14ac:dyDescent="0.2">
      <c r="A559" s="92"/>
      <c r="B559" s="92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7"/>
    </row>
    <row r="560" spans="1:15" s="9" customFormat="1" ht="15" x14ac:dyDescent="0.2">
      <c r="A560" s="92"/>
      <c r="B560" s="92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7"/>
    </row>
    <row r="561" spans="1:15" s="9" customFormat="1" ht="15" x14ac:dyDescent="0.2">
      <c r="A561" s="92"/>
      <c r="B561" s="92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7"/>
    </row>
    <row r="562" spans="1:15" s="9" customFormat="1" ht="15" x14ac:dyDescent="0.2">
      <c r="A562" s="92"/>
      <c r="B562" s="92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7"/>
    </row>
    <row r="563" spans="1:15" s="9" customFormat="1" ht="15" x14ac:dyDescent="0.2">
      <c r="A563" s="92"/>
      <c r="B563" s="92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7"/>
    </row>
    <row r="564" spans="1:15" s="9" customFormat="1" ht="15" x14ac:dyDescent="0.2">
      <c r="A564" s="92"/>
      <c r="B564" s="92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7"/>
    </row>
    <row r="565" spans="1:15" s="9" customFormat="1" ht="15" x14ac:dyDescent="0.2">
      <c r="A565" s="92"/>
      <c r="B565" s="92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7"/>
    </row>
    <row r="566" spans="1:15" s="9" customFormat="1" ht="15" x14ac:dyDescent="0.2">
      <c r="A566" s="92"/>
      <c r="B566" s="92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7"/>
    </row>
    <row r="567" spans="1:15" s="9" customFormat="1" ht="15" x14ac:dyDescent="0.2">
      <c r="A567" s="92"/>
      <c r="B567" s="92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7"/>
    </row>
    <row r="568" spans="1:15" s="9" customFormat="1" ht="15" x14ac:dyDescent="0.2">
      <c r="A568" s="92"/>
      <c r="B568" s="92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7"/>
    </row>
    <row r="569" spans="1:15" s="9" customFormat="1" ht="15" x14ac:dyDescent="0.2">
      <c r="A569" s="92"/>
      <c r="B569" s="92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7"/>
    </row>
    <row r="570" spans="1:15" s="9" customFormat="1" ht="15" x14ac:dyDescent="0.2">
      <c r="A570" s="92"/>
      <c r="B570" s="92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7"/>
    </row>
    <row r="571" spans="1:15" s="9" customFormat="1" ht="15" x14ac:dyDescent="0.2">
      <c r="A571" s="92"/>
      <c r="B571" s="92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7"/>
    </row>
    <row r="572" spans="1:15" s="9" customFormat="1" ht="15" x14ac:dyDescent="0.2">
      <c r="A572" s="92"/>
      <c r="B572" s="92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7"/>
    </row>
    <row r="573" spans="1:15" s="9" customFormat="1" ht="15" x14ac:dyDescent="0.2">
      <c r="A573" s="92"/>
      <c r="B573" s="92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7"/>
    </row>
    <row r="574" spans="1:15" s="9" customFormat="1" ht="15" x14ac:dyDescent="0.2">
      <c r="A574" s="92"/>
      <c r="B574" s="92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7"/>
    </row>
    <row r="575" spans="1:15" s="9" customFormat="1" ht="15" x14ac:dyDescent="0.2">
      <c r="A575" s="92"/>
      <c r="B575" s="92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7"/>
    </row>
    <row r="576" spans="1:15" s="9" customFormat="1" ht="15" x14ac:dyDescent="0.2">
      <c r="A576" s="92"/>
      <c r="B576" s="92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7"/>
    </row>
    <row r="577" spans="1:15" s="9" customFormat="1" ht="15" x14ac:dyDescent="0.2">
      <c r="A577" s="92"/>
      <c r="B577" s="92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7"/>
    </row>
    <row r="578" spans="1:15" s="9" customFormat="1" ht="15" x14ac:dyDescent="0.2">
      <c r="A578" s="92"/>
      <c r="B578" s="92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7"/>
    </row>
    <row r="579" spans="1:15" s="9" customFormat="1" ht="15" x14ac:dyDescent="0.2">
      <c r="A579" s="92"/>
      <c r="B579" s="92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7"/>
    </row>
    <row r="580" spans="1:15" s="9" customFormat="1" ht="15" x14ac:dyDescent="0.2">
      <c r="A580" s="92"/>
      <c r="B580" s="92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7"/>
    </row>
    <row r="581" spans="1:15" s="9" customFormat="1" ht="15" x14ac:dyDescent="0.2">
      <c r="A581" s="92"/>
      <c r="B581" s="92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7"/>
    </row>
    <row r="582" spans="1:15" s="9" customFormat="1" ht="15" x14ac:dyDescent="0.2">
      <c r="A582" s="92"/>
      <c r="B582" s="92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7"/>
    </row>
    <row r="583" spans="1:15" s="9" customFormat="1" ht="15" x14ac:dyDescent="0.2">
      <c r="A583" s="92"/>
      <c r="B583" s="92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7"/>
    </row>
    <row r="584" spans="1:15" s="9" customFormat="1" ht="15" x14ac:dyDescent="0.2">
      <c r="A584" s="92"/>
      <c r="B584" s="92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7"/>
    </row>
    <row r="585" spans="1:15" s="9" customFormat="1" ht="15" x14ac:dyDescent="0.2">
      <c r="A585" s="92"/>
      <c r="B585" s="92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7"/>
    </row>
    <row r="586" spans="1:15" s="9" customFormat="1" ht="15" x14ac:dyDescent="0.2">
      <c r="A586" s="92"/>
      <c r="B586" s="92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7"/>
    </row>
    <row r="587" spans="1:15" s="9" customFormat="1" ht="15" x14ac:dyDescent="0.2">
      <c r="A587" s="92"/>
      <c r="B587" s="92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7"/>
    </row>
    <row r="588" spans="1:15" s="9" customFormat="1" ht="15" x14ac:dyDescent="0.2">
      <c r="A588" s="92"/>
      <c r="B588" s="92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7"/>
    </row>
    <row r="589" spans="1:15" s="9" customFormat="1" ht="15" x14ac:dyDescent="0.2">
      <c r="A589" s="92"/>
      <c r="B589" s="92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7"/>
    </row>
    <row r="590" spans="1:15" s="9" customFormat="1" ht="15" x14ac:dyDescent="0.2">
      <c r="A590" s="92"/>
      <c r="B590" s="92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7"/>
    </row>
    <row r="591" spans="1:15" s="9" customFormat="1" ht="15" x14ac:dyDescent="0.2">
      <c r="A591" s="92"/>
      <c r="B591" s="92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7"/>
    </row>
    <row r="592" spans="1:15" s="9" customFormat="1" ht="15" x14ac:dyDescent="0.2">
      <c r="A592" s="92"/>
      <c r="B592" s="92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7"/>
    </row>
    <row r="593" spans="1:15" s="9" customFormat="1" ht="15" x14ac:dyDescent="0.2">
      <c r="A593" s="92"/>
      <c r="B593" s="92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7"/>
    </row>
    <row r="594" spans="1:15" s="9" customFormat="1" ht="15" x14ac:dyDescent="0.2">
      <c r="A594" s="92"/>
      <c r="B594" s="92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7"/>
    </row>
    <row r="595" spans="1:15" s="9" customFormat="1" ht="15" x14ac:dyDescent="0.2">
      <c r="A595" s="92"/>
      <c r="B595" s="92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7"/>
    </row>
    <row r="596" spans="1:15" s="9" customFormat="1" ht="15" x14ac:dyDescent="0.2">
      <c r="A596" s="92"/>
      <c r="B596" s="92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7"/>
    </row>
    <row r="597" spans="1:15" s="9" customFormat="1" ht="15" x14ac:dyDescent="0.2">
      <c r="A597" s="92"/>
      <c r="B597" s="92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7"/>
    </row>
    <row r="598" spans="1:15" s="9" customFormat="1" ht="15" x14ac:dyDescent="0.2">
      <c r="A598" s="92"/>
      <c r="B598" s="92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7"/>
    </row>
    <row r="599" spans="1:15" s="9" customFormat="1" ht="15" x14ac:dyDescent="0.2">
      <c r="A599" s="92"/>
      <c r="B599" s="92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7"/>
    </row>
    <row r="600" spans="1:15" s="9" customFormat="1" ht="15" x14ac:dyDescent="0.2">
      <c r="A600" s="92"/>
      <c r="B600" s="92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7"/>
    </row>
    <row r="601" spans="1:15" s="9" customFormat="1" ht="15" x14ac:dyDescent="0.2">
      <c r="A601" s="92"/>
      <c r="B601" s="92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7"/>
    </row>
    <row r="602" spans="1:15" s="9" customFormat="1" ht="15" x14ac:dyDescent="0.2">
      <c r="A602" s="92"/>
      <c r="B602" s="92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7"/>
    </row>
    <row r="603" spans="1:15" s="9" customFormat="1" ht="15" x14ac:dyDescent="0.2">
      <c r="A603" s="92"/>
      <c r="B603" s="92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7"/>
    </row>
    <row r="604" spans="1:15" s="9" customFormat="1" ht="15" x14ac:dyDescent="0.2">
      <c r="A604" s="92"/>
      <c r="B604" s="92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7"/>
    </row>
    <row r="605" spans="1:15" s="9" customFormat="1" ht="15" x14ac:dyDescent="0.2">
      <c r="A605" s="92"/>
      <c r="B605" s="92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7"/>
    </row>
    <row r="606" spans="1:15" s="9" customFormat="1" ht="15" x14ac:dyDescent="0.2">
      <c r="A606" s="92"/>
      <c r="B606" s="92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7"/>
    </row>
    <row r="607" spans="1:15" s="9" customFormat="1" ht="15" x14ac:dyDescent="0.2">
      <c r="A607" s="92"/>
      <c r="B607" s="92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7"/>
    </row>
    <row r="608" spans="1:15" s="9" customFormat="1" ht="15" x14ac:dyDescent="0.2">
      <c r="A608" s="92"/>
      <c r="B608" s="92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7"/>
    </row>
    <row r="609" spans="1:15" s="9" customFormat="1" ht="15" x14ac:dyDescent="0.2">
      <c r="A609" s="92"/>
      <c r="B609" s="92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7"/>
    </row>
    <row r="610" spans="1:15" s="9" customFormat="1" ht="15" x14ac:dyDescent="0.2">
      <c r="A610" s="92"/>
      <c r="B610" s="92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7"/>
    </row>
    <row r="611" spans="1:15" s="9" customFormat="1" ht="15" x14ac:dyDescent="0.2">
      <c r="A611" s="92"/>
      <c r="B611" s="92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7"/>
    </row>
    <row r="612" spans="1:15" s="9" customFormat="1" ht="15" x14ac:dyDescent="0.2">
      <c r="A612" s="92"/>
      <c r="B612" s="92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7"/>
    </row>
    <row r="613" spans="1:15" s="9" customFormat="1" ht="15" x14ac:dyDescent="0.2">
      <c r="A613" s="92"/>
      <c r="B613" s="92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7"/>
    </row>
    <row r="614" spans="1:15" s="9" customFormat="1" ht="15" x14ac:dyDescent="0.2">
      <c r="A614" s="92"/>
      <c r="B614" s="92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7"/>
    </row>
    <row r="615" spans="1:15" s="9" customFormat="1" ht="15" x14ac:dyDescent="0.2">
      <c r="A615" s="92"/>
      <c r="B615" s="92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7"/>
    </row>
    <row r="616" spans="1:15" s="9" customFormat="1" ht="15" x14ac:dyDescent="0.2">
      <c r="A616" s="92"/>
      <c r="B616" s="92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7"/>
    </row>
    <row r="617" spans="1:15" s="9" customFormat="1" ht="15" x14ac:dyDescent="0.2">
      <c r="A617" s="92"/>
      <c r="B617" s="92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7"/>
    </row>
    <row r="618" spans="1:15" s="9" customFormat="1" ht="15" x14ac:dyDescent="0.2">
      <c r="A618" s="92"/>
      <c r="B618" s="92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7"/>
    </row>
    <row r="619" spans="1:15" s="9" customFormat="1" ht="15" x14ac:dyDescent="0.2">
      <c r="A619" s="92"/>
      <c r="B619" s="92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7"/>
    </row>
    <row r="620" spans="1:15" s="9" customFormat="1" ht="15" x14ac:dyDescent="0.2">
      <c r="A620" s="92"/>
      <c r="B620" s="92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7"/>
    </row>
    <row r="621" spans="1:15" s="9" customFormat="1" ht="15" x14ac:dyDescent="0.2">
      <c r="A621" s="92"/>
      <c r="B621" s="92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7"/>
    </row>
    <row r="622" spans="1:15" s="9" customFormat="1" ht="15" x14ac:dyDescent="0.2">
      <c r="A622" s="92"/>
      <c r="B622" s="92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7"/>
    </row>
    <row r="623" spans="1:15" s="9" customFormat="1" ht="15" x14ac:dyDescent="0.2">
      <c r="A623" s="92"/>
      <c r="B623" s="92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7"/>
    </row>
    <row r="624" spans="1:15" s="9" customFormat="1" ht="15" x14ac:dyDescent="0.2">
      <c r="A624" s="92"/>
      <c r="B624" s="92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7"/>
    </row>
    <row r="625" spans="1:15" s="9" customFormat="1" ht="15" x14ac:dyDescent="0.2">
      <c r="A625" s="92"/>
      <c r="B625" s="92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7"/>
    </row>
    <row r="626" spans="1:15" s="9" customFormat="1" ht="15" x14ac:dyDescent="0.2">
      <c r="A626" s="92"/>
      <c r="B626" s="92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7"/>
    </row>
    <row r="627" spans="1:15" s="9" customFormat="1" ht="15" x14ac:dyDescent="0.2">
      <c r="A627" s="92"/>
      <c r="B627" s="92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7"/>
    </row>
    <row r="628" spans="1:15" s="9" customFormat="1" ht="15" x14ac:dyDescent="0.2">
      <c r="A628" s="92"/>
      <c r="B628" s="92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7"/>
    </row>
    <row r="629" spans="1:15" s="9" customFormat="1" ht="15" x14ac:dyDescent="0.2">
      <c r="A629" s="92"/>
      <c r="B629" s="92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7"/>
    </row>
    <row r="630" spans="1:15" s="9" customFormat="1" ht="15" x14ac:dyDescent="0.2">
      <c r="A630" s="92"/>
      <c r="B630" s="92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7"/>
    </row>
    <row r="631" spans="1:15" s="9" customFormat="1" ht="15" x14ac:dyDescent="0.2">
      <c r="A631" s="92"/>
      <c r="B631" s="92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7"/>
    </row>
    <row r="632" spans="1:15" s="9" customFormat="1" ht="15" x14ac:dyDescent="0.2">
      <c r="A632" s="92"/>
      <c r="B632" s="92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7"/>
    </row>
  </sheetData>
  <mergeCells count="11">
    <mergeCell ref="A38:B38"/>
    <mergeCell ref="A39:N40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conditionalFormatting sqref="P10:R11 P12:P13">
    <cfRule type="cellIs" dxfId="1" priority="2" operator="greaterThan">
      <formula>80</formula>
    </cfRule>
  </conditionalFormatting>
  <conditionalFormatting sqref="P14:P23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11811023622047245"/>
  <pageSetup paperSize="9" scale="75" firstPageNumber="166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105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135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136</v>
      </c>
      <c r="D6" s="155"/>
      <c r="E6" s="370">
        <v>852058</v>
      </c>
      <c r="F6" s="371"/>
      <c r="G6" s="156" t="s">
        <v>3</v>
      </c>
      <c r="H6" s="369">
        <v>1314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6594000</v>
      </c>
      <c r="F16" s="387"/>
      <c r="G16" s="5">
        <f>H16+I16</f>
        <v>7910201.3499999996</v>
      </c>
      <c r="H16" s="42">
        <v>7910201.3499999996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6594000</v>
      </c>
      <c r="F18" s="387"/>
      <c r="G18" s="5">
        <f>H18+I18</f>
        <v>7910201.3500000006</v>
      </c>
      <c r="H18" s="42">
        <v>7910201.3500000006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9.3132257461547852E-10</v>
      </c>
      <c r="H20" s="160">
        <f>H18-H16+H17</f>
        <v>9.3132257461547852E-10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9.3132257461547852E-10</v>
      </c>
      <c r="H21" s="160">
        <f>H20-H17</f>
        <v>9.3132257461547852E-10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9.3132257461547852E-10</v>
      </c>
      <c r="H25" s="164">
        <f>H21-H26</f>
        <v>9.3132257461547852E-10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0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0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1649</v>
      </c>
      <c r="G41" s="53">
        <v>1649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86822.6</v>
      </c>
      <c r="F50" s="195">
        <v>0</v>
      </c>
      <c r="G50" s="196">
        <v>0</v>
      </c>
      <c r="H50" s="196">
        <f>E50+F50-G50</f>
        <v>86822.6</v>
      </c>
      <c r="I50" s="197">
        <v>86822.6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102901.24</v>
      </c>
      <c r="F51" s="200">
        <v>100503.84</v>
      </c>
      <c r="G51" s="114">
        <v>37727.47</v>
      </c>
      <c r="H51" s="114">
        <f>E51+F51-G51</f>
        <v>165677.61000000002</v>
      </c>
      <c r="I51" s="201">
        <v>153476.19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869675.81</v>
      </c>
      <c r="F52" s="200">
        <v>0</v>
      </c>
      <c r="G52" s="114">
        <v>325985.24</v>
      </c>
      <c r="H52" s="114">
        <f>E52+F52-G52</f>
        <v>543690.57000000007</v>
      </c>
      <c r="I52" s="201">
        <v>543690.57000000007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103625</v>
      </c>
      <c r="F53" s="200">
        <v>22721</v>
      </c>
      <c r="G53" s="114">
        <v>1649</v>
      </c>
      <c r="H53" s="114">
        <f>E53+F53-G53</f>
        <v>124697</v>
      </c>
      <c r="I53" s="201">
        <v>124697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1163024.6500000001</v>
      </c>
      <c r="F54" s="67">
        <f>F50+F51+F52+F53</f>
        <v>123224.84</v>
      </c>
      <c r="G54" s="66">
        <f>G50+G51+G52+G53</f>
        <v>365361.70999999996</v>
      </c>
      <c r="H54" s="66">
        <f>H50+H51+H52+H53</f>
        <v>920887.78</v>
      </c>
      <c r="I54" s="202">
        <f>SUM(I50:I53)</f>
        <v>908686.3600000001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108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137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138</v>
      </c>
      <c r="D6" s="155"/>
      <c r="E6" s="370">
        <v>60780495</v>
      </c>
      <c r="F6" s="371"/>
      <c r="G6" s="156" t="s">
        <v>3</v>
      </c>
      <c r="H6" s="369">
        <v>1315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3177000</v>
      </c>
      <c r="F16" s="387"/>
      <c r="G16" s="5">
        <f>H16+I16</f>
        <v>4008977.71</v>
      </c>
      <c r="H16" s="42">
        <v>4008977.71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3177000</v>
      </c>
      <c r="F18" s="387"/>
      <c r="G18" s="5">
        <f>H18+I18</f>
        <v>4009858.56</v>
      </c>
      <c r="H18" s="42">
        <v>4009858.56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880.85000000009313</v>
      </c>
      <c r="H20" s="160">
        <f>H18-H16+H17</f>
        <v>880.85000000009313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880.85000000009313</v>
      </c>
      <c r="H21" s="160">
        <f>H20-H17</f>
        <v>880.85000000009313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880.85000000009313</v>
      </c>
      <c r="H25" s="164">
        <f>H21-H26</f>
        <v>880.85000000009313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880.85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f>132+748.85</f>
        <v>880.85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4892</v>
      </c>
      <c r="G41" s="53">
        <v>4892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15675</v>
      </c>
      <c r="F50" s="195">
        <v>0</v>
      </c>
      <c r="G50" s="196">
        <v>0</v>
      </c>
      <c r="H50" s="196">
        <f>E50+F50-G50</f>
        <v>15675</v>
      </c>
      <c r="I50" s="197">
        <v>15675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44541.66</v>
      </c>
      <c r="F51" s="200">
        <v>47441.84</v>
      </c>
      <c r="G51" s="114">
        <v>33800</v>
      </c>
      <c r="H51" s="114">
        <f>E51+F51-G51</f>
        <v>58183.5</v>
      </c>
      <c r="I51" s="201">
        <v>55161.5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354858.11</v>
      </c>
      <c r="F52" s="200">
        <v>868.13</v>
      </c>
      <c r="G52" s="114">
        <v>196214.66</v>
      </c>
      <c r="H52" s="114">
        <f>E52+F52-G52</f>
        <v>159511.57999999999</v>
      </c>
      <c r="I52" s="201">
        <v>159511.58000000002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50435.1</v>
      </c>
      <c r="F53" s="200">
        <v>5436</v>
      </c>
      <c r="G53" s="114">
        <v>4892</v>
      </c>
      <c r="H53" s="114">
        <f>E53+F53-G53</f>
        <v>50979.1</v>
      </c>
      <c r="I53" s="201">
        <v>50979.1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465509.87</v>
      </c>
      <c r="F54" s="67">
        <f>F50+F51+F52+F53</f>
        <v>53745.969999999994</v>
      </c>
      <c r="G54" s="66">
        <f>G50+G51+G52+G53</f>
        <v>234906.66</v>
      </c>
      <c r="H54" s="66">
        <f>H50+H51+H52+H53</f>
        <v>284349.18</v>
      </c>
      <c r="I54" s="202">
        <f>SUM(I50:I53)</f>
        <v>281327.18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110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139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140</v>
      </c>
      <c r="D6" s="155"/>
      <c r="E6" s="370">
        <v>49589741</v>
      </c>
      <c r="F6" s="371"/>
      <c r="G6" s="156" t="s">
        <v>3</v>
      </c>
      <c r="H6" s="369">
        <v>1407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10143000</v>
      </c>
      <c r="F16" s="387"/>
      <c r="G16" s="5">
        <f>H16+I16</f>
        <v>12285505.869999999</v>
      </c>
      <c r="H16" s="42">
        <v>12285505.869999999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10143000</v>
      </c>
      <c r="F18" s="387"/>
      <c r="G18" s="5">
        <f>H18+I18</f>
        <v>12341271</v>
      </c>
      <c r="H18" s="42">
        <v>12341271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55765.13000000082</v>
      </c>
      <c r="H20" s="160">
        <f>H18-H16+H17</f>
        <v>55765.13000000082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55765.13000000082</v>
      </c>
      <c r="H21" s="160">
        <f>H20-H17</f>
        <v>55765.13000000082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55765.13000000082</v>
      </c>
      <c r="H25" s="164">
        <f>H21-H26</f>
        <v>55765.13000000082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55765.13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55765.13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94870</v>
      </c>
      <c r="G41" s="53">
        <v>94870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42000</v>
      </c>
      <c r="F50" s="195">
        <v>0</v>
      </c>
      <c r="G50" s="196">
        <v>0</v>
      </c>
      <c r="H50" s="196">
        <f>E50+F50-G50</f>
        <v>42000</v>
      </c>
      <c r="I50" s="197">
        <v>42000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80517.320000000007</v>
      </c>
      <c r="F51" s="200">
        <v>141264.82</v>
      </c>
      <c r="G51" s="114">
        <v>103188</v>
      </c>
      <c r="H51" s="114">
        <f>E51+F51-G51</f>
        <v>118594.14000000001</v>
      </c>
      <c r="I51" s="201">
        <v>97270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835101.81</v>
      </c>
      <c r="F52" s="200">
        <v>533981.15</v>
      </c>
      <c r="G52" s="114">
        <v>582505</v>
      </c>
      <c r="H52" s="114">
        <f>E52+F52-G52</f>
        <v>786577.96</v>
      </c>
      <c r="I52" s="201">
        <v>786577.96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33242.589999999997</v>
      </c>
      <c r="F53" s="200">
        <v>1246142</v>
      </c>
      <c r="G53" s="114">
        <v>1262472</v>
      </c>
      <c r="H53" s="114">
        <f>E53+F53-G53</f>
        <v>16912.590000000084</v>
      </c>
      <c r="I53" s="201">
        <v>16912.59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990861.72000000009</v>
      </c>
      <c r="F54" s="67">
        <f>F50+F51+F52+F53</f>
        <v>1921387.97</v>
      </c>
      <c r="G54" s="66">
        <f>G50+G51+G52+G53</f>
        <v>1948165</v>
      </c>
      <c r="H54" s="66">
        <f>H50+H51+H52+H53</f>
        <v>964084.69000000006</v>
      </c>
      <c r="I54" s="202">
        <f>SUM(I50:I53)</f>
        <v>942760.54999999993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/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/>
      <c r="H57" s="383"/>
      <c r="I57" s="383"/>
      <c r="J57" s="332"/>
    </row>
    <row r="58" spans="1:10" x14ac:dyDescent="0.2">
      <c r="G58" s="382"/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tabSelected="1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113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141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142</v>
      </c>
      <c r="D6" s="155"/>
      <c r="E6" s="370">
        <v>60045086</v>
      </c>
      <c r="F6" s="371"/>
      <c r="G6" s="156" t="s">
        <v>3</v>
      </c>
      <c r="H6" s="369">
        <v>1408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13262000</v>
      </c>
      <c r="F16" s="387"/>
      <c r="G16" s="5">
        <f>H16+I16</f>
        <v>15205072.52</v>
      </c>
      <c r="H16" s="42">
        <v>15205072.52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13262000</v>
      </c>
      <c r="F18" s="387"/>
      <c r="G18" s="5">
        <f>H18+I18</f>
        <v>15229307</v>
      </c>
      <c r="H18" s="42">
        <v>15229307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24234.480000000447</v>
      </c>
      <c r="H20" s="160">
        <f>H18-H16+H17</f>
        <v>24234.480000000447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24234.480000000447</v>
      </c>
      <c r="H21" s="160">
        <f>H20-H17</f>
        <v>24234.480000000447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24234.480000000447</v>
      </c>
      <c r="H25" s="164">
        <f>H21-H26</f>
        <v>24234.480000000447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24234.48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24234.48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37466</v>
      </c>
      <c r="G41" s="53">
        <v>37466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6000</v>
      </c>
      <c r="F50" s="195">
        <v>0</v>
      </c>
      <c r="G50" s="196">
        <v>0</v>
      </c>
      <c r="H50" s="196">
        <f>E50+F50-G50</f>
        <v>6000</v>
      </c>
      <c r="I50" s="197">
        <v>6000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115020.91</v>
      </c>
      <c r="F51" s="200">
        <v>187457.52</v>
      </c>
      <c r="G51" s="114">
        <v>220546</v>
      </c>
      <c r="H51" s="114">
        <f>E51+F51-G51</f>
        <v>81932.429999999993</v>
      </c>
      <c r="I51" s="201">
        <v>81860.429999999993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951682.33</v>
      </c>
      <c r="F52" s="200">
        <v>378300.61</v>
      </c>
      <c r="G52" s="114">
        <v>230596</v>
      </c>
      <c r="H52" s="114">
        <f>E52+F52-G52</f>
        <v>1099386.94</v>
      </c>
      <c r="I52" s="201">
        <v>1099386.94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84905.07</v>
      </c>
      <c r="F53" s="200">
        <v>191184</v>
      </c>
      <c r="G53" s="114">
        <v>245447</v>
      </c>
      <c r="H53" s="114">
        <f>E53+F53-G53</f>
        <v>30642.070000000007</v>
      </c>
      <c r="I53" s="201">
        <v>30642.07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1157608.31</v>
      </c>
      <c r="F54" s="67">
        <f>F50+F51+F52+F53</f>
        <v>756942.13</v>
      </c>
      <c r="G54" s="66">
        <f>G50+G51+G52+G53</f>
        <v>696589</v>
      </c>
      <c r="H54" s="66">
        <f>H50+H51+H52+H53</f>
        <v>1217961.44</v>
      </c>
      <c r="I54" s="202">
        <f>SUM(I50:I53)</f>
        <v>1217889.44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87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119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120</v>
      </c>
      <c r="D6" s="155"/>
      <c r="E6" s="370">
        <v>68911921</v>
      </c>
      <c r="F6" s="371"/>
      <c r="G6" s="156" t="s">
        <v>3</v>
      </c>
      <c r="H6" s="369">
        <v>1025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6967000</v>
      </c>
      <c r="F16" s="364"/>
      <c r="G16" s="5">
        <f>H16+I16</f>
        <v>8987977.0700000003</v>
      </c>
      <c r="H16" s="42">
        <v>8987977.0700000003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6967000</v>
      </c>
      <c r="F18" s="364"/>
      <c r="G18" s="5">
        <f>H18+I18</f>
        <v>8990652</v>
      </c>
      <c r="H18" s="42">
        <v>8990652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2674.929999999702</v>
      </c>
      <c r="H20" s="160">
        <f>H18-H16+H17</f>
        <v>2674.929999999702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2674.929999999702</v>
      </c>
      <c r="H21" s="160">
        <f>H20-H17</f>
        <v>2674.929999999702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2674.929999999702</v>
      </c>
      <c r="H25" s="164">
        <f>H21-H26</f>
        <v>2674.929999999702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2674.93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2674.93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1000</v>
      </c>
      <c r="G41" s="53">
        <v>1000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50</v>
      </c>
      <c r="F50" s="195">
        <v>0</v>
      </c>
      <c r="G50" s="196">
        <v>0</v>
      </c>
      <c r="H50" s="196">
        <f>E50+F50-G50</f>
        <v>50</v>
      </c>
      <c r="I50" s="197">
        <v>50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135084.19</v>
      </c>
      <c r="F51" s="200">
        <v>120985.08</v>
      </c>
      <c r="G51" s="114">
        <v>103504</v>
      </c>
      <c r="H51" s="114">
        <f>E51+F51-G51</f>
        <v>152565.27000000002</v>
      </c>
      <c r="I51" s="201">
        <v>141520.19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72338.37</v>
      </c>
      <c r="F52" s="200">
        <v>747533.44</v>
      </c>
      <c r="G52" s="114">
        <v>1004</v>
      </c>
      <c r="H52" s="114">
        <f>E52+F52-G52</f>
        <v>818867.80999999994</v>
      </c>
      <c r="I52" s="201">
        <v>818867.81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42546</v>
      </c>
      <c r="F53" s="200">
        <v>816</v>
      </c>
      <c r="G53" s="114">
        <v>1000</v>
      </c>
      <c r="H53" s="114">
        <f>E53+F53-G53</f>
        <v>42362</v>
      </c>
      <c r="I53" s="201">
        <v>42362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250018.56</v>
      </c>
      <c r="F54" s="67">
        <f>F50+F51+F52+F53</f>
        <v>869334.5199999999</v>
      </c>
      <c r="G54" s="66">
        <f>G50+G51+G52+G53</f>
        <v>105508</v>
      </c>
      <c r="H54" s="66">
        <f>H50+H51+H52+H53</f>
        <v>1013845.08</v>
      </c>
      <c r="I54" s="202">
        <f>SUM(I50:I53)</f>
        <v>1002800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90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121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122</v>
      </c>
      <c r="D6" s="155"/>
      <c r="E6" s="385" t="s">
        <v>122</v>
      </c>
      <c r="F6" s="386"/>
      <c r="G6" s="156" t="s">
        <v>3</v>
      </c>
      <c r="H6" s="369">
        <v>1026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5401000</v>
      </c>
      <c r="F16" s="387"/>
      <c r="G16" s="5">
        <f>H16+I16</f>
        <v>5382679.6099999994</v>
      </c>
      <c r="H16" s="42">
        <v>5382679.6099999994</v>
      </c>
      <c r="I16" s="42">
        <v>0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5401000</v>
      </c>
      <c r="F18" s="387"/>
      <c r="G18" s="5">
        <f>H18+I18</f>
        <v>5383027.6299999999</v>
      </c>
      <c r="H18" s="42">
        <v>5383027.6299999999</v>
      </c>
      <c r="I18" s="42">
        <v>0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348.02000000048429</v>
      </c>
      <c r="H20" s="160">
        <f>H18-H16+H17</f>
        <v>348.02000000048429</v>
      </c>
      <c r="I20" s="160">
        <f>I18-I16+I17</f>
        <v>0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348.02000000048429</v>
      </c>
      <c r="H21" s="160">
        <f>H20-H17</f>
        <v>348.02000000048429</v>
      </c>
      <c r="I21" s="160">
        <f>I20-I17</f>
        <v>0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348.02000000048429</v>
      </c>
      <c r="H25" s="164">
        <f>H21-H26</f>
        <v>348.02000000048429</v>
      </c>
      <c r="I25" s="164">
        <f>I21-I26</f>
        <v>0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0</v>
      </c>
      <c r="H26" s="164">
        <v>0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348.02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348.02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0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0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0</v>
      </c>
      <c r="G41" s="53">
        <v>0</v>
      </c>
      <c r="H41" s="54"/>
      <c r="I41" s="182" t="str">
        <f>IF(F41=0,"nerozp.",G41/F41)</f>
        <v>nerozp.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46976</v>
      </c>
      <c r="F50" s="195">
        <v>0</v>
      </c>
      <c r="G50" s="196">
        <v>0</v>
      </c>
      <c r="H50" s="196">
        <f>E50+F50-G50</f>
        <v>46976</v>
      </c>
      <c r="I50" s="197">
        <v>46976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66865.48</v>
      </c>
      <c r="F51" s="200">
        <v>71181.960000000006</v>
      </c>
      <c r="G51" s="114">
        <v>50039</v>
      </c>
      <c r="H51" s="114">
        <f>E51+F51-G51</f>
        <v>88008.44</v>
      </c>
      <c r="I51" s="201">
        <v>87908.44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13584.31</v>
      </c>
      <c r="F52" s="200">
        <v>819.47</v>
      </c>
      <c r="G52" s="114">
        <v>0</v>
      </c>
      <c r="H52" s="114">
        <f>E52+F52-G52</f>
        <v>14403.779999999999</v>
      </c>
      <c r="I52" s="201">
        <v>14403.78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27494</v>
      </c>
      <c r="F53" s="200">
        <v>0</v>
      </c>
      <c r="G53" s="114">
        <v>0</v>
      </c>
      <c r="H53" s="114">
        <f>E53+F53-G53</f>
        <v>27494</v>
      </c>
      <c r="I53" s="201">
        <v>27494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154919.78999999998</v>
      </c>
      <c r="F54" s="67">
        <f>F50+F51+F52+F53</f>
        <v>72001.430000000008</v>
      </c>
      <c r="G54" s="66">
        <f>G50+G51+G52+G53</f>
        <v>50039</v>
      </c>
      <c r="H54" s="66">
        <f>H50+H51+H52+H53</f>
        <v>176882.22</v>
      </c>
      <c r="I54" s="202">
        <f>SUM(I50:I53)</f>
        <v>176782.22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J58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187" customWidth="1"/>
    <col min="2" max="2" width="2.5703125" style="187" customWidth="1"/>
    <col min="3" max="3" width="8.42578125" style="187" customWidth="1"/>
    <col min="4" max="4" width="8.28515625" style="187" customWidth="1"/>
    <col min="5" max="5" width="15.28515625" style="187" customWidth="1"/>
    <col min="6" max="6" width="15.5703125" style="187" customWidth="1"/>
    <col min="7" max="7" width="15" style="187" customWidth="1"/>
    <col min="8" max="8" width="12.7109375" style="187" customWidth="1"/>
    <col min="9" max="9" width="16.28515625" style="187" customWidth="1"/>
    <col min="10" max="10" width="16.85546875" style="317" customWidth="1"/>
    <col min="11" max="11" width="12.42578125" style="6" customWidth="1"/>
    <col min="12" max="13" width="9.140625" style="6"/>
    <col min="14" max="1024" width="9.140625" style="101" customWidth="1"/>
  </cols>
  <sheetData>
    <row r="1" spans="1:13" ht="19.5" x14ac:dyDescent="0.4">
      <c r="A1" s="209" t="s">
        <v>0</v>
      </c>
      <c r="B1" s="210"/>
      <c r="C1" s="210"/>
      <c r="D1" s="210"/>
      <c r="I1" s="211"/>
    </row>
    <row r="2" spans="1:13" ht="19.5" x14ac:dyDescent="0.4">
      <c r="A2" s="391" t="s">
        <v>1</v>
      </c>
      <c r="B2" s="391"/>
      <c r="C2" s="391"/>
      <c r="D2" s="391"/>
      <c r="E2" s="392" t="s">
        <v>83</v>
      </c>
      <c r="F2" s="392"/>
      <c r="G2" s="392"/>
      <c r="H2" s="392"/>
      <c r="I2" s="392"/>
      <c r="J2" s="21"/>
    </row>
    <row r="3" spans="1:13" ht="9.75" customHeight="1" x14ac:dyDescent="0.4">
      <c r="A3" s="213"/>
      <c r="B3" s="213"/>
      <c r="C3" s="213"/>
      <c r="D3" s="213"/>
      <c r="E3" s="393" t="s">
        <v>23</v>
      </c>
      <c r="F3" s="393"/>
      <c r="G3" s="393"/>
      <c r="H3" s="393"/>
      <c r="I3" s="393"/>
      <c r="J3" s="21"/>
    </row>
    <row r="4" spans="1:13" ht="15.75" x14ac:dyDescent="0.25">
      <c r="A4" s="214" t="s">
        <v>2</v>
      </c>
      <c r="E4" s="394" t="s">
        <v>123</v>
      </c>
      <c r="F4" s="394"/>
      <c r="G4" s="394"/>
      <c r="H4" s="394"/>
      <c r="I4" s="394"/>
    </row>
    <row r="5" spans="1:13" ht="7.5" customHeight="1" x14ac:dyDescent="0.3">
      <c r="A5" s="215"/>
      <c r="E5" s="393" t="s">
        <v>23</v>
      </c>
      <c r="F5" s="393"/>
      <c r="G5" s="393"/>
      <c r="H5" s="393"/>
      <c r="I5" s="393"/>
    </row>
    <row r="6" spans="1:13" ht="19.5" x14ac:dyDescent="0.4">
      <c r="A6" s="212" t="s">
        <v>34</v>
      </c>
      <c r="C6" s="216" t="s">
        <v>124</v>
      </c>
      <c r="D6" s="216"/>
      <c r="E6" s="397">
        <v>68911513</v>
      </c>
      <c r="F6" s="397"/>
      <c r="G6" s="217" t="s">
        <v>3</v>
      </c>
      <c r="H6" s="395">
        <v>1043</v>
      </c>
      <c r="I6" s="395"/>
    </row>
    <row r="7" spans="1:13" ht="8.25" customHeight="1" x14ac:dyDescent="0.4">
      <c r="A7" s="212"/>
      <c r="E7" s="393" t="s">
        <v>24</v>
      </c>
      <c r="F7" s="393"/>
      <c r="G7" s="393"/>
      <c r="H7" s="393"/>
      <c r="I7" s="393"/>
    </row>
    <row r="8" spans="1:13" ht="19.5" hidden="1" x14ac:dyDescent="0.4">
      <c r="A8" s="212"/>
      <c r="E8" s="218"/>
      <c r="F8" s="218"/>
      <c r="G8" s="218"/>
      <c r="H8" s="219"/>
      <c r="I8" s="218"/>
    </row>
    <row r="9" spans="1:13" ht="30.75" customHeight="1" x14ac:dyDescent="0.4">
      <c r="A9" s="212"/>
      <c r="E9" s="218"/>
      <c r="F9" s="218"/>
      <c r="G9" s="218"/>
      <c r="H9" s="219"/>
      <c r="I9" s="218"/>
    </row>
    <row r="11" spans="1:13" ht="15" customHeight="1" x14ac:dyDescent="0.4">
      <c r="A11" s="220"/>
      <c r="E11" s="396" t="s">
        <v>4</v>
      </c>
      <c r="F11" s="396"/>
      <c r="G11" s="221" t="s">
        <v>5</v>
      </c>
      <c r="H11" s="222" t="s">
        <v>6</v>
      </c>
      <c r="I11" s="222"/>
      <c r="J11" s="26"/>
      <c r="K11" s="4"/>
      <c r="L11" s="4"/>
      <c r="M11" s="4"/>
    </row>
    <row r="12" spans="1:13" ht="15" customHeight="1" x14ac:dyDescent="0.4">
      <c r="A12" s="223"/>
      <c r="B12" s="223"/>
      <c r="C12" s="223"/>
      <c r="D12" s="223"/>
      <c r="E12" s="396" t="s">
        <v>7</v>
      </c>
      <c r="F12" s="396"/>
      <c r="G12" s="221" t="s">
        <v>8</v>
      </c>
      <c r="H12" s="224" t="s">
        <v>9</v>
      </c>
      <c r="I12" s="225" t="s">
        <v>10</v>
      </c>
      <c r="J12" s="26"/>
      <c r="K12" s="4"/>
      <c r="L12" s="4"/>
      <c r="M12" s="4"/>
    </row>
    <row r="13" spans="1:13" ht="12.75" customHeight="1" x14ac:dyDescent="0.2">
      <c r="A13" s="223"/>
      <c r="B13" s="223"/>
      <c r="C13" s="223"/>
      <c r="D13" s="223"/>
      <c r="E13" s="396" t="s">
        <v>11</v>
      </c>
      <c r="F13" s="396"/>
      <c r="G13" s="226"/>
      <c r="H13" s="388" t="s">
        <v>36</v>
      </c>
      <c r="I13" s="388"/>
      <c r="J13" s="26"/>
      <c r="K13" s="4"/>
      <c r="L13" s="4"/>
      <c r="M13" s="4"/>
    </row>
    <row r="14" spans="1:13" ht="12.75" customHeight="1" x14ac:dyDescent="0.2">
      <c r="A14" s="223"/>
      <c r="B14" s="223"/>
      <c r="C14" s="223"/>
      <c r="D14" s="223"/>
      <c r="E14" s="227"/>
      <c r="F14" s="227"/>
      <c r="G14" s="226"/>
      <c r="H14" s="228"/>
      <c r="I14" s="228"/>
      <c r="J14" s="26"/>
      <c r="K14" s="4"/>
      <c r="L14" s="4"/>
      <c r="M14" s="4"/>
    </row>
    <row r="15" spans="1:13" ht="18.75" x14ac:dyDescent="0.4">
      <c r="A15" s="229" t="s">
        <v>37</v>
      </c>
      <c r="B15" s="229"/>
      <c r="C15" s="230"/>
      <c r="D15" s="229"/>
      <c r="E15" s="231"/>
      <c r="F15" s="231"/>
      <c r="G15" s="232"/>
      <c r="H15" s="223"/>
      <c r="I15" s="223"/>
      <c r="J15" s="26"/>
      <c r="K15" s="4"/>
      <c r="L15" s="4"/>
      <c r="M15" s="4"/>
    </row>
    <row r="16" spans="1:13" ht="19.5" x14ac:dyDescent="0.4">
      <c r="A16" s="233" t="s">
        <v>71</v>
      </c>
      <c r="B16" s="229"/>
      <c r="C16" s="230"/>
      <c r="D16" s="229"/>
      <c r="E16" s="390">
        <v>25663000</v>
      </c>
      <c r="F16" s="390"/>
      <c r="G16" s="5">
        <f>H16+I16</f>
        <v>31324256.050000001</v>
      </c>
      <c r="H16" s="234">
        <v>31324256.050000001</v>
      </c>
      <c r="I16" s="234">
        <v>0</v>
      </c>
      <c r="J16" s="26"/>
      <c r="K16" s="4"/>
      <c r="L16" s="4"/>
      <c r="M16" s="4"/>
    </row>
    <row r="17" spans="1:13" ht="18" x14ac:dyDescent="0.35">
      <c r="A17" s="235" t="s">
        <v>6</v>
      </c>
      <c r="B17" s="236"/>
      <c r="C17" s="237" t="s">
        <v>26</v>
      </c>
      <c r="D17" s="236"/>
      <c r="E17" s="236"/>
      <c r="F17" s="236"/>
      <c r="G17" s="5">
        <f>H17+I17</f>
        <v>0</v>
      </c>
      <c r="H17" s="238">
        <v>0</v>
      </c>
      <c r="I17" s="238">
        <v>0</v>
      </c>
      <c r="J17" s="318"/>
      <c r="K17" s="319"/>
    </row>
    <row r="18" spans="1:13" ht="19.5" x14ac:dyDescent="0.4">
      <c r="A18" s="233" t="s">
        <v>72</v>
      </c>
      <c r="B18" s="236"/>
      <c r="C18" s="236"/>
      <c r="D18" s="236"/>
      <c r="E18" s="390">
        <v>25685000</v>
      </c>
      <c r="F18" s="390"/>
      <c r="G18" s="5">
        <f>H18+I18</f>
        <v>31346465.050000001</v>
      </c>
      <c r="H18" s="234">
        <v>31346465.050000001</v>
      </c>
      <c r="I18" s="234">
        <v>0</v>
      </c>
      <c r="J18" s="26"/>
      <c r="K18" s="4"/>
      <c r="L18" s="4"/>
      <c r="M18" s="4"/>
    </row>
    <row r="19" spans="1:13" ht="19.5" x14ac:dyDescent="0.4">
      <c r="A19" s="233"/>
      <c r="B19" s="236"/>
      <c r="C19" s="236"/>
      <c r="D19" s="236"/>
      <c r="E19" s="239"/>
      <c r="F19" s="240"/>
      <c r="G19" s="241"/>
      <c r="H19" s="234"/>
      <c r="I19" s="234"/>
      <c r="J19" s="294"/>
      <c r="K19" s="4"/>
      <c r="L19" s="4"/>
      <c r="M19" s="4"/>
    </row>
    <row r="20" spans="1:13" s="245" customFormat="1" ht="19.5" x14ac:dyDescent="0.4">
      <c r="A20" s="242" t="s">
        <v>73</v>
      </c>
      <c r="B20" s="242"/>
      <c r="C20" s="243"/>
      <c r="D20" s="242"/>
      <c r="E20" s="242"/>
      <c r="F20" s="242"/>
      <c r="G20" s="244">
        <f>G18-G16+G17</f>
        <v>22209</v>
      </c>
      <c r="H20" s="244">
        <f>H18-H16+H17</f>
        <v>22209</v>
      </c>
      <c r="I20" s="244">
        <f>I18-I16+I17</f>
        <v>0</v>
      </c>
      <c r="J20" s="320"/>
      <c r="K20" s="321"/>
      <c r="L20" s="321"/>
      <c r="M20" s="321"/>
    </row>
    <row r="21" spans="1:13" s="245" customFormat="1" ht="19.5" x14ac:dyDescent="0.4">
      <c r="A21" s="242" t="s">
        <v>74</v>
      </c>
      <c r="B21" s="242"/>
      <c r="C21" s="243"/>
      <c r="D21" s="242"/>
      <c r="E21" s="242"/>
      <c r="F21" s="242"/>
      <c r="G21" s="244">
        <f>G20-G17</f>
        <v>22209</v>
      </c>
      <c r="H21" s="244">
        <f>H20-H17</f>
        <v>22209</v>
      </c>
      <c r="I21" s="244">
        <f>I20-I17</f>
        <v>0</v>
      </c>
      <c r="J21" s="320"/>
      <c r="K21" s="322"/>
      <c r="L21" s="322"/>
      <c r="M21" s="322"/>
    </row>
    <row r="22" spans="1:13" ht="14.25" customHeight="1" x14ac:dyDescent="0.4">
      <c r="A22" s="231"/>
      <c r="B22" s="236"/>
      <c r="C22" s="236"/>
      <c r="D22" s="236"/>
      <c r="E22" s="236"/>
      <c r="F22" s="236"/>
      <c r="G22" s="236"/>
      <c r="H22" s="246"/>
      <c r="I22" s="246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29" t="s">
        <v>75</v>
      </c>
      <c r="B24" s="247"/>
      <c r="C24" s="230"/>
      <c r="D24" s="247"/>
      <c r="E24" s="247"/>
      <c r="J24" s="320"/>
      <c r="K24" s="322"/>
      <c r="L24" s="322"/>
      <c r="M24" s="322"/>
    </row>
    <row r="25" spans="1:13" s="245" customFormat="1" ht="18.75" customHeight="1" x14ac:dyDescent="0.3">
      <c r="A25" s="248" t="s">
        <v>43</v>
      </c>
      <c r="B25" s="243"/>
      <c r="C25" s="243"/>
      <c r="D25" s="243"/>
      <c r="E25" s="243"/>
      <c r="F25" s="243"/>
      <c r="G25" s="249">
        <f>G21-G26</f>
        <v>0</v>
      </c>
      <c r="H25" s="250">
        <f>H21-H26</f>
        <v>0</v>
      </c>
      <c r="I25" s="250">
        <f>I21-I26</f>
        <v>0</v>
      </c>
      <c r="J25" s="161"/>
      <c r="K25" s="161"/>
      <c r="L25" s="161"/>
      <c r="M25" s="323"/>
    </row>
    <row r="26" spans="1:13" s="245" customFormat="1" ht="15" x14ac:dyDescent="0.3">
      <c r="A26" s="248" t="s">
        <v>38</v>
      </c>
      <c r="B26" s="243"/>
      <c r="C26" s="243"/>
      <c r="D26" s="243"/>
      <c r="E26" s="243"/>
      <c r="F26" s="243"/>
      <c r="G26" s="249">
        <f>H26+I26</f>
        <v>22209</v>
      </c>
      <c r="H26" s="250">
        <v>22209</v>
      </c>
      <c r="I26" s="250">
        <v>0</v>
      </c>
      <c r="J26" s="324"/>
      <c r="K26" s="322"/>
      <c r="L26" s="322"/>
      <c r="M26" s="323"/>
    </row>
    <row r="27" spans="1:13" s="245" customFormat="1" x14ac:dyDescent="0.2">
      <c r="A27" s="251"/>
      <c r="B27" s="251"/>
      <c r="C27" s="251"/>
      <c r="D27" s="251"/>
      <c r="E27" s="251"/>
      <c r="F27" s="251"/>
      <c r="G27" s="251"/>
      <c r="H27" s="251"/>
      <c r="I27" s="251"/>
      <c r="J27" s="325"/>
      <c r="K27" s="326"/>
      <c r="L27" s="322"/>
      <c r="M27" s="323"/>
    </row>
    <row r="28" spans="1:13" s="245" customFormat="1" ht="16.5" x14ac:dyDescent="0.35">
      <c r="A28" s="242" t="s">
        <v>39</v>
      </c>
      <c r="B28" s="242" t="s">
        <v>40</v>
      </c>
      <c r="C28" s="242"/>
      <c r="D28" s="252"/>
      <c r="E28" s="252"/>
      <c r="F28" s="253"/>
      <c r="G28" s="244"/>
      <c r="H28" s="254"/>
      <c r="I28" s="253"/>
      <c r="J28" s="327"/>
      <c r="K28" s="322"/>
      <c r="L28" s="322"/>
      <c r="M28" s="323"/>
    </row>
    <row r="29" spans="1:13" s="245" customFormat="1" ht="16.5" customHeight="1" x14ac:dyDescent="0.3">
      <c r="A29" s="242"/>
      <c r="B29" s="242"/>
      <c r="C29" s="398" t="s">
        <v>14</v>
      </c>
      <c r="D29" s="398"/>
      <c r="E29" s="398"/>
      <c r="F29" s="253"/>
      <c r="G29" s="255">
        <f>G30+G31</f>
        <v>0</v>
      </c>
      <c r="H29" s="254"/>
      <c r="I29" s="253"/>
      <c r="J29" s="327"/>
      <c r="K29" s="322"/>
      <c r="L29" s="322"/>
      <c r="M29" s="323"/>
    </row>
    <row r="30" spans="1:13" s="245" customFormat="1" ht="18.75" x14ac:dyDescent="0.4">
      <c r="A30" s="256"/>
      <c r="B30" s="256"/>
      <c r="C30" s="257"/>
      <c r="D30" s="258"/>
      <c r="E30" s="259" t="s">
        <v>44</v>
      </c>
      <c r="F30" s="260" t="s">
        <v>15</v>
      </c>
      <c r="G30" s="261">
        <v>0</v>
      </c>
      <c r="H30" s="254"/>
      <c r="I30" s="253"/>
      <c r="J30" s="321"/>
      <c r="K30" s="321"/>
      <c r="L30" s="321"/>
      <c r="M30" s="323"/>
    </row>
    <row r="31" spans="1:13" s="245" customFormat="1" ht="18.75" x14ac:dyDescent="0.4">
      <c r="A31" s="256"/>
      <c r="B31" s="256"/>
      <c r="C31" s="262"/>
      <c r="D31" s="258"/>
      <c r="E31" s="263"/>
      <c r="F31" s="260" t="s">
        <v>63</v>
      </c>
      <c r="G31" s="261">
        <v>0</v>
      </c>
      <c r="H31" s="254"/>
      <c r="I31" s="253"/>
      <c r="J31" s="328"/>
      <c r="K31" s="328"/>
      <c r="L31" s="328"/>
      <c r="M31" s="323"/>
    </row>
    <row r="32" spans="1:13" s="245" customFormat="1" ht="18.75" customHeight="1" x14ac:dyDescent="0.4">
      <c r="A32" s="256"/>
      <c r="B32" s="264"/>
      <c r="C32" s="399" t="s">
        <v>45</v>
      </c>
      <c r="D32" s="399"/>
      <c r="E32" s="399"/>
      <c r="F32" s="399"/>
      <c r="G32" s="255">
        <f>G26</f>
        <v>22209</v>
      </c>
      <c r="H32" s="254"/>
      <c r="I32" s="253"/>
      <c r="J32" s="329"/>
      <c r="K32" s="321"/>
      <c r="L32" s="321"/>
      <c r="M32" s="323"/>
    </row>
    <row r="33" spans="1:13" ht="20.25" customHeight="1" x14ac:dyDescent="0.3">
      <c r="A33" s="179"/>
      <c r="B33" s="400" t="s">
        <v>78</v>
      </c>
      <c r="C33" s="400"/>
      <c r="D33" s="400"/>
      <c r="E33" s="400"/>
      <c r="F33" s="400"/>
      <c r="G33" s="265">
        <v>157230</v>
      </c>
      <c r="H33" s="179"/>
      <c r="I33" s="179"/>
      <c r="J33" s="324"/>
      <c r="K33" s="330"/>
      <c r="L33" s="4"/>
      <c r="M33" s="4"/>
    </row>
    <row r="34" spans="1:13" ht="15" customHeight="1" x14ac:dyDescent="0.2">
      <c r="A34" s="402" t="s">
        <v>80</v>
      </c>
      <c r="B34" s="403"/>
      <c r="C34" s="403"/>
      <c r="D34" s="403"/>
      <c r="E34" s="403"/>
      <c r="F34" s="403"/>
      <c r="G34" s="403"/>
      <c r="H34" s="403"/>
      <c r="I34" s="403"/>
      <c r="J34" s="331"/>
      <c r="K34" s="17"/>
      <c r="M34" s="101"/>
    </row>
    <row r="35" spans="1:13" ht="18.75" customHeight="1" x14ac:dyDescent="0.2">
      <c r="A35" s="403"/>
      <c r="B35" s="403"/>
      <c r="C35" s="403"/>
      <c r="D35" s="403"/>
      <c r="E35" s="403"/>
      <c r="F35" s="403"/>
      <c r="G35" s="403"/>
      <c r="H35" s="403"/>
      <c r="I35" s="403"/>
      <c r="J35" s="325"/>
      <c r="K35" s="326"/>
      <c r="M35" s="101"/>
    </row>
    <row r="36" spans="1:13" x14ac:dyDescent="0.2">
      <c r="A36" s="403"/>
      <c r="B36" s="403"/>
      <c r="C36" s="403"/>
      <c r="D36" s="403"/>
      <c r="E36" s="403"/>
      <c r="F36" s="403"/>
      <c r="G36" s="403"/>
      <c r="H36" s="403"/>
      <c r="I36" s="403"/>
      <c r="J36" s="17"/>
      <c r="M36" s="101"/>
    </row>
    <row r="37" spans="1:13" ht="24" customHeight="1" x14ac:dyDescent="0.35">
      <c r="A37" s="266" t="s">
        <v>22</v>
      </c>
      <c r="B37" s="267"/>
      <c r="C37" s="231"/>
      <c r="D37" s="267"/>
      <c r="E37" s="232"/>
      <c r="F37" s="268">
        <v>0</v>
      </c>
      <c r="G37" s="268">
        <v>0</v>
      </c>
      <c r="H37" s="54"/>
      <c r="I37" s="269" t="str">
        <f>IF(F37=0,"nerozp.",G37/F37)</f>
        <v>nerozp.</v>
      </c>
      <c r="J37" s="17"/>
    </row>
    <row r="38" spans="1:13" ht="16.5" hidden="1" x14ac:dyDescent="0.35">
      <c r="A38" s="266" t="s">
        <v>69</v>
      </c>
      <c r="B38" s="267"/>
      <c r="C38" s="231"/>
      <c r="D38" s="270"/>
      <c r="E38" s="270"/>
      <c r="F38" s="268">
        <v>0</v>
      </c>
      <c r="G38" s="268">
        <v>0</v>
      </c>
      <c r="H38" s="54"/>
      <c r="I38" s="271" t="e">
        <f>G38/F38</f>
        <v>#DIV/0!</v>
      </c>
      <c r="J38" s="17"/>
    </row>
    <row r="39" spans="1:13" ht="16.5" hidden="1" x14ac:dyDescent="0.35">
      <c r="A39" s="266" t="s">
        <v>70</v>
      </c>
      <c r="B39" s="267"/>
      <c r="C39" s="231"/>
      <c r="D39" s="270"/>
      <c r="E39" s="270"/>
      <c r="F39" s="268">
        <v>0</v>
      </c>
      <c r="G39" s="268">
        <v>0</v>
      </c>
      <c r="H39" s="54"/>
      <c r="I39" s="271" t="e">
        <f>G39/F39</f>
        <v>#DIV/0!</v>
      </c>
      <c r="J39" s="17"/>
    </row>
    <row r="40" spans="1:13" ht="16.5" x14ac:dyDescent="0.35">
      <c r="A40" s="266" t="s">
        <v>62</v>
      </c>
      <c r="B40" s="267"/>
      <c r="C40" s="231"/>
      <c r="D40" s="270"/>
      <c r="E40" s="270"/>
      <c r="F40" s="268">
        <v>0</v>
      </c>
      <c r="G40" s="268">
        <v>0</v>
      </c>
      <c r="H40" s="54"/>
      <c r="I40" s="269" t="str">
        <f>IF(F40=0,"nerozp.",G40/F40)</f>
        <v>nerozp.</v>
      </c>
      <c r="J40" s="7"/>
    </row>
    <row r="41" spans="1:13" ht="16.5" x14ac:dyDescent="0.35">
      <c r="A41" s="266" t="s">
        <v>59</v>
      </c>
      <c r="B41" s="267"/>
      <c r="C41" s="231"/>
      <c r="D41" s="232"/>
      <c r="E41" s="232"/>
      <c r="F41" s="268">
        <v>241384</v>
      </c>
      <c r="G41" s="268">
        <v>241384</v>
      </c>
      <c r="H41" s="54"/>
      <c r="I41" s="334">
        <f>IF(F41=0,"nerozp.",G41/F41)</f>
        <v>1</v>
      </c>
      <c r="J41" s="7"/>
    </row>
    <row r="42" spans="1:13" ht="16.5" x14ac:dyDescent="0.35">
      <c r="A42" s="266" t="s">
        <v>60</v>
      </c>
      <c r="B42" s="231"/>
      <c r="C42" s="231"/>
      <c r="D42" s="223"/>
      <c r="E42" s="223"/>
      <c r="F42" s="268">
        <v>0</v>
      </c>
      <c r="G42" s="268">
        <v>0</v>
      </c>
      <c r="H42" s="54"/>
      <c r="I42" s="269" t="str">
        <f>IF(F42=0,"nerozp.",G42/F42)</f>
        <v>nerozp.</v>
      </c>
      <c r="J42" s="7"/>
    </row>
    <row r="43" spans="1:13" ht="12.75" hidden="1" customHeight="1" x14ac:dyDescent="0.2">
      <c r="A43" s="401" t="s">
        <v>58</v>
      </c>
      <c r="B43" s="401"/>
      <c r="C43" s="401"/>
      <c r="D43" s="401"/>
      <c r="E43" s="401"/>
      <c r="F43" s="401"/>
      <c r="G43" s="401"/>
      <c r="H43" s="401"/>
      <c r="I43" s="401"/>
      <c r="J43" s="7"/>
    </row>
    <row r="44" spans="1:13" ht="27" customHeight="1" x14ac:dyDescent="0.2">
      <c r="A44" s="272" t="s">
        <v>58</v>
      </c>
      <c r="B44" s="389"/>
      <c r="C44" s="389"/>
      <c r="D44" s="389"/>
      <c r="E44" s="389"/>
      <c r="F44" s="389"/>
      <c r="G44" s="389"/>
      <c r="H44" s="389"/>
      <c r="I44" s="389"/>
      <c r="J44" s="7"/>
    </row>
    <row r="45" spans="1:13" ht="19.5" thickBot="1" x14ac:dyDescent="0.45">
      <c r="A45" s="229" t="s">
        <v>42</v>
      </c>
      <c r="B45" s="229" t="s">
        <v>16</v>
      </c>
      <c r="C45" s="229"/>
      <c r="D45" s="232"/>
      <c r="E45" s="232"/>
      <c r="F45" s="223"/>
      <c r="G45" s="273"/>
      <c r="H45" s="388" t="s">
        <v>29</v>
      </c>
      <c r="I45" s="388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E47" s="69"/>
      <c r="F47" s="406"/>
      <c r="G47" s="60"/>
      <c r="H47" s="61">
        <v>43830</v>
      </c>
      <c r="I47" s="62">
        <v>43830</v>
      </c>
      <c r="J47" s="7"/>
    </row>
    <row r="48" spans="1:13" x14ac:dyDescent="0.2">
      <c r="A48" s="186"/>
      <c r="E48" s="69"/>
      <c r="F48" s="406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274"/>
      <c r="B50" s="275"/>
      <c r="C50" s="275" t="s">
        <v>15</v>
      </c>
      <c r="D50" s="275"/>
      <c r="E50" s="276">
        <v>9455</v>
      </c>
      <c r="F50" s="277">
        <v>0</v>
      </c>
      <c r="G50" s="278">
        <v>0</v>
      </c>
      <c r="H50" s="278">
        <f>E50+F50-G50</f>
        <v>9455</v>
      </c>
      <c r="I50" s="279">
        <v>9455</v>
      </c>
      <c r="J50" s="7"/>
    </row>
    <row r="51" spans="1:10" x14ac:dyDescent="0.2">
      <c r="A51" s="280"/>
      <c r="B51" s="281"/>
      <c r="C51" s="281" t="s">
        <v>20</v>
      </c>
      <c r="D51" s="281"/>
      <c r="E51" s="282">
        <v>196891.15</v>
      </c>
      <c r="F51" s="283">
        <v>405503.44</v>
      </c>
      <c r="G51" s="284">
        <v>457250.56</v>
      </c>
      <c r="H51" s="284">
        <f>E51+F51-G51</f>
        <v>145144.02999999997</v>
      </c>
      <c r="I51" s="285">
        <v>114776.59</v>
      </c>
      <c r="J51" s="7"/>
    </row>
    <row r="52" spans="1:10" x14ac:dyDescent="0.2">
      <c r="A52" s="280"/>
      <c r="B52" s="281"/>
      <c r="C52" s="281" t="s">
        <v>63</v>
      </c>
      <c r="D52" s="281"/>
      <c r="E52" s="282">
        <v>299584.26</v>
      </c>
      <c r="F52" s="283">
        <v>773575</v>
      </c>
      <c r="G52" s="284">
        <v>149734.04999999999</v>
      </c>
      <c r="H52" s="284">
        <f>E52+F52-G52</f>
        <v>923425.21</v>
      </c>
      <c r="I52" s="285">
        <v>923425.21</v>
      </c>
      <c r="J52" s="7"/>
    </row>
    <row r="53" spans="1:10" x14ac:dyDescent="0.2">
      <c r="A53" s="280"/>
      <c r="B53" s="281"/>
      <c r="C53" s="281" t="s">
        <v>61</v>
      </c>
      <c r="D53" s="281"/>
      <c r="E53" s="282">
        <v>212068</v>
      </c>
      <c r="F53" s="283">
        <v>417384</v>
      </c>
      <c r="G53" s="284">
        <v>578294</v>
      </c>
      <c r="H53" s="284">
        <f>E53+F53-G53</f>
        <v>51158</v>
      </c>
      <c r="I53" s="285">
        <v>51158</v>
      </c>
      <c r="J53" s="7"/>
    </row>
    <row r="54" spans="1:10" ht="18.75" thickBot="1" x14ac:dyDescent="0.4">
      <c r="A54" s="286" t="s">
        <v>11</v>
      </c>
      <c r="B54" s="287"/>
      <c r="C54" s="287"/>
      <c r="D54" s="287"/>
      <c r="E54" s="288">
        <f>E50+E51+E52+E53</f>
        <v>717998.41</v>
      </c>
      <c r="F54" s="289">
        <f>F50+F51+F52+F53</f>
        <v>1596462.44</v>
      </c>
      <c r="G54" s="290">
        <f>G50+G51+G52+G53</f>
        <v>1185278.6099999999</v>
      </c>
      <c r="H54" s="290">
        <f>H50+H51+H52+H53</f>
        <v>1129182.24</v>
      </c>
      <c r="I54" s="291">
        <f>SUM(I50:I53)</f>
        <v>1098814.7999999998</v>
      </c>
      <c r="J54" s="7"/>
    </row>
    <row r="55" spans="1:10" ht="18.75" thickTop="1" x14ac:dyDescent="0.35">
      <c r="A55" s="292"/>
      <c r="B55" s="236"/>
      <c r="C55" s="236"/>
      <c r="D55" s="232"/>
      <c r="E55" s="232"/>
      <c r="F55" s="223"/>
      <c r="G55" s="404" t="str">
        <f>IF(I50=H50,"","Zdůvodnit rozdíl mezi fin. krytím a stavem fondu odměn, popř. vyplnit tab. č. 2.3.Fondu odměn")</f>
        <v/>
      </c>
      <c r="H55" s="404"/>
      <c r="I55" s="404"/>
      <c r="J55" s="7"/>
    </row>
    <row r="56" spans="1:10" ht="18" x14ac:dyDescent="0.35">
      <c r="A56" s="292"/>
      <c r="B56" s="236"/>
      <c r="C56" s="236"/>
      <c r="D56" s="232"/>
      <c r="E56" s="232"/>
      <c r="F56" s="223"/>
      <c r="G56" s="405"/>
      <c r="H56" s="405"/>
      <c r="I56" s="405"/>
      <c r="J56" s="39"/>
    </row>
    <row r="57" spans="1:10" ht="13.5" x14ac:dyDescent="0.25">
      <c r="A57" s="293"/>
      <c r="B57" s="293"/>
      <c r="C57" s="293"/>
      <c r="D57" s="293"/>
      <c r="E57" s="293"/>
      <c r="F57" s="293"/>
      <c r="G57" s="405" t="str">
        <f>IF(I52=H52,"","Zdůvodnit rozdíl mezi fin. krytím a stavem RF, popř. vyplnit tab. č. 2.4 a 2.5.Rezervní fond")</f>
        <v/>
      </c>
      <c r="H57" s="405"/>
      <c r="I57" s="405"/>
      <c r="J57" s="332"/>
    </row>
    <row r="58" spans="1:10" x14ac:dyDescent="0.2">
      <c r="G58" s="405" t="str">
        <f>IF(I53=H53,"","Zdůvodnit rozdíl mezi fin. krytím a stavem fondu investic, popř. vyplnit tab. č. 2.1. Fond investic")</f>
        <v/>
      </c>
      <c r="H58" s="405"/>
      <c r="I58" s="405"/>
      <c r="J58" s="333"/>
    </row>
  </sheetData>
  <mergeCells count="26">
    <mergeCell ref="G55:I55"/>
    <mergeCell ref="G56:I56"/>
    <mergeCell ref="G57:I57"/>
    <mergeCell ref="G58:I58"/>
    <mergeCell ref="F47:F48"/>
    <mergeCell ref="C29:E29"/>
    <mergeCell ref="C32:F32"/>
    <mergeCell ref="B33:F33"/>
    <mergeCell ref="A43:I43"/>
    <mergeCell ref="A34:I36"/>
    <mergeCell ref="H45:I45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95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125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126</v>
      </c>
      <c r="D6" s="155"/>
      <c r="E6" s="370">
        <v>60045141</v>
      </c>
      <c r="F6" s="371"/>
      <c r="G6" s="156" t="s">
        <v>3</v>
      </c>
      <c r="H6" s="369">
        <v>1113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33232000</v>
      </c>
      <c r="F16" s="387"/>
      <c r="G16" s="5">
        <f>H16+I16</f>
        <v>33640501.729999997</v>
      </c>
      <c r="H16" s="42">
        <v>33504920.129999999</v>
      </c>
      <c r="I16" s="42">
        <v>135581.6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33386000</v>
      </c>
      <c r="F18" s="387"/>
      <c r="G18" s="5">
        <f>H18+I18</f>
        <v>34357345.730000004</v>
      </c>
      <c r="H18" s="42">
        <v>34033670.730000004</v>
      </c>
      <c r="I18" s="42">
        <v>323675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716844.00000000745</v>
      </c>
      <c r="H20" s="160">
        <f>H18-H16+H17</f>
        <v>528750.60000000522</v>
      </c>
      <c r="I20" s="160">
        <f>I18-I16+I17</f>
        <v>188093.4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716844.00000000745</v>
      </c>
      <c r="H21" s="160">
        <f>H20-H17</f>
        <v>528750.60000000522</v>
      </c>
      <c r="I21" s="160">
        <f>I20-I17</f>
        <v>188093.4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7.4505805969238281E-9</v>
      </c>
      <c r="H25" s="164">
        <f>H21-H26</f>
        <v>-188093.39999999478</v>
      </c>
      <c r="I25" s="164">
        <f>I21-I26</f>
        <v>188093.4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716844</v>
      </c>
      <c r="H26" s="164">
        <v>716844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0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0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716844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651620</v>
      </c>
      <c r="H33" s="179"/>
      <c r="I33" s="179"/>
      <c r="J33" s="324"/>
      <c r="K33" s="330"/>
      <c r="L33" s="4"/>
      <c r="M33" s="4"/>
    </row>
    <row r="34" spans="1:13" ht="14.25" customHeight="1" x14ac:dyDescent="0.2">
      <c r="A34" s="402" t="s">
        <v>80</v>
      </c>
      <c r="B34" s="403"/>
      <c r="C34" s="403"/>
      <c r="D34" s="403"/>
      <c r="E34" s="403"/>
      <c r="F34" s="403"/>
      <c r="G34" s="403"/>
      <c r="H34" s="403"/>
      <c r="I34" s="403"/>
      <c r="J34" s="101"/>
      <c r="K34" s="17"/>
      <c r="M34" s="101"/>
    </row>
    <row r="35" spans="1:13" ht="18.75" customHeight="1" x14ac:dyDescent="0.2">
      <c r="A35" s="403"/>
      <c r="B35" s="403"/>
      <c r="C35" s="403"/>
      <c r="D35" s="403"/>
      <c r="E35" s="403"/>
      <c r="F35" s="403"/>
      <c r="G35" s="403"/>
      <c r="H35" s="403"/>
      <c r="I35" s="403"/>
      <c r="J35" s="325"/>
      <c r="K35" s="326"/>
      <c r="M35" s="101"/>
    </row>
    <row r="36" spans="1:13" x14ac:dyDescent="0.2">
      <c r="A36" s="403"/>
      <c r="B36" s="403"/>
      <c r="C36" s="403"/>
      <c r="D36" s="403"/>
      <c r="E36" s="403"/>
      <c r="F36" s="403"/>
      <c r="G36" s="403"/>
      <c r="H36" s="403"/>
      <c r="I36" s="403"/>
      <c r="J36" s="17"/>
      <c r="M36" s="101"/>
    </row>
    <row r="37" spans="1:13" ht="24" customHeight="1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1651599</v>
      </c>
      <c r="G41" s="53">
        <v>1651599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551232</v>
      </c>
      <c r="F50" s="195">
        <v>0</v>
      </c>
      <c r="G50" s="196">
        <v>0</v>
      </c>
      <c r="H50" s="196">
        <f>E50+F50-G50</f>
        <v>551232</v>
      </c>
      <c r="I50" s="197">
        <v>551232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536258.39</v>
      </c>
      <c r="F51" s="200">
        <v>392949</v>
      </c>
      <c r="G51" s="114">
        <v>263348</v>
      </c>
      <c r="H51" s="114">
        <f>E51+F51-G51</f>
        <v>665859.39</v>
      </c>
      <c r="I51" s="201">
        <v>628986.39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968501.87</v>
      </c>
      <c r="F52" s="200">
        <v>1374669.29</v>
      </c>
      <c r="G52" s="114">
        <v>194668.38</v>
      </c>
      <c r="H52" s="114">
        <f>E52+F52-G52</f>
        <v>2148502.7800000003</v>
      </c>
      <c r="I52" s="201">
        <v>2148502.7799999998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802266.05</v>
      </c>
      <c r="F53" s="200">
        <v>1826988</v>
      </c>
      <c r="G53" s="114">
        <v>1651599</v>
      </c>
      <c r="H53" s="114">
        <f>E53+F53-G53</f>
        <v>977655.04999999981</v>
      </c>
      <c r="I53" s="201">
        <v>977655.05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2858258.3100000005</v>
      </c>
      <c r="F54" s="67">
        <f>F50+F51+F52+F53</f>
        <v>3594606.29</v>
      </c>
      <c r="G54" s="66">
        <f>G50+G51+G52+G53</f>
        <v>2109615.38</v>
      </c>
      <c r="H54" s="66">
        <f>H50+H51+H52+H53</f>
        <v>4343249.2200000007</v>
      </c>
      <c r="I54" s="202">
        <f>SUM(I50:I53)</f>
        <v>4306376.22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C29:E29"/>
    <mergeCell ref="C32:F32"/>
    <mergeCell ref="B33:F33"/>
    <mergeCell ref="A43:I43"/>
    <mergeCell ref="A34:I36"/>
    <mergeCell ref="H45:I45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84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127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128</v>
      </c>
      <c r="D6" s="155"/>
      <c r="E6" s="370">
        <v>176401</v>
      </c>
      <c r="F6" s="371"/>
      <c r="G6" s="156" t="s">
        <v>3</v>
      </c>
      <c r="H6" s="369">
        <v>1142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42097000</v>
      </c>
      <c r="F16" s="387"/>
      <c r="G16" s="5">
        <f>H16+I16</f>
        <v>51453443.140000001</v>
      </c>
      <c r="H16" s="42">
        <v>45681529.359999999</v>
      </c>
      <c r="I16" s="42">
        <v>5771913.7799999993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193990</v>
      </c>
      <c r="H17" s="113">
        <v>0</v>
      </c>
      <c r="I17" s="113">
        <v>193990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43980000</v>
      </c>
      <c r="F18" s="387"/>
      <c r="G18" s="5">
        <f>H18+I18</f>
        <v>53413990.410000004</v>
      </c>
      <c r="H18" s="42">
        <v>46704509.560000002</v>
      </c>
      <c r="I18" s="42">
        <v>6709480.8500000006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2154537.2700000033</v>
      </c>
      <c r="H20" s="160">
        <f>H18-H16+H17</f>
        <v>1022980.200000003</v>
      </c>
      <c r="I20" s="160">
        <f>I18-I16+I17</f>
        <v>1131557.0700000012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1960547.2700000033</v>
      </c>
      <c r="H21" s="160">
        <f>H20-H17</f>
        <v>1022980.200000003</v>
      </c>
      <c r="I21" s="160">
        <f>I20-I17</f>
        <v>937567.07000000123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912451.27000000328</v>
      </c>
      <c r="H25" s="164">
        <f>H21-H26</f>
        <v>-25115.79999999702</v>
      </c>
      <c r="I25" s="164">
        <f>I21-I26</f>
        <v>937567.07000000123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1048096</v>
      </c>
      <c r="H26" s="164">
        <v>1048096</v>
      </c>
      <c r="I26" s="164">
        <v>0</v>
      </c>
      <c r="J26" s="101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912451.27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40000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872451.27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1048096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2761659</v>
      </c>
      <c r="H33" s="179"/>
      <c r="I33" s="179"/>
      <c r="J33" s="324"/>
      <c r="K33" s="330"/>
      <c r="L33" s="4"/>
      <c r="M33" s="4"/>
    </row>
    <row r="34" spans="1:13" ht="43.5" customHeight="1" x14ac:dyDescent="0.2">
      <c r="A34" s="407" t="s">
        <v>115</v>
      </c>
      <c r="B34" s="407"/>
      <c r="C34" s="407"/>
      <c r="D34" s="407"/>
      <c r="E34" s="407"/>
      <c r="F34" s="407"/>
      <c r="G34" s="407"/>
      <c r="H34" s="407"/>
      <c r="I34" s="407"/>
      <c r="J34" s="101"/>
      <c r="K34" s="17"/>
      <c r="M34" s="101"/>
    </row>
    <row r="35" spans="1:13" ht="25.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100000</v>
      </c>
      <c r="G37" s="53">
        <v>100000</v>
      </c>
      <c r="H37" s="54"/>
      <c r="I37" s="182">
        <f>IF(F37=0,"nerozp.",G37/F37)</f>
        <v>1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3109169</v>
      </c>
      <c r="G41" s="53">
        <v>3109169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4100</v>
      </c>
      <c r="F50" s="195">
        <v>9000</v>
      </c>
      <c r="G50" s="196">
        <v>8800</v>
      </c>
      <c r="H50" s="196">
        <f>E50+F50-G50</f>
        <v>4300</v>
      </c>
      <c r="I50" s="197">
        <v>4300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179888.81</v>
      </c>
      <c r="F51" s="200">
        <v>434143</v>
      </c>
      <c r="G51" s="114">
        <v>366046.55</v>
      </c>
      <c r="H51" s="114">
        <f>E51+F51-G51</f>
        <v>247985.26000000007</v>
      </c>
      <c r="I51" s="201">
        <v>206462.91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3536392.5999999996</v>
      </c>
      <c r="F52" s="200">
        <v>4261132.2200000007</v>
      </c>
      <c r="G52" s="114">
        <v>2558707.9500000002</v>
      </c>
      <c r="H52" s="114">
        <f>E52+F52-G52</f>
        <v>5238816.87</v>
      </c>
      <c r="I52" s="201">
        <v>4690887.4400000004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210739.83</v>
      </c>
      <c r="F53" s="200">
        <v>8866393.5899999999</v>
      </c>
      <c r="G53" s="114">
        <v>9034399.5</v>
      </c>
      <c r="H53" s="114">
        <f>E53+F53-G53</f>
        <v>42733.919999999925</v>
      </c>
      <c r="I53" s="201">
        <v>42734.02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3931121.2399999998</v>
      </c>
      <c r="F54" s="67">
        <f>F50+F51+F52+F53</f>
        <v>13570668.810000001</v>
      </c>
      <c r="G54" s="66">
        <f>G50+G51+G52+G53</f>
        <v>11967954</v>
      </c>
      <c r="H54" s="66">
        <f>H50+H51+H52+H53</f>
        <v>5533836.0499999998</v>
      </c>
      <c r="I54" s="202">
        <f>SUM(I50:I53)</f>
        <v>4944384.37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/>
      <c r="H57" s="383"/>
      <c r="I57" s="383"/>
      <c r="J57" s="332"/>
    </row>
    <row r="58" spans="1:10" x14ac:dyDescent="0.2">
      <c r="G58" s="382"/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49"/>
  <sheetViews>
    <sheetView showGridLines="0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98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129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130</v>
      </c>
      <c r="D6" s="155"/>
      <c r="E6" s="370">
        <v>577391</v>
      </c>
      <c r="F6" s="371"/>
      <c r="G6" s="156" t="s">
        <v>3</v>
      </c>
      <c r="H6" s="369">
        <v>1175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20086000</v>
      </c>
      <c r="F16" s="387"/>
      <c r="G16" s="5">
        <f>H16+I16</f>
        <v>24905934.439999998</v>
      </c>
      <c r="H16" s="42">
        <v>23591196.949999999</v>
      </c>
      <c r="I16" s="42">
        <v>1314737.49</v>
      </c>
      <c r="J16" s="26"/>
      <c r="K16" s="4"/>
      <c r="L16" s="4"/>
      <c r="M16" s="4"/>
    </row>
    <row r="17" spans="1:22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22" ht="19.5" x14ac:dyDescent="0.4">
      <c r="A18" s="31" t="s">
        <v>72</v>
      </c>
      <c r="B18" s="3"/>
      <c r="C18" s="3"/>
      <c r="D18" s="3"/>
      <c r="E18" s="364">
        <v>20138000</v>
      </c>
      <c r="F18" s="387"/>
      <c r="G18" s="5">
        <f>H18+I18</f>
        <v>24907959.300000001</v>
      </c>
      <c r="H18" s="42">
        <v>23557935.170000002</v>
      </c>
      <c r="I18" s="42">
        <v>1350024.1300000004</v>
      </c>
      <c r="J18" s="26"/>
      <c r="K18" s="4"/>
      <c r="L18" s="4"/>
      <c r="M18" s="4"/>
    </row>
    <row r="19" spans="1:22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22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2024.8600000031292</v>
      </c>
      <c r="H20" s="160">
        <f>H18-H16+H17</f>
        <v>-33261.779999997467</v>
      </c>
      <c r="I20" s="160">
        <f>I18-I16+I17</f>
        <v>35286.640000000363</v>
      </c>
      <c r="J20" s="320"/>
      <c r="K20" s="321"/>
      <c r="L20" s="321"/>
      <c r="M20" s="321"/>
    </row>
    <row r="21" spans="1:22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2024.8600000031292</v>
      </c>
      <c r="H21" s="160">
        <f>H20-H17</f>
        <v>-33261.779999997467</v>
      </c>
      <c r="I21" s="160">
        <f>I20-I17</f>
        <v>35286.640000000363</v>
      </c>
      <c r="J21" s="320"/>
      <c r="K21" s="322"/>
      <c r="L21" s="322"/>
      <c r="M21" s="322"/>
    </row>
    <row r="22" spans="1:22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22" ht="19.5" x14ac:dyDescent="0.4">
      <c r="J23" s="320"/>
      <c r="K23" s="322"/>
      <c r="L23" s="322"/>
      <c r="M23" s="322"/>
    </row>
    <row r="24" spans="1:22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22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-42027.139999996871</v>
      </c>
      <c r="H25" s="164">
        <f>H21-H26</f>
        <v>-77313.779999997467</v>
      </c>
      <c r="I25" s="164">
        <f>I21-I26</f>
        <v>35286.640000000363</v>
      </c>
      <c r="M25" s="323"/>
    </row>
    <row r="26" spans="1:22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44052</v>
      </c>
      <c r="H26" s="164">
        <v>44052</v>
      </c>
      <c r="I26" s="164">
        <v>0</v>
      </c>
      <c r="J26" s="324"/>
      <c r="K26" s="322"/>
      <c r="L26" s="322"/>
      <c r="M26" s="323"/>
    </row>
    <row r="27" spans="1:22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22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22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0</v>
      </c>
      <c r="H29" s="168"/>
      <c r="I29" s="167"/>
      <c r="J29" s="327"/>
      <c r="K29" s="322"/>
      <c r="L29" s="322"/>
      <c r="M29" s="323"/>
    </row>
    <row r="30" spans="1:22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0</v>
      </c>
      <c r="H30" s="168"/>
      <c r="I30" s="167"/>
      <c r="J30" s="321"/>
      <c r="K30" s="321"/>
      <c r="L30" s="321"/>
      <c r="M30" s="323"/>
    </row>
    <row r="31" spans="1:22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v>0</v>
      </c>
      <c r="H31" s="168"/>
      <c r="I31" s="167"/>
      <c r="J31" s="328"/>
      <c r="K31" s="328"/>
      <c r="L31" s="328"/>
      <c r="M31" s="410"/>
      <c r="N31" s="341"/>
      <c r="O31" s="341"/>
      <c r="P31" s="341"/>
      <c r="Q31" s="341"/>
      <c r="R31" s="341"/>
      <c r="S31" s="341"/>
      <c r="T31" s="341"/>
      <c r="U31" s="341"/>
      <c r="V31" s="341"/>
    </row>
    <row r="32" spans="1:22" s="161" customFormat="1" ht="18.75" customHeight="1" x14ac:dyDescent="0.4">
      <c r="A32" s="170"/>
      <c r="B32" s="178"/>
      <c r="C32" s="372" t="s">
        <v>45</v>
      </c>
      <c r="D32" s="372"/>
      <c r="E32" s="372"/>
      <c r="F32" s="372"/>
      <c r="G32" s="169">
        <f>G26</f>
        <v>44052</v>
      </c>
      <c r="H32" s="168"/>
      <c r="I32" s="167"/>
      <c r="J32" s="329"/>
      <c r="K32" s="321"/>
      <c r="L32" s="321"/>
      <c r="M32" s="341"/>
      <c r="N32" s="341"/>
      <c r="O32" s="341"/>
      <c r="P32" s="341"/>
      <c r="Q32" s="341"/>
      <c r="R32" s="341"/>
      <c r="S32" s="341"/>
      <c r="T32" s="341"/>
      <c r="U32" s="341"/>
      <c r="V32" s="341"/>
    </row>
    <row r="33" spans="1:22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3671</v>
      </c>
      <c r="H33" s="179"/>
      <c r="I33" s="179"/>
      <c r="J33" s="324"/>
      <c r="K33" s="330"/>
      <c r="L33" s="4"/>
      <c r="M33" s="341"/>
      <c r="N33" s="341"/>
      <c r="O33" s="341"/>
      <c r="P33" s="341"/>
      <c r="Q33" s="341"/>
      <c r="R33" s="341"/>
      <c r="S33" s="341"/>
      <c r="T33" s="341"/>
      <c r="U33" s="341"/>
      <c r="V33" s="341"/>
    </row>
    <row r="34" spans="1:22" ht="38.25" customHeight="1" x14ac:dyDescent="0.2">
      <c r="A34" s="408" t="s">
        <v>118</v>
      </c>
      <c r="B34" s="409"/>
      <c r="C34" s="409"/>
      <c r="D34" s="409"/>
      <c r="E34" s="409"/>
      <c r="F34" s="409"/>
      <c r="G34" s="409"/>
      <c r="H34" s="409"/>
      <c r="I34" s="409"/>
      <c r="J34" s="101"/>
      <c r="K34" s="17"/>
      <c r="M34" s="101"/>
    </row>
    <row r="35" spans="1:22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22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22" ht="16.5" x14ac:dyDescent="0.35">
      <c r="A37" s="52" t="s">
        <v>22</v>
      </c>
      <c r="B37" s="36"/>
      <c r="C37" s="2"/>
      <c r="D37" s="36"/>
      <c r="E37" s="51"/>
      <c r="F37" s="53">
        <v>0</v>
      </c>
      <c r="G37" s="53">
        <v>0</v>
      </c>
      <c r="H37" s="54"/>
      <c r="I37" s="182" t="str">
        <f>IF(F37=0,"nerozp.",G37/F37)</f>
        <v>nerozp.</v>
      </c>
      <c r="J37" s="17"/>
    </row>
    <row r="38" spans="1:22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22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22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22" ht="16.5" x14ac:dyDescent="0.35">
      <c r="A41" s="52" t="s">
        <v>59</v>
      </c>
      <c r="B41" s="36"/>
      <c r="C41" s="2"/>
      <c r="D41" s="51"/>
      <c r="E41" s="51"/>
      <c r="F41" s="53">
        <v>533859</v>
      </c>
      <c r="G41" s="53">
        <v>533859</v>
      </c>
      <c r="H41" s="54"/>
      <c r="I41" s="182">
        <f>IF(F41=0,"nerozp.",G41/F41)</f>
        <v>1</v>
      </c>
      <c r="J41" s="7"/>
    </row>
    <row r="42" spans="1:22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22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22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22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22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22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22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42000</v>
      </c>
      <c r="F50" s="195">
        <v>0</v>
      </c>
      <c r="G50" s="196">
        <v>0</v>
      </c>
      <c r="H50" s="196">
        <f>E50+F50-G50</f>
        <v>42000</v>
      </c>
      <c r="I50" s="197">
        <v>42000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216033.14</v>
      </c>
      <c r="F51" s="200">
        <v>247792</v>
      </c>
      <c r="G51" s="114">
        <v>182740</v>
      </c>
      <c r="H51" s="114">
        <f>E51+F51-G51</f>
        <v>281085.14</v>
      </c>
      <c r="I51" s="201">
        <v>245953.57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303015.73</v>
      </c>
      <c r="F52" s="200">
        <v>4200</v>
      </c>
      <c r="G52" s="114">
        <v>94477.09</v>
      </c>
      <c r="H52" s="114">
        <f>E52+F52-G52</f>
        <v>212738.63999999998</v>
      </c>
      <c r="I52" s="201">
        <v>210434.64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76361.88</v>
      </c>
      <c r="F53" s="200">
        <v>592064</v>
      </c>
      <c r="G53" s="114">
        <v>533859</v>
      </c>
      <c r="H53" s="114">
        <f>E53+F53-G53</f>
        <v>134566.88</v>
      </c>
      <c r="I53" s="201">
        <v>134482.88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637410.75</v>
      </c>
      <c r="F54" s="67">
        <f>F50+F51+F52+F53</f>
        <v>844056</v>
      </c>
      <c r="G54" s="66">
        <f>G50+G51+G52+G53</f>
        <v>811076.09</v>
      </c>
      <c r="H54" s="66">
        <f>H50+H51+H52+H53</f>
        <v>670390.66</v>
      </c>
      <c r="I54" s="202">
        <f>SUM(I50:I53)</f>
        <v>632871.09000000008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/>
      <c r="H57" s="383"/>
      <c r="I57" s="383"/>
      <c r="J57" s="332"/>
    </row>
    <row r="58" spans="1:10" x14ac:dyDescent="0.2">
      <c r="G58" s="382"/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M31:V33"/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topLeftCell="A7" zoomScaleNormal="100" workbookViewId="0">
      <selection activeCell="A39" sqref="A39:N40"/>
    </sheetView>
  </sheetViews>
  <sheetFormatPr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100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131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132</v>
      </c>
      <c r="D6" s="155"/>
      <c r="E6" s="370">
        <v>843032</v>
      </c>
      <c r="F6" s="371"/>
      <c r="G6" s="156" t="s">
        <v>3</v>
      </c>
      <c r="H6" s="369">
        <v>1225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38475000</v>
      </c>
      <c r="F16" s="387"/>
      <c r="G16" s="5">
        <f>H16+I16</f>
        <v>43934591.289999999</v>
      </c>
      <c r="H16" s="42">
        <v>43105420.780000001</v>
      </c>
      <c r="I16" s="42">
        <v>829170.51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0</v>
      </c>
      <c r="H17" s="113">
        <v>0</v>
      </c>
      <c r="I17" s="113">
        <v>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38604000</v>
      </c>
      <c r="F18" s="387"/>
      <c r="G18" s="5">
        <f>H18+I18</f>
        <v>44400030.009999998</v>
      </c>
      <c r="H18" s="42">
        <v>43215768.780000001</v>
      </c>
      <c r="I18" s="42">
        <v>1184261.23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465438.71999999881</v>
      </c>
      <c r="H20" s="160">
        <f>H18-H16+H17</f>
        <v>110348</v>
      </c>
      <c r="I20" s="160">
        <f>I18-I16+I17</f>
        <v>355090.72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465438.71999999881</v>
      </c>
      <c r="H21" s="160">
        <f>H20-H17</f>
        <v>110348</v>
      </c>
      <c r="I21" s="160">
        <f>I20-I17</f>
        <v>355090.72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166553.52999999881</v>
      </c>
      <c r="H25" s="164">
        <f>H21-H26</f>
        <v>-188537.19</v>
      </c>
      <c r="I25" s="164">
        <f>I21-I26</f>
        <v>355090.72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298885.19</v>
      </c>
      <c r="H26" s="164">
        <v>298885.19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166553.53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40000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f>166553.53-40000</f>
        <v>126553.53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298885.19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334173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407" t="s">
        <v>116</v>
      </c>
      <c r="B34" s="407"/>
      <c r="C34" s="407"/>
      <c r="D34" s="407"/>
      <c r="E34" s="407"/>
      <c r="F34" s="407"/>
      <c r="G34" s="407"/>
      <c r="H34" s="407"/>
      <c r="I34" s="407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50000</v>
      </c>
      <c r="G37" s="53">
        <v>50000</v>
      </c>
      <c r="H37" s="54"/>
      <c r="I37" s="182">
        <f>IF(F37=0,"nerozp.",G37/F37)</f>
        <v>1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0</v>
      </c>
      <c r="G40" s="53">
        <v>0</v>
      </c>
      <c r="H40" s="54"/>
      <c r="I40" s="182" t="str">
        <f>IF(F40=0,"nerozp.",G40/F40)</f>
        <v>nerozp.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1103515</v>
      </c>
      <c r="G41" s="53">
        <v>1103515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60396</v>
      </c>
      <c r="F50" s="195">
        <v>0</v>
      </c>
      <c r="G50" s="196">
        <v>15500</v>
      </c>
      <c r="H50" s="196">
        <f>E50+F50-G50</f>
        <v>44896</v>
      </c>
      <c r="I50" s="197">
        <v>44896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345270.11</v>
      </c>
      <c r="F51" s="200">
        <v>534859.4</v>
      </c>
      <c r="G51" s="114">
        <v>412436.70999999996</v>
      </c>
      <c r="H51" s="114">
        <f>E51+F51-G51</f>
        <v>467692.80000000005</v>
      </c>
      <c r="I51" s="201">
        <v>451129.7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1063882.1600000001</v>
      </c>
      <c r="F52" s="200">
        <v>140964.60999999999</v>
      </c>
      <c r="G52" s="114">
        <v>569086</v>
      </c>
      <c r="H52" s="114">
        <f>E52+F52-G52</f>
        <v>635760.77</v>
      </c>
      <c r="I52" s="201">
        <v>635760.77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754577.4</v>
      </c>
      <c r="F53" s="200">
        <v>1225824</v>
      </c>
      <c r="G53" s="114">
        <v>1585984</v>
      </c>
      <c r="H53" s="114">
        <f>E53+F53-G53</f>
        <v>394417.39999999991</v>
      </c>
      <c r="I53" s="201">
        <v>394417.4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2224125.67</v>
      </c>
      <c r="F54" s="67">
        <f>F50+F51+F52+F53</f>
        <v>1901648.01</v>
      </c>
      <c r="G54" s="66">
        <f>G50+G51+G52+G53</f>
        <v>2583006.71</v>
      </c>
      <c r="H54" s="66">
        <f>H50+H51+H52+H53</f>
        <v>1542766.97</v>
      </c>
      <c r="I54" s="202">
        <f>SUM(I50:I53)</f>
        <v>1526203.87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 t="str">
        <f>IF(I52=H52,"","Zdůvodnit rozdíl mezi fin. krytím a stavem RF, popř. vyplnit tab. č. 2.4 a 2.5.Rezervní fond")</f>
        <v/>
      </c>
      <c r="H57" s="383"/>
      <c r="I57" s="383"/>
      <c r="J57" s="332"/>
    </row>
    <row r="58" spans="1:10" x14ac:dyDescent="0.2">
      <c r="G58" s="382" t="str">
        <f>IF(I53=H53,"","Zdůvodnit rozdíl mezi fin. krytím a stavem fondu investic, popř. vyplnit tab. č. 2.1. Fond investic")</f>
        <v/>
      </c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A39" sqref="A39:N40"/>
    </sheetView>
  </sheetViews>
  <sheetFormatPr defaultColWidth="9.140625" defaultRowHeight="12.75" x14ac:dyDescent="0.2"/>
  <cols>
    <col min="1" max="1" width="7.5703125" style="26" customWidth="1"/>
    <col min="2" max="2" width="2.5703125" style="26" customWidth="1"/>
    <col min="3" max="3" width="8.42578125" style="26" customWidth="1"/>
    <col min="4" max="4" width="8.28515625" style="26" customWidth="1"/>
    <col min="5" max="5" width="15.28515625" style="26" customWidth="1"/>
    <col min="6" max="6" width="15.5703125" style="26" customWidth="1"/>
    <col min="7" max="7" width="15" style="26" customWidth="1"/>
    <col min="8" max="8" width="15.28515625" style="26" customWidth="1"/>
    <col min="9" max="9" width="16.28515625" style="26" customWidth="1"/>
    <col min="10" max="10" width="16.85546875" style="317" customWidth="1"/>
    <col min="11" max="11" width="12.42578125" style="6" customWidth="1"/>
    <col min="12" max="13" width="9.140625" style="6"/>
    <col min="14" max="16384" width="9.140625" style="4"/>
  </cols>
  <sheetData>
    <row r="1" spans="1:13" ht="19.5" x14ac:dyDescent="0.4">
      <c r="A1" s="47" t="s">
        <v>0</v>
      </c>
      <c r="B1" s="20"/>
      <c r="C1" s="20"/>
      <c r="D1" s="20"/>
      <c r="I1" s="154"/>
    </row>
    <row r="2" spans="1:13" ht="19.5" x14ac:dyDescent="0.4">
      <c r="A2" s="366" t="s">
        <v>1</v>
      </c>
      <c r="B2" s="366"/>
      <c r="C2" s="366"/>
      <c r="D2" s="366"/>
      <c r="E2" s="367" t="s">
        <v>103</v>
      </c>
      <c r="F2" s="367"/>
      <c r="G2" s="367"/>
      <c r="H2" s="367"/>
      <c r="I2" s="367"/>
      <c r="J2" s="21"/>
    </row>
    <row r="3" spans="1:13" ht="9.75" customHeight="1" x14ac:dyDescent="0.4">
      <c r="A3" s="206"/>
      <c r="B3" s="206"/>
      <c r="C3" s="206"/>
      <c r="D3" s="206"/>
      <c r="E3" s="365" t="s">
        <v>23</v>
      </c>
      <c r="F3" s="365"/>
      <c r="G3" s="365"/>
      <c r="H3" s="365"/>
      <c r="I3" s="365"/>
      <c r="J3" s="21"/>
    </row>
    <row r="4" spans="1:13" ht="15.75" x14ac:dyDescent="0.25">
      <c r="A4" s="22" t="s">
        <v>2</v>
      </c>
      <c r="E4" s="368" t="s">
        <v>133</v>
      </c>
      <c r="F4" s="368"/>
      <c r="G4" s="368"/>
      <c r="H4" s="368"/>
      <c r="I4" s="368"/>
    </row>
    <row r="5" spans="1:13" ht="7.5" customHeight="1" x14ac:dyDescent="0.3">
      <c r="A5" s="23"/>
      <c r="E5" s="365" t="s">
        <v>23</v>
      </c>
      <c r="F5" s="365"/>
      <c r="G5" s="365"/>
      <c r="H5" s="365"/>
      <c r="I5" s="365"/>
    </row>
    <row r="6" spans="1:13" ht="19.5" x14ac:dyDescent="0.4">
      <c r="A6" s="21" t="s">
        <v>34</v>
      </c>
      <c r="C6" s="155" t="s">
        <v>134</v>
      </c>
      <c r="D6" s="155"/>
      <c r="E6" s="370">
        <v>495433</v>
      </c>
      <c r="F6" s="371"/>
      <c r="G6" s="156" t="s">
        <v>3</v>
      </c>
      <c r="H6" s="369">
        <v>1226</v>
      </c>
      <c r="I6" s="369"/>
    </row>
    <row r="7" spans="1:13" ht="8.25" customHeight="1" x14ac:dyDescent="0.4">
      <c r="A7" s="21"/>
      <c r="E7" s="365" t="s">
        <v>24</v>
      </c>
      <c r="F7" s="365"/>
      <c r="G7" s="365"/>
      <c r="H7" s="365"/>
      <c r="I7" s="365"/>
    </row>
    <row r="8" spans="1:13" ht="19.5" hidden="1" x14ac:dyDescent="0.4">
      <c r="A8" s="21"/>
      <c r="E8" s="157"/>
      <c r="F8" s="157"/>
      <c r="G8" s="157"/>
      <c r="H8" s="24"/>
      <c r="I8" s="157"/>
    </row>
    <row r="9" spans="1:13" ht="30.75" customHeight="1" x14ac:dyDescent="0.4">
      <c r="A9" s="21"/>
      <c r="E9" s="157"/>
      <c r="F9" s="157"/>
      <c r="G9" s="157"/>
      <c r="H9" s="24"/>
      <c r="I9" s="157"/>
    </row>
    <row r="11" spans="1:13" ht="15" customHeight="1" x14ac:dyDescent="0.4">
      <c r="A11" s="25"/>
      <c r="E11" s="362" t="s">
        <v>4</v>
      </c>
      <c r="F11" s="363"/>
      <c r="G11" s="41" t="s">
        <v>5</v>
      </c>
      <c r="H11" s="32" t="s">
        <v>6</v>
      </c>
      <c r="I11" s="32"/>
      <c r="J11" s="26"/>
      <c r="K11" s="4"/>
      <c r="L11" s="4"/>
      <c r="M11" s="4"/>
    </row>
    <row r="12" spans="1:13" ht="15" customHeight="1" x14ac:dyDescent="0.4">
      <c r="A12" s="28"/>
      <c r="B12" s="28"/>
      <c r="C12" s="28"/>
      <c r="D12" s="28"/>
      <c r="E12" s="362" t="s">
        <v>7</v>
      </c>
      <c r="F12" s="363"/>
      <c r="G12" s="41" t="s">
        <v>8</v>
      </c>
      <c r="H12" s="40" t="s">
        <v>9</v>
      </c>
      <c r="I12" s="48" t="s">
        <v>10</v>
      </c>
      <c r="J12" s="26"/>
      <c r="K12" s="4"/>
      <c r="L12" s="4"/>
      <c r="M12" s="4"/>
    </row>
    <row r="13" spans="1:13" ht="12.75" customHeight="1" x14ac:dyDescent="0.2">
      <c r="A13" s="28"/>
      <c r="B13" s="28"/>
      <c r="C13" s="28"/>
      <c r="D13" s="28"/>
      <c r="E13" s="362" t="s">
        <v>11</v>
      </c>
      <c r="F13" s="363"/>
      <c r="G13" s="49"/>
      <c r="H13" s="373" t="s">
        <v>36</v>
      </c>
      <c r="I13" s="373"/>
      <c r="J13" s="26"/>
      <c r="K13" s="4"/>
      <c r="L13" s="4"/>
      <c r="M13" s="4"/>
    </row>
    <row r="14" spans="1:13" ht="12.75" customHeight="1" x14ac:dyDescent="0.2">
      <c r="A14" s="28"/>
      <c r="B14" s="28"/>
      <c r="C14" s="28"/>
      <c r="D14" s="28"/>
      <c r="E14" s="27"/>
      <c r="F14" s="27"/>
      <c r="G14" s="49"/>
      <c r="H14" s="205"/>
      <c r="I14" s="205"/>
      <c r="J14" s="26"/>
      <c r="K14" s="4"/>
      <c r="L14" s="4"/>
      <c r="M14" s="4"/>
    </row>
    <row r="15" spans="1:13" ht="18.75" x14ac:dyDescent="0.4">
      <c r="A15" s="29" t="s">
        <v>37</v>
      </c>
      <c r="B15" s="29"/>
      <c r="C15" s="30"/>
      <c r="D15" s="29"/>
      <c r="E15" s="2"/>
      <c r="F15" s="2"/>
      <c r="G15" s="51"/>
      <c r="H15" s="28"/>
      <c r="I15" s="28"/>
      <c r="J15" s="26"/>
      <c r="K15" s="4"/>
      <c r="L15" s="4"/>
      <c r="M15" s="4"/>
    </row>
    <row r="16" spans="1:13" ht="19.5" x14ac:dyDescent="0.4">
      <c r="A16" s="31" t="s">
        <v>71</v>
      </c>
      <c r="B16" s="29"/>
      <c r="C16" s="30"/>
      <c r="D16" s="29"/>
      <c r="E16" s="364">
        <v>40217000</v>
      </c>
      <c r="F16" s="387"/>
      <c r="G16" s="5">
        <f>H16+I16</f>
        <v>47355748.820000008</v>
      </c>
      <c r="H16" s="42">
        <v>46751729.400000006</v>
      </c>
      <c r="I16" s="42">
        <v>604019.42000000004</v>
      </c>
      <c r="J16" s="26"/>
      <c r="K16" s="4"/>
      <c r="L16" s="4"/>
      <c r="M16" s="4"/>
    </row>
    <row r="17" spans="1:13" ht="18" x14ac:dyDescent="0.35">
      <c r="A17" s="119" t="s">
        <v>6</v>
      </c>
      <c r="B17" s="3"/>
      <c r="C17" s="120" t="s">
        <v>26</v>
      </c>
      <c r="D17" s="3"/>
      <c r="E17" s="3"/>
      <c r="F17" s="3"/>
      <c r="G17" s="5">
        <f>H17+I17</f>
        <v>7590</v>
      </c>
      <c r="H17" s="113">
        <v>0</v>
      </c>
      <c r="I17" s="113">
        <v>7590</v>
      </c>
      <c r="J17" s="318"/>
      <c r="K17" s="319"/>
    </row>
    <row r="18" spans="1:13" ht="19.5" x14ac:dyDescent="0.4">
      <c r="A18" s="31" t="s">
        <v>72</v>
      </c>
      <c r="B18" s="3"/>
      <c r="C18" s="3"/>
      <c r="D18" s="3"/>
      <c r="E18" s="364">
        <v>40976000</v>
      </c>
      <c r="F18" s="387"/>
      <c r="G18" s="5">
        <f>H18+I18</f>
        <v>48785185.239999995</v>
      </c>
      <c r="H18" s="42">
        <v>47874375.939999998</v>
      </c>
      <c r="I18" s="42">
        <v>910809.3</v>
      </c>
      <c r="J18" s="26"/>
      <c r="K18" s="4"/>
      <c r="L18" s="4"/>
      <c r="M18" s="4"/>
    </row>
    <row r="19" spans="1:13" ht="19.5" x14ac:dyDescent="0.4">
      <c r="A19" s="31"/>
      <c r="B19" s="3"/>
      <c r="C19" s="3"/>
      <c r="D19" s="3"/>
      <c r="E19" s="207"/>
      <c r="F19" s="208"/>
      <c r="G19" s="5"/>
      <c r="H19" s="42"/>
      <c r="I19" s="42"/>
      <c r="J19" s="294"/>
      <c r="K19" s="4"/>
      <c r="L19" s="4"/>
      <c r="M19" s="4"/>
    </row>
    <row r="20" spans="1:13" s="161" customFormat="1" ht="19.5" x14ac:dyDescent="0.4">
      <c r="A20" s="158" t="s">
        <v>73</v>
      </c>
      <c r="B20" s="158"/>
      <c r="C20" s="159"/>
      <c r="D20" s="158"/>
      <c r="E20" s="158"/>
      <c r="F20" s="158"/>
      <c r="G20" s="160">
        <f>G18-G16+G17</f>
        <v>1437026.4199999869</v>
      </c>
      <c r="H20" s="160">
        <f>H18-H16+H17</f>
        <v>1122646.5399999917</v>
      </c>
      <c r="I20" s="160">
        <f>I18-I16+I17</f>
        <v>314379.88</v>
      </c>
      <c r="J20" s="320"/>
      <c r="K20" s="321"/>
      <c r="L20" s="321"/>
      <c r="M20" s="321"/>
    </row>
    <row r="21" spans="1:13" s="161" customFormat="1" ht="19.5" x14ac:dyDescent="0.4">
      <c r="A21" s="158" t="s">
        <v>74</v>
      </c>
      <c r="B21" s="158"/>
      <c r="C21" s="159"/>
      <c r="D21" s="158"/>
      <c r="E21" s="158"/>
      <c r="F21" s="158"/>
      <c r="G21" s="160">
        <f>G20-G17</f>
        <v>1429436.4199999869</v>
      </c>
      <c r="H21" s="160">
        <f>H20-H17</f>
        <v>1122646.5399999917</v>
      </c>
      <c r="I21" s="160">
        <f>I20-I17</f>
        <v>306789.88</v>
      </c>
      <c r="J21" s="320"/>
      <c r="K21" s="322"/>
      <c r="L21" s="322"/>
      <c r="M21" s="322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320"/>
      <c r="K22" s="322"/>
      <c r="L22" s="322"/>
      <c r="M22" s="322"/>
    </row>
    <row r="23" spans="1:13" ht="19.5" x14ac:dyDescent="0.4">
      <c r="J23" s="320"/>
      <c r="K23" s="322"/>
      <c r="L23" s="322"/>
      <c r="M23" s="322"/>
    </row>
    <row r="24" spans="1:13" ht="19.5" x14ac:dyDescent="0.4">
      <c r="A24" s="29" t="s">
        <v>75</v>
      </c>
      <c r="B24" s="33"/>
      <c r="C24" s="30"/>
      <c r="D24" s="33"/>
      <c r="E24" s="33"/>
      <c r="J24" s="320"/>
      <c r="K24" s="322"/>
      <c r="L24" s="322"/>
      <c r="M24" s="322"/>
    </row>
    <row r="25" spans="1:13" s="161" customFormat="1" ht="18.75" customHeight="1" x14ac:dyDescent="0.3">
      <c r="A25" s="162" t="s">
        <v>43</v>
      </c>
      <c r="B25" s="159"/>
      <c r="C25" s="159"/>
      <c r="D25" s="159"/>
      <c r="E25" s="159"/>
      <c r="F25" s="159"/>
      <c r="G25" s="163">
        <f>G21-G26</f>
        <v>406166.49999998685</v>
      </c>
      <c r="H25" s="164">
        <f>H21-H26</f>
        <v>99376.619999991613</v>
      </c>
      <c r="I25" s="164">
        <f>I21-I26</f>
        <v>306789.88</v>
      </c>
      <c r="M25" s="323"/>
    </row>
    <row r="26" spans="1:13" s="161" customFormat="1" ht="15" x14ac:dyDescent="0.3">
      <c r="A26" s="162" t="s">
        <v>38</v>
      </c>
      <c r="B26" s="159"/>
      <c r="C26" s="159"/>
      <c r="D26" s="159"/>
      <c r="E26" s="159"/>
      <c r="F26" s="159"/>
      <c r="G26" s="163">
        <f>H26+I26</f>
        <v>1023269.92</v>
      </c>
      <c r="H26" s="164">
        <v>1023269.92</v>
      </c>
      <c r="I26" s="164">
        <v>0</v>
      </c>
      <c r="J26" s="324"/>
      <c r="K26" s="322"/>
      <c r="L26" s="322"/>
      <c r="M26" s="323"/>
    </row>
    <row r="27" spans="1:13" s="161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325"/>
      <c r="K27" s="326"/>
      <c r="L27" s="322"/>
      <c r="M27" s="323"/>
    </row>
    <row r="28" spans="1:13" s="161" customFormat="1" ht="16.5" x14ac:dyDescent="0.35">
      <c r="A28" s="158" t="s">
        <v>39</v>
      </c>
      <c r="B28" s="158" t="s">
        <v>40</v>
      </c>
      <c r="C28" s="158"/>
      <c r="D28" s="166"/>
      <c r="E28" s="166"/>
      <c r="F28" s="167"/>
      <c r="G28" s="160"/>
      <c r="H28" s="168"/>
      <c r="I28" s="167"/>
      <c r="J28" s="327"/>
      <c r="K28" s="322"/>
      <c r="L28" s="322"/>
      <c r="M28" s="323"/>
    </row>
    <row r="29" spans="1:13" s="161" customFormat="1" ht="16.5" customHeight="1" x14ac:dyDescent="0.3">
      <c r="A29" s="158"/>
      <c r="B29" s="158"/>
      <c r="C29" s="372" t="s">
        <v>14</v>
      </c>
      <c r="D29" s="372"/>
      <c r="E29" s="372"/>
      <c r="F29" s="167"/>
      <c r="G29" s="169">
        <f>G30+G31</f>
        <v>406166.5</v>
      </c>
      <c r="H29" s="168"/>
      <c r="I29" s="167"/>
      <c r="J29" s="327"/>
      <c r="K29" s="322"/>
      <c r="L29" s="322"/>
      <c r="M29" s="323"/>
    </row>
    <row r="30" spans="1:13" s="161" customFormat="1" ht="18.75" x14ac:dyDescent="0.4">
      <c r="A30" s="170"/>
      <c r="B30" s="170"/>
      <c r="C30" s="171"/>
      <c r="D30" s="172"/>
      <c r="E30" s="173" t="s">
        <v>44</v>
      </c>
      <c r="F30" s="174" t="s">
        <v>15</v>
      </c>
      <c r="G30" s="175">
        <v>24000</v>
      </c>
      <c r="H30" s="168"/>
      <c r="I30" s="167"/>
      <c r="J30" s="321"/>
      <c r="K30" s="321"/>
      <c r="L30" s="321"/>
      <c r="M30" s="323"/>
    </row>
    <row r="31" spans="1:13" s="161" customFormat="1" ht="18.75" x14ac:dyDescent="0.4">
      <c r="A31" s="170"/>
      <c r="B31" s="170"/>
      <c r="C31" s="176"/>
      <c r="D31" s="172"/>
      <c r="E31" s="177"/>
      <c r="F31" s="174" t="s">
        <v>63</v>
      </c>
      <c r="G31" s="175">
        <f>6000+376166.5</f>
        <v>382166.5</v>
      </c>
      <c r="H31" s="168"/>
      <c r="I31" s="167"/>
      <c r="J31" s="328"/>
      <c r="K31" s="328"/>
      <c r="L31" s="328"/>
      <c r="M31" s="323"/>
    </row>
    <row r="32" spans="1:13" s="161" customFormat="1" ht="18.75" x14ac:dyDescent="0.4">
      <c r="A32" s="170"/>
      <c r="B32" s="178"/>
      <c r="C32" s="372" t="s">
        <v>45</v>
      </c>
      <c r="D32" s="372"/>
      <c r="E32" s="372"/>
      <c r="F32" s="372"/>
      <c r="G32" s="169">
        <f>G26</f>
        <v>1023269.92</v>
      </c>
      <c r="H32" s="168"/>
      <c r="I32" s="167"/>
      <c r="J32" s="329"/>
      <c r="K32" s="321"/>
      <c r="L32" s="321"/>
      <c r="M32" s="323"/>
    </row>
    <row r="33" spans="1:13" ht="20.25" customHeight="1" x14ac:dyDescent="0.3">
      <c r="A33" s="179"/>
      <c r="B33" s="376" t="s">
        <v>78</v>
      </c>
      <c r="C33" s="376"/>
      <c r="D33" s="376"/>
      <c r="E33" s="376"/>
      <c r="F33" s="376"/>
      <c r="G33" s="180">
        <v>1608693.68</v>
      </c>
      <c r="H33" s="179"/>
      <c r="I33" s="179"/>
      <c r="J33" s="324"/>
      <c r="K33" s="330"/>
      <c r="L33" s="4"/>
      <c r="M33" s="4"/>
    </row>
    <row r="34" spans="1:13" ht="38.25" customHeight="1" x14ac:dyDescent="0.2">
      <c r="A34" s="407" t="s">
        <v>117</v>
      </c>
      <c r="B34" s="407"/>
      <c r="C34" s="407"/>
      <c r="D34" s="407"/>
      <c r="E34" s="407"/>
      <c r="F34" s="407"/>
      <c r="G34" s="407"/>
      <c r="H34" s="407"/>
      <c r="I34" s="407"/>
      <c r="J34" s="331"/>
      <c r="K34" s="17"/>
      <c r="M34" s="101"/>
    </row>
    <row r="35" spans="1:13" ht="18.75" customHeight="1" x14ac:dyDescent="0.4">
      <c r="A35" s="29" t="s">
        <v>41</v>
      </c>
      <c r="B35" s="29" t="s">
        <v>21</v>
      </c>
      <c r="C35" s="29"/>
      <c r="D35" s="33"/>
      <c r="E35" s="51"/>
      <c r="F35" s="3"/>
      <c r="G35" s="34"/>
      <c r="H35" s="28"/>
      <c r="I35" s="28"/>
      <c r="J35" s="325"/>
      <c r="K35" s="326"/>
      <c r="M35" s="101"/>
    </row>
    <row r="36" spans="1:13" ht="18.75" x14ac:dyDescent="0.4">
      <c r="A36" s="29"/>
      <c r="B36" s="29"/>
      <c r="C36" s="29"/>
      <c r="D36" s="33"/>
      <c r="F36" s="35" t="s">
        <v>25</v>
      </c>
      <c r="G36" s="48" t="s">
        <v>5</v>
      </c>
      <c r="H36" s="28"/>
      <c r="I36" s="181" t="s">
        <v>27</v>
      </c>
      <c r="J36" s="17"/>
      <c r="M36" s="101"/>
    </row>
    <row r="37" spans="1:13" ht="16.5" x14ac:dyDescent="0.35">
      <c r="A37" s="52" t="s">
        <v>22</v>
      </c>
      <c r="B37" s="36"/>
      <c r="C37" s="2"/>
      <c r="D37" s="36"/>
      <c r="E37" s="51"/>
      <c r="F37" s="53">
        <v>1390000</v>
      </c>
      <c r="G37" s="53">
        <v>1274521</v>
      </c>
      <c r="H37" s="54"/>
      <c r="I37" s="182">
        <f>IF(F37=0,"nerozp.",G37/F37)</f>
        <v>0.91692158273381297</v>
      </c>
      <c r="J37" s="17"/>
    </row>
    <row r="38" spans="1:13" ht="16.5" hidden="1" x14ac:dyDescent="0.35">
      <c r="A38" s="52" t="s">
        <v>69</v>
      </c>
      <c r="B38" s="36"/>
      <c r="C38" s="2"/>
      <c r="D38" s="55"/>
      <c r="E38" s="55"/>
      <c r="F38" s="53">
        <v>0</v>
      </c>
      <c r="G38" s="53">
        <v>0</v>
      </c>
      <c r="H38" s="54"/>
      <c r="I38" s="182" t="e">
        <f>G38/F38</f>
        <v>#DIV/0!</v>
      </c>
      <c r="J38" s="17"/>
    </row>
    <row r="39" spans="1:13" ht="16.5" hidden="1" x14ac:dyDescent="0.35">
      <c r="A39" s="52" t="s">
        <v>70</v>
      </c>
      <c r="B39" s="36"/>
      <c r="C39" s="2"/>
      <c r="D39" s="55"/>
      <c r="E39" s="55"/>
      <c r="F39" s="53">
        <v>0</v>
      </c>
      <c r="G39" s="53">
        <v>0</v>
      </c>
      <c r="H39" s="54"/>
      <c r="I39" s="182" t="e">
        <f>G39/F39</f>
        <v>#DIV/0!</v>
      </c>
      <c r="J39" s="17"/>
    </row>
    <row r="40" spans="1:13" ht="16.5" x14ac:dyDescent="0.35">
      <c r="A40" s="52" t="s">
        <v>62</v>
      </c>
      <c r="B40" s="36"/>
      <c r="C40" s="2"/>
      <c r="D40" s="55"/>
      <c r="E40" s="55"/>
      <c r="F40" s="53">
        <v>1</v>
      </c>
      <c r="G40" s="53">
        <v>1</v>
      </c>
      <c r="H40" s="54"/>
      <c r="I40" s="182">
        <f>IF(F40=0,"nerozp.",G40/F40)</f>
        <v>1</v>
      </c>
      <c r="J40" s="7"/>
    </row>
    <row r="41" spans="1:13" ht="16.5" x14ac:dyDescent="0.35">
      <c r="A41" s="52" t="s">
        <v>59</v>
      </c>
      <c r="B41" s="36"/>
      <c r="C41" s="2"/>
      <c r="D41" s="51"/>
      <c r="E41" s="51"/>
      <c r="F41" s="53">
        <v>4177753</v>
      </c>
      <c r="G41" s="53">
        <v>4177753</v>
      </c>
      <c r="H41" s="54"/>
      <c r="I41" s="182">
        <f>IF(F41=0,"nerozp.",G41/F41)</f>
        <v>1</v>
      </c>
      <c r="J41" s="7"/>
    </row>
    <row r="42" spans="1:13" ht="16.5" x14ac:dyDescent="0.35">
      <c r="A42" s="52" t="s">
        <v>60</v>
      </c>
      <c r="B42" s="2"/>
      <c r="C42" s="2"/>
      <c r="D42" s="28"/>
      <c r="E42" s="28"/>
      <c r="F42" s="53">
        <v>0</v>
      </c>
      <c r="G42" s="53">
        <v>0</v>
      </c>
      <c r="H42" s="54"/>
      <c r="I42" s="182" t="str">
        <f>IF(F42=0,"nerozp.",G42/F42)</f>
        <v>nerozp.</v>
      </c>
      <c r="J42" s="7"/>
    </row>
    <row r="43" spans="1:13" hidden="1" x14ac:dyDescent="0.2">
      <c r="A43" s="374" t="s">
        <v>58</v>
      </c>
      <c r="B43" s="375"/>
      <c r="C43" s="375"/>
      <c r="D43" s="375"/>
      <c r="E43" s="375"/>
      <c r="F43" s="375"/>
      <c r="G43" s="375"/>
      <c r="H43" s="375"/>
      <c r="I43" s="375"/>
      <c r="J43" s="7"/>
    </row>
    <row r="44" spans="1:13" ht="27" customHeight="1" x14ac:dyDescent="0.2">
      <c r="A44" s="183" t="s">
        <v>58</v>
      </c>
      <c r="B44" s="379"/>
      <c r="C44" s="379"/>
      <c r="D44" s="379"/>
      <c r="E44" s="379"/>
      <c r="F44" s="379"/>
      <c r="G44" s="379"/>
      <c r="H44" s="379"/>
      <c r="I44" s="379"/>
      <c r="J44" s="7"/>
    </row>
    <row r="45" spans="1:13" ht="19.5" thickBot="1" x14ac:dyDescent="0.45">
      <c r="A45" s="29" t="s">
        <v>42</v>
      </c>
      <c r="B45" s="29" t="s">
        <v>16</v>
      </c>
      <c r="C45" s="29"/>
      <c r="D45" s="51"/>
      <c r="E45" s="51"/>
      <c r="F45" s="28"/>
      <c r="G45" s="37"/>
      <c r="H45" s="373" t="s">
        <v>29</v>
      </c>
      <c r="I45" s="373"/>
      <c r="J45" s="7"/>
    </row>
    <row r="46" spans="1:13" ht="18.75" thickTop="1" x14ac:dyDescent="0.35">
      <c r="A46" s="56"/>
      <c r="B46" s="184"/>
      <c r="C46" s="185"/>
      <c r="D46" s="184"/>
      <c r="E46" s="68" t="s">
        <v>79</v>
      </c>
      <c r="F46" s="57" t="s">
        <v>17</v>
      </c>
      <c r="G46" s="57" t="s">
        <v>18</v>
      </c>
      <c r="H46" s="58" t="s">
        <v>19</v>
      </c>
      <c r="I46" s="59" t="s">
        <v>28</v>
      </c>
      <c r="J46" s="7"/>
    </row>
    <row r="47" spans="1:13" x14ac:dyDescent="0.2">
      <c r="A47" s="186"/>
      <c r="B47" s="187"/>
      <c r="C47" s="187"/>
      <c r="D47" s="187"/>
      <c r="E47" s="69"/>
      <c r="F47" s="384"/>
      <c r="G47" s="60"/>
      <c r="H47" s="61">
        <v>43830</v>
      </c>
      <c r="I47" s="62">
        <v>43830</v>
      </c>
      <c r="J47" s="7"/>
    </row>
    <row r="48" spans="1:13" x14ac:dyDescent="0.2">
      <c r="A48" s="186"/>
      <c r="B48" s="187"/>
      <c r="C48" s="187"/>
      <c r="D48" s="187"/>
      <c r="E48" s="69"/>
      <c r="F48" s="384"/>
      <c r="G48" s="63"/>
      <c r="H48" s="63"/>
      <c r="I48" s="64"/>
      <c r="J48" s="7"/>
    </row>
    <row r="49" spans="1:10" ht="13.5" thickBot="1" x14ac:dyDescent="0.25">
      <c r="A49" s="188"/>
      <c r="B49" s="189"/>
      <c r="C49" s="189"/>
      <c r="D49" s="189"/>
      <c r="E49" s="69"/>
      <c r="F49" s="190"/>
      <c r="G49" s="190"/>
      <c r="H49" s="190"/>
      <c r="I49" s="191"/>
      <c r="J49" s="7"/>
    </row>
    <row r="50" spans="1:10" ht="13.5" thickTop="1" x14ac:dyDescent="0.2">
      <c r="A50" s="192"/>
      <c r="B50" s="193"/>
      <c r="C50" s="193" t="s">
        <v>15</v>
      </c>
      <c r="D50" s="193"/>
      <c r="E50" s="194">
        <v>52904.08</v>
      </c>
      <c r="F50" s="195">
        <v>30000</v>
      </c>
      <c r="G50" s="196">
        <v>28500</v>
      </c>
      <c r="H50" s="196">
        <f>E50+F50-G50</f>
        <v>54404.08</v>
      </c>
      <c r="I50" s="197">
        <v>54404.08</v>
      </c>
      <c r="J50" s="7"/>
    </row>
    <row r="51" spans="1:10" x14ac:dyDescent="0.2">
      <c r="A51" s="198"/>
      <c r="B51" s="105"/>
      <c r="C51" s="105" t="s">
        <v>20</v>
      </c>
      <c r="D51" s="105"/>
      <c r="E51" s="199">
        <v>466814.44</v>
      </c>
      <c r="F51" s="200">
        <v>433701.72</v>
      </c>
      <c r="G51" s="114">
        <v>480324</v>
      </c>
      <c r="H51" s="114">
        <f>E51+F51-G51</f>
        <v>420192.15999999992</v>
      </c>
      <c r="I51" s="201">
        <v>305250</v>
      </c>
      <c r="J51" s="7"/>
    </row>
    <row r="52" spans="1:10" x14ac:dyDescent="0.2">
      <c r="A52" s="198"/>
      <c r="B52" s="105"/>
      <c r="C52" s="105" t="s">
        <v>63</v>
      </c>
      <c r="D52" s="105"/>
      <c r="E52" s="199">
        <v>560105.30000000005</v>
      </c>
      <c r="F52" s="200">
        <v>1051698</v>
      </c>
      <c r="G52" s="114">
        <v>561638.5</v>
      </c>
      <c r="H52" s="114">
        <f>E52+F52-G52</f>
        <v>1050164.8</v>
      </c>
      <c r="I52" s="201">
        <v>1050164.8</v>
      </c>
      <c r="J52" s="7"/>
    </row>
    <row r="53" spans="1:10" x14ac:dyDescent="0.2">
      <c r="A53" s="198"/>
      <c r="B53" s="105"/>
      <c r="C53" s="105" t="s">
        <v>61</v>
      </c>
      <c r="D53" s="105"/>
      <c r="E53" s="199">
        <v>289957.59999999998</v>
      </c>
      <c r="F53" s="200">
        <v>12111328.460000001</v>
      </c>
      <c r="G53" s="114">
        <v>10613506.309999999</v>
      </c>
      <c r="H53" s="114">
        <f>E53+F53-G53</f>
        <v>1787779.7500000019</v>
      </c>
      <c r="I53" s="201">
        <v>1750779.75</v>
      </c>
      <c r="J53" s="7"/>
    </row>
    <row r="54" spans="1:10" ht="18.75" thickBot="1" x14ac:dyDescent="0.4">
      <c r="A54" s="38" t="s">
        <v>11</v>
      </c>
      <c r="B54" s="65"/>
      <c r="C54" s="65"/>
      <c r="D54" s="65"/>
      <c r="E54" s="70">
        <f>E50+E51+E52+E53</f>
        <v>1369781.42</v>
      </c>
      <c r="F54" s="67">
        <f>F50+F51+F52+F53</f>
        <v>13626728.180000002</v>
      </c>
      <c r="G54" s="66">
        <f>G50+G51+G52+G53</f>
        <v>11683968.809999999</v>
      </c>
      <c r="H54" s="66">
        <f>H50+H51+H52+H53</f>
        <v>3312540.7900000019</v>
      </c>
      <c r="I54" s="202">
        <f>SUM(I50:I53)</f>
        <v>3160598.63</v>
      </c>
      <c r="J54" s="7"/>
    </row>
    <row r="55" spans="1:10" ht="18.75" thickTop="1" x14ac:dyDescent="0.35">
      <c r="A55" s="39"/>
      <c r="B55" s="3"/>
      <c r="C55" s="3"/>
      <c r="D55" s="51"/>
      <c r="E55" s="51"/>
      <c r="F55" s="28"/>
      <c r="G55" s="380" t="str">
        <f>IF(I50=H50,"","Zdůvodnit rozdíl mezi fin. krytím a stavem fondu odměn, popř. vyplnit tab. č. 2.3.Fondu odměn")</f>
        <v/>
      </c>
      <c r="H55" s="381"/>
      <c r="I55" s="381"/>
      <c r="J55" s="7"/>
    </row>
    <row r="56" spans="1:10" ht="18" x14ac:dyDescent="0.35">
      <c r="A56" s="39"/>
      <c r="B56" s="3"/>
      <c r="C56" s="3"/>
      <c r="D56" s="51"/>
      <c r="E56" s="51"/>
      <c r="F56" s="28"/>
      <c r="G56" s="382"/>
      <c r="H56" s="383"/>
      <c r="I56" s="383"/>
      <c r="J56" s="39"/>
    </row>
    <row r="57" spans="1:10" ht="13.5" x14ac:dyDescent="0.25">
      <c r="A57" s="203"/>
      <c r="B57" s="203"/>
      <c r="C57" s="203"/>
      <c r="D57" s="203"/>
      <c r="E57" s="203"/>
      <c r="F57" s="203"/>
      <c r="G57" s="382"/>
      <c r="H57" s="383"/>
      <c r="I57" s="383"/>
      <c r="J57" s="332"/>
    </row>
    <row r="58" spans="1:10" x14ac:dyDescent="0.2">
      <c r="G58" s="382"/>
      <c r="H58" s="383"/>
      <c r="I58" s="383"/>
      <c r="J58" s="333"/>
    </row>
    <row r="59" spans="1:10" x14ac:dyDescent="0.2">
      <c r="G59" s="204"/>
    </row>
    <row r="60" spans="1:10" x14ac:dyDescent="0.2">
      <c r="G60" s="20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2020-05-25T09:54:16Z</cp:lastPrinted>
  <dcterms:created xsi:type="dcterms:W3CDTF">2008-01-24T08:46:29Z</dcterms:created>
  <dcterms:modified xsi:type="dcterms:W3CDTF">2020-06-01T10:41:20Z</dcterms:modified>
</cp:coreProperties>
</file>