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FV za rok 2019" sheetId="1" r:id="rId1"/>
  </sheets>
  <definedNames>
    <definedName name="_xlnm.Print_Area" localSheetId="0">'FV za rok 2019'!$A$1:$H$202</definedName>
  </definedNames>
  <calcPr fullCalcOnLoad="1"/>
</workbook>
</file>

<file path=xl/sharedStrings.xml><?xml version="1.0" encoding="utf-8"?>
<sst xmlns="http://schemas.openxmlformats.org/spreadsheetml/2006/main" count="308" uniqueCount="149">
  <si>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</si>
  <si>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</si>
  <si>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</si>
  <si>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</si>
  <si>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</si>
  <si>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</si>
  <si>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</si>
  <si>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</si>
  <si>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</si>
  <si>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</si>
  <si>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</si>
  <si>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</si>
  <si>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</si>
  <si>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</si>
  <si>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životního prostředí</t>
  </si>
  <si>
    <t>vráceno v průběhu roku MŽP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</si>
  <si>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</si>
  <si>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</si>
  <si>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</si>
  <si>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</si>
  <si>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</si>
  <si>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</si>
  <si>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</si>
  <si>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</si>
  <si>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</si>
  <si>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</si>
  <si>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Finanční vypořádání s Ministerstvem vnitra</t>
  </si>
  <si>
    <t>vráceno v průběhu roku MV</t>
  </si>
  <si>
    <t>Podpora koordinátorů romských poradců</t>
  </si>
  <si>
    <t>04001</t>
  </si>
  <si>
    <t>Ministerstvo financí</t>
  </si>
  <si>
    <t>Podpora terénní sociální práce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</si>
  <si>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</si>
  <si>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</si>
  <si>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Finanční vypořádání s Ministerstvem dopravy</t>
  </si>
  <si>
    <t>vráceno v průběhu roku MD</t>
  </si>
  <si>
    <t>27355</t>
  </si>
  <si>
    <t>Program prevence kriminality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</si>
  <si>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</si>
  <si>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</si>
  <si>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</si>
  <si>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</si>
  <si>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</si>
  <si>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</si>
  <si>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Vratky do SR:</t>
  </si>
  <si>
    <t>Účet OŠMT:</t>
  </si>
  <si>
    <t>vráceno v průběhu roku MZdr.</t>
  </si>
  <si>
    <t xml:space="preserve"> </t>
  </si>
  <si>
    <t>zkouškou</t>
  </si>
  <si>
    <t xml:space="preserve">UZ   4001 Podpora koordinátorů rom. poradců  </t>
  </si>
  <si>
    <t>Excelence středních škol</t>
  </si>
  <si>
    <t>Financování připravenosti poskytovatele</t>
  </si>
  <si>
    <t>zdrav. záchranné služby na řešení mimořád-</t>
  </si>
  <si>
    <t>Podpora odborného vzdělávání</t>
  </si>
  <si>
    <t>UZ 33155  Soukromé školy</t>
  </si>
  <si>
    <t>Transfery na SP zřiz. zařízení pro děti vyžadující okamžitou pomoc</t>
  </si>
  <si>
    <t xml:space="preserve">Soutěže </t>
  </si>
  <si>
    <t>Přímé náklady na vzdělávání</t>
  </si>
  <si>
    <t>29015</t>
  </si>
  <si>
    <t>29096</t>
  </si>
  <si>
    <t xml:space="preserve">b) Obce Olomouckého kraje </t>
  </si>
  <si>
    <t>Příspěvek na výkon soc. práce</t>
  </si>
  <si>
    <t>ných událostí a krizových situací - neinv.</t>
  </si>
  <si>
    <t>Neinv. nedávkové transfery - soc. služby</t>
  </si>
  <si>
    <t>UZ 13015 Příspěvek na výkon soc. práce</t>
  </si>
  <si>
    <t>Příspěvek na ztrátu dopravce z provozu veřejné osobní drážní dopravy</t>
  </si>
  <si>
    <t>Spolupráce s franc., vlámskými a španělskými školami</t>
  </si>
  <si>
    <t>Náhrada škody způsobená chrán. živočichy</t>
  </si>
  <si>
    <t>Podpora org.a ukončení stř. vzdělání - mat.</t>
  </si>
  <si>
    <t>Dotace dvojjazyč. gymnáziím s výukou franc.</t>
  </si>
  <si>
    <t>Veřejné informační služby knihoven - neinv.</t>
  </si>
  <si>
    <t>Podpora standardizovaných veř. služeb muzeí a galerií</t>
  </si>
  <si>
    <t>Dotace na podporu samosprávy v oblasti stárnutí</t>
  </si>
  <si>
    <t xml:space="preserve">UZ 13016 Dotace na podporu samosprávy v oblasti stárnutí </t>
  </si>
  <si>
    <t>Naplňování Koncepce podpory mládeže na krajské úrovni</t>
  </si>
  <si>
    <t>Excelence základních škol</t>
  </si>
  <si>
    <t>Podpora navýšení kapacit ve školských poraden-</t>
  </si>
  <si>
    <t>ských zařízeních</t>
  </si>
  <si>
    <t>Dotace pro JSDH obcí</t>
  </si>
  <si>
    <t>Veřejné informační služby knihoven - inv.</t>
  </si>
  <si>
    <t>Dotace pro Moravskou filharmonii a Moravské divadlo Olomouc</t>
  </si>
  <si>
    <t>Příspěvek na ekolog. a k přírodě šetrné technologie</t>
  </si>
  <si>
    <t>Příspěvek na podporu ohrožených druhů zvířat</t>
  </si>
  <si>
    <t>Dotace na výkon činnosti obcí s rozšířenou působností v oblasti sociálně-právní ochrany dětí</t>
  </si>
  <si>
    <t xml:space="preserve">UZ 13013 "OP Zaměstnanost" se vypořádává až po ukončení projektu </t>
  </si>
  <si>
    <t>UZ 33063  "OP Výzkum, vývoj a vzdělávání"  se vypořádává až po ukončení projektu</t>
  </si>
  <si>
    <t>Ministerstvo školství, mládeže a tělovýchovy</t>
  </si>
  <si>
    <t>29014</t>
  </si>
  <si>
    <t>Centra odborné přípravy</t>
  </si>
  <si>
    <t>29501</t>
  </si>
  <si>
    <t>Podpora výuky plavání v ZŠ</t>
  </si>
  <si>
    <t>Vzdělávací programy paměťových institucí do škol</t>
  </si>
  <si>
    <t>Obec přátelská seniorům</t>
  </si>
  <si>
    <t>Ministerstvo vnitra</t>
  </si>
  <si>
    <t>Ministerstvo kultury</t>
  </si>
  <si>
    <t>ISO C Výkupy předmětů kulturní hodnoty mim.</t>
  </si>
  <si>
    <t>významu</t>
  </si>
  <si>
    <t>Financování asistentů pedagoga</t>
  </si>
  <si>
    <t>Podpora zavádění diagnostických nástrojů</t>
  </si>
  <si>
    <t>Přímé náklady na vzdělávání-sportovní gymnázia</t>
  </si>
  <si>
    <t>04428</t>
  </si>
  <si>
    <t>Dotace na rozvoj infrastruktury obce a na úhradu čistého nájemného</t>
  </si>
  <si>
    <t>ISO D Preventivní ochrana před nepř. vlivy prostředí</t>
  </si>
  <si>
    <t>poskytnuto                         k 31.12.2019</t>
  </si>
  <si>
    <t>použito                               k 31.12.2019</t>
  </si>
  <si>
    <t>zůstatek na účtě Olomouckého kraje k 31.12.2019</t>
  </si>
  <si>
    <t>poukázáno od příspěvkových organizací v roce 20120</t>
  </si>
  <si>
    <t>poukázáno od obcí  v roce 2020</t>
  </si>
  <si>
    <t>poukázáno od příspěvkových organizací v roce 2020</t>
  </si>
  <si>
    <t>poukázáno od příspěvkových orgranizací v roce 2020</t>
  </si>
  <si>
    <t>poukázáno od obcí    v roce 2020</t>
  </si>
  <si>
    <t>poukázáno od příspěvkových  orgranizací, obcí      v roce 2020</t>
  </si>
  <si>
    <t>poukázáno od obcí v roce 2020</t>
  </si>
  <si>
    <t>poukázáno od obcí   v roce 2020</t>
  </si>
  <si>
    <t>poukázáno od dopravců v roce 2020</t>
  </si>
  <si>
    <t>poukázáno od příspěvkových organizací, obcí        v roce 2020</t>
  </si>
  <si>
    <t>29331</t>
  </si>
  <si>
    <t>Zmírnění škod způsobených suchem na krmných plodinách v roce 2018</t>
  </si>
  <si>
    <t>ZZSOK - modernizace radiové sítě-2018</t>
  </si>
  <si>
    <t>Podpora expozičních a výstavních projektů</t>
  </si>
  <si>
    <t>Volby do Evropského parlamentu</t>
  </si>
  <si>
    <t>Přímá pedagogická činnost učitelů MŠ</t>
  </si>
  <si>
    <t>Vzdělávání cizinců ve školách</t>
  </si>
  <si>
    <t>Mezikrajové rozdíly v odměňování ped.pracovníků</t>
  </si>
  <si>
    <t>Podpora při změně systému financování reg.škol.</t>
  </si>
  <si>
    <t>Program sociální prevence a prevence kriminality</t>
  </si>
  <si>
    <t xml:space="preserve">UZ 33500 "Podpora zajištění vybraných inv. podpůrných opatření" se vypořádává až po ukončení projektu </t>
  </si>
  <si>
    <t>UZ 98187  Volby do zastupitelstev obcí</t>
  </si>
  <si>
    <t>UZ 98348  Volby do EP</t>
  </si>
  <si>
    <t>UZ 33038 Excelence středních škol</t>
  </si>
  <si>
    <t>UZ 33064 Naplňování Koncepce podp.mládeže</t>
  </si>
  <si>
    <t>UZ 33070 Podpora výuky plavání v ZŠ</t>
  </si>
  <si>
    <t xml:space="preserve">UZ 33074 Fin. zajištění pedag. činnosti </t>
  </si>
  <si>
    <t>UZ 33076 Vyrovnání mezikraj. rozdílů</t>
  </si>
  <si>
    <t>UZ 33077 ZŠ a SŠ podpora při změně systému financování</t>
  </si>
  <si>
    <t>Ministerstvo zdravotnictví</t>
  </si>
  <si>
    <t>a) Obce Olomouckého kraje</t>
  </si>
  <si>
    <t>Volby do zastupitelstev obcí</t>
  </si>
  <si>
    <t>Sčítání lidu, domů a bytů 2021</t>
  </si>
  <si>
    <t>Protiradonové opatření - ZŠ a MŠ Drahany</t>
  </si>
  <si>
    <t>3 763 468,69 Kč.</t>
  </si>
  <si>
    <t>Obec Strukov odvedla nevyčerpané finanční prostředky na Volby do EP ve výši 13 065,20 Kč prostřednictvím Finančního úřadu. Na účet Ministerstva financí byla odvedena částka</t>
  </si>
  <si>
    <t>Obec přátelská rodině</t>
  </si>
  <si>
    <t>Dotace na mimořádné situace - Šternberk</t>
  </si>
  <si>
    <t>Dotace na obnovu krajiny</t>
  </si>
  <si>
    <t>Program na ochranu měkkých cílů v obl.kultury</t>
  </si>
  <si>
    <t>Finanční vypořádání s Ministerstvem kultury</t>
  </si>
  <si>
    <t>v Kč</t>
  </si>
  <si>
    <t>11. Vyúčtování finančních vztahů ke státnímu rozpočtu za rok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</si>
</sst>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vertical="center"/>
    </xf>
    <xf numFmtId="4" fontId="0" fillId="36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6" borderId="1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" fontId="3" fillId="36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2" xfId="0" applyNumberFormat="1" applyFont="1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4" fontId="0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showGridLines="0" tabSelected="1" view="pageBreakPreview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45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5.421875" style="0" customWidth="1"/>
    <col min="8" max="8" width="19.28125" style="0" customWidth="1"/>
    <col min="9" max="9" width="11.00390625" style="0" bestFit="1" customWidth="1"/>
  </cols>
  <sheetData>
    <row r="1" spans="1:8" ht="18">
      <c r="A1" s="16" t="s">
        <v>148</v>
      </c>
      <c r="B1" s="17"/>
      <c r="C1" s="17"/>
      <c r="D1" s="17"/>
      <c r="E1" s="17"/>
      <c r="F1" s="17"/>
      <c r="G1" s="17"/>
      <c r="H1" s="17"/>
    </row>
    <row r="3" ht="15.75">
      <c r="A3" s="101" t="s">
        <v>24</v>
      </c>
    </row>
    <row r="4" spans="1:8" s="102" customFormat="1" ht="15">
      <c r="A4" s="10" t="s">
        <v>18</v>
      </c>
      <c r="H4" s="106" t="s">
        <v>147</v>
      </c>
    </row>
    <row r="5" spans="1:8" ht="48">
      <c r="A5" s="1" t="s">
        <v>0</v>
      </c>
      <c r="B5" s="2" t="s">
        <v>1</v>
      </c>
      <c r="C5" s="3" t="s">
        <v>103</v>
      </c>
      <c r="D5" s="3" t="s">
        <v>104</v>
      </c>
      <c r="E5" s="3" t="s">
        <v>25</v>
      </c>
      <c r="F5" s="3" t="s">
        <v>105</v>
      </c>
      <c r="G5" s="3" t="s">
        <v>106</v>
      </c>
      <c r="H5" s="3" t="s">
        <v>2</v>
      </c>
    </row>
    <row r="6" spans="1:8" ht="12.75">
      <c r="A6" s="32" t="s">
        <v>28</v>
      </c>
      <c r="B6" s="34" t="s">
        <v>29</v>
      </c>
      <c r="C6" s="23">
        <v>439940</v>
      </c>
      <c r="D6" s="23">
        <v>424552</v>
      </c>
      <c r="E6" s="23">
        <v>0</v>
      </c>
      <c r="F6" s="24">
        <v>15388</v>
      </c>
      <c r="G6" s="23">
        <v>0</v>
      </c>
      <c r="H6" s="23">
        <v>15388</v>
      </c>
    </row>
    <row r="7" spans="1:8" ht="15">
      <c r="A7" s="113" t="s">
        <v>4</v>
      </c>
      <c r="B7" s="114"/>
      <c r="C7" s="9">
        <f aca="true" t="shared" si="0" ref="C7:H7">SUM(C6:C6)</f>
        <v>439940</v>
      </c>
      <c r="D7" s="9">
        <f t="shared" si="0"/>
        <v>424552</v>
      </c>
      <c r="E7" s="9">
        <f t="shared" si="0"/>
        <v>0</v>
      </c>
      <c r="F7" s="9">
        <f t="shared" si="0"/>
        <v>15388</v>
      </c>
      <c r="G7" s="9">
        <f t="shared" si="0"/>
        <v>0</v>
      </c>
      <c r="H7" s="9">
        <f t="shared" si="0"/>
        <v>15388</v>
      </c>
    </row>
    <row r="8" s="102" customFormat="1" ht="15">
      <c r="A8" s="104"/>
    </row>
    <row r="9" spans="1:8" s="102" customFormat="1" ht="15">
      <c r="A9" s="10" t="s">
        <v>19</v>
      </c>
      <c r="H9" s="106" t="s">
        <v>147</v>
      </c>
    </row>
    <row r="10" spans="1:8" ht="48">
      <c r="A10" s="1" t="s">
        <v>0</v>
      </c>
      <c r="B10" s="2" t="s">
        <v>1</v>
      </c>
      <c r="C10" s="3" t="s">
        <v>103</v>
      </c>
      <c r="D10" s="3" t="s">
        <v>104</v>
      </c>
      <c r="E10" s="3" t="s">
        <v>25</v>
      </c>
      <c r="F10" s="3" t="s">
        <v>105</v>
      </c>
      <c r="G10" s="3" t="s">
        <v>107</v>
      </c>
      <c r="H10" s="3" t="s">
        <v>2</v>
      </c>
    </row>
    <row r="11" spans="1:8" ht="12.75">
      <c r="A11" s="32" t="s">
        <v>31</v>
      </c>
      <c r="B11" s="93" t="s">
        <v>100</v>
      </c>
      <c r="C11" s="23">
        <v>1159927</v>
      </c>
      <c r="D11" s="23">
        <v>1149389</v>
      </c>
      <c r="E11" s="23">
        <v>0</v>
      </c>
      <c r="F11" s="24">
        <v>0</v>
      </c>
      <c r="G11" s="23">
        <v>10538</v>
      </c>
      <c r="H11" s="23">
        <v>10538</v>
      </c>
    </row>
    <row r="12" spans="1:8" ht="15">
      <c r="A12" s="113" t="s">
        <v>4</v>
      </c>
      <c r="B12" s="114"/>
      <c r="C12" s="9">
        <f aca="true" t="shared" si="1" ref="C12:H12">SUM(C11:C11)</f>
        <v>1159927</v>
      </c>
      <c r="D12" s="9">
        <f t="shared" si="1"/>
        <v>1149389</v>
      </c>
      <c r="E12" s="9">
        <f t="shared" si="1"/>
        <v>0</v>
      </c>
      <c r="F12" s="9">
        <f t="shared" si="1"/>
        <v>0</v>
      </c>
      <c r="G12" s="9">
        <f t="shared" si="1"/>
        <v>10538</v>
      </c>
      <c r="H12" s="9">
        <f t="shared" si="1"/>
        <v>10538</v>
      </c>
    </row>
    <row r="13" spans="1:7" ht="12.75">
      <c r="A13" s="38"/>
      <c r="G13" s="12"/>
    </row>
    <row r="14" spans="1:6" s="103" customFormat="1" ht="15.75">
      <c r="A14" s="101" t="s">
        <v>6</v>
      </c>
      <c r="F14" s="105"/>
    </row>
    <row r="15" spans="1:8" s="102" customFormat="1" ht="15" customHeight="1">
      <c r="A15" s="10" t="s">
        <v>18</v>
      </c>
      <c r="H15" s="106" t="s">
        <v>147</v>
      </c>
    </row>
    <row r="16" spans="1:8" s="4" customFormat="1" ht="48">
      <c r="A16" s="1" t="s">
        <v>0</v>
      </c>
      <c r="B16" s="2" t="s">
        <v>1</v>
      </c>
      <c r="C16" s="3" t="s">
        <v>103</v>
      </c>
      <c r="D16" s="3" t="s">
        <v>104</v>
      </c>
      <c r="E16" s="3" t="s">
        <v>10</v>
      </c>
      <c r="F16" s="3" t="s">
        <v>105</v>
      </c>
      <c r="G16" s="83" t="s">
        <v>108</v>
      </c>
      <c r="H16" s="3" t="s">
        <v>2</v>
      </c>
    </row>
    <row r="17" spans="1:8" s="4" customFormat="1" ht="15" customHeight="1">
      <c r="A17" s="54" t="s">
        <v>137</v>
      </c>
      <c r="B17" s="18">
        <v>98074</v>
      </c>
      <c r="C17" s="19">
        <v>45000</v>
      </c>
      <c r="D17" s="19">
        <v>32203.11</v>
      </c>
      <c r="E17" s="19">
        <v>0</v>
      </c>
      <c r="F17" s="20">
        <v>12796.89</v>
      </c>
      <c r="G17" s="19">
        <v>0</v>
      </c>
      <c r="H17" s="19">
        <v>12796.89</v>
      </c>
    </row>
    <row r="18" spans="1:8" s="4" customFormat="1" ht="15" customHeight="1">
      <c r="A18" s="54" t="s">
        <v>120</v>
      </c>
      <c r="B18" s="18">
        <v>98348</v>
      </c>
      <c r="C18" s="19">
        <v>200000</v>
      </c>
      <c r="D18" s="19">
        <v>36635.99</v>
      </c>
      <c r="E18" s="19">
        <v>0</v>
      </c>
      <c r="F18" s="20">
        <v>163364.01</v>
      </c>
      <c r="G18" s="19">
        <v>0</v>
      </c>
      <c r="H18" s="19">
        <v>163364.01</v>
      </c>
    </row>
    <row r="19" spans="1:8" s="13" customFormat="1" ht="14.25" customHeight="1">
      <c r="A19" s="82" t="s">
        <v>67</v>
      </c>
      <c r="B19" s="41">
        <v>98278</v>
      </c>
      <c r="C19" s="14">
        <v>10557819</v>
      </c>
      <c r="D19" s="14">
        <v>10557819</v>
      </c>
      <c r="E19" s="14">
        <v>0</v>
      </c>
      <c r="F19" s="15">
        <v>0</v>
      </c>
      <c r="G19" s="14">
        <v>0</v>
      </c>
      <c r="H19" s="14">
        <v>0</v>
      </c>
    </row>
    <row r="20" spans="1:8" s="10" customFormat="1" ht="15">
      <c r="A20" s="113" t="s">
        <v>4</v>
      </c>
      <c r="B20" s="114"/>
      <c r="C20" s="9">
        <f aca="true" t="shared" si="2" ref="C20:H20">SUM(C17:C19)</f>
        <v>10802819</v>
      </c>
      <c r="D20" s="9">
        <f t="shared" si="2"/>
        <v>10626658.1</v>
      </c>
      <c r="E20" s="9">
        <f t="shared" si="2"/>
        <v>0</v>
      </c>
      <c r="F20" s="9">
        <f t="shared" si="2"/>
        <v>176160.90000000002</v>
      </c>
      <c r="G20" s="9">
        <f t="shared" si="2"/>
        <v>0</v>
      </c>
      <c r="H20" s="9">
        <f t="shared" si="2"/>
        <v>176160.90000000002</v>
      </c>
    </row>
    <row r="21" spans="1:8" s="10" customFormat="1" ht="15">
      <c r="A21" s="52"/>
      <c r="B21" s="52"/>
      <c r="C21" s="53"/>
      <c r="D21" s="53"/>
      <c r="E21" s="53"/>
      <c r="F21" s="53"/>
      <c r="G21" s="53"/>
      <c r="H21" s="53"/>
    </row>
    <row r="22" spans="1:8" s="102" customFormat="1" ht="15">
      <c r="A22" s="10" t="s">
        <v>19</v>
      </c>
      <c r="H22" s="106" t="s">
        <v>147</v>
      </c>
    </row>
    <row r="23" spans="1:8" ht="48">
      <c r="A23" s="1" t="s">
        <v>0</v>
      </c>
      <c r="B23" s="2" t="s">
        <v>1</v>
      </c>
      <c r="C23" s="3" t="s">
        <v>103</v>
      </c>
      <c r="D23" s="3" t="s">
        <v>104</v>
      </c>
      <c r="E23" s="3" t="s">
        <v>10</v>
      </c>
      <c r="F23" s="3" t="s">
        <v>105</v>
      </c>
      <c r="G23" s="3" t="s">
        <v>107</v>
      </c>
      <c r="H23" s="3" t="s">
        <v>2</v>
      </c>
    </row>
    <row r="24" spans="1:8" ht="12.75" customHeight="1">
      <c r="A24" s="50" t="s">
        <v>137</v>
      </c>
      <c r="B24" s="22">
        <v>98074</v>
      </c>
      <c r="C24" s="19">
        <f>105000+70000+60000</f>
        <v>235000</v>
      </c>
      <c r="D24" s="19">
        <f>70510.5+41469.5+52160.18</f>
        <v>164140.18</v>
      </c>
      <c r="E24" s="19">
        <v>0</v>
      </c>
      <c r="F24" s="20">
        <v>0</v>
      </c>
      <c r="G24" s="19">
        <f>34489.5+28530.5+7839.82</f>
        <v>70859.82</v>
      </c>
      <c r="H24" s="19">
        <f>G24</f>
        <v>70859.82</v>
      </c>
    </row>
    <row r="25" spans="1:8" ht="12.75" customHeight="1">
      <c r="A25" s="50" t="s">
        <v>120</v>
      </c>
      <c r="B25" s="18">
        <v>98348</v>
      </c>
      <c r="C25" s="19">
        <v>27328000</v>
      </c>
      <c r="D25" s="19">
        <v>23782660.33</v>
      </c>
      <c r="E25" s="19">
        <v>0</v>
      </c>
      <c r="F25" s="20">
        <v>0</v>
      </c>
      <c r="G25" s="19">
        <f>C25-D25</f>
        <v>3545339.670000002</v>
      </c>
      <c r="H25" s="19">
        <f>G25</f>
        <v>3545339.670000002</v>
      </c>
    </row>
    <row r="26" spans="1:8" ht="12.75" customHeight="1">
      <c r="A26" s="50" t="s">
        <v>138</v>
      </c>
      <c r="B26" s="18">
        <v>98018</v>
      </c>
      <c r="C26" s="19">
        <v>1006705</v>
      </c>
      <c r="D26" s="19">
        <v>846370.6</v>
      </c>
      <c r="E26" s="19">
        <v>0</v>
      </c>
      <c r="F26" s="20">
        <v>0</v>
      </c>
      <c r="G26" s="19">
        <f>C26-D26</f>
        <v>160334.40000000002</v>
      </c>
      <c r="H26" s="19">
        <f>G26</f>
        <v>160334.40000000002</v>
      </c>
    </row>
    <row r="27" spans="1:8" ht="12.75" customHeight="1">
      <c r="A27" s="50" t="s">
        <v>138</v>
      </c>
      <c r="B27" s="18">
        <v>98020</v>
      </c>
      <c r="C27" s="19">
        <v>34180</v>
      </c>
      <c r="D27" s="19">
        <v>34180</v>
      </c>
      <c r="E27" s="19">
        <v>0</v>
      </c>
      <c r="F27" s="20">
        <v>0</v>
      </c>
      <c r="G27" s="19">
        <f>C27-D27</f>
        <v>0</v>
      </c>
      <c r="H27" s="19">
        <f>G27</f>
        <v>0</v>
      </c>
    </row>
    <row r="28" spans="1:8" ht="14.25" customHeight="1">
      <c r="A28" s="70" t="s">
        <v>139</v>
      </c>
      <c r="B28" s="56">
        <v>98035</v>
      </c>
      <c r="C28" s="19">
        <v>458316</v>
      </c>
      <c r="D28" s="19">
        <v>458316</v>
      </c>
      <c r="E28" s="19">
        <v>0</v>
      </c>
      <c r="F28" s="20">
        <v>0</v>
      </c>
      <c r="G28" s="19">
        <f>C28-D28</f>
        <v>0</v>
      </c>
      <c r="H28" s="19">
        <f>G28</f>
        <v>0</v>
      </c>
    </row>
    <row r="29" spans="1:8" ht="15">
      <c r="A29" s="113" t="s">
        <v>4</v>
      </c>
      <c r="B29" s="114"/>
      <c r="C29" s="9">
        <f aca="true" t="shared" si="3" ref="C29:H29">SUM(C24:C28)</f>
        <v>29062201</v>
      </c>
      <c r="D29" s="9">
        <f t="shared" si="3"/>
        <v>25285667.11</v>
      </c>
      <c r="E29" s="9">
        <f t="shared" si="3"/>
        <v>0</v>
      </c>
      <c r="F29" s="9">
        <f t="shared" si="3"/>
        <v>0</v>
      </c>
      <c r="G29" s="9">
        <f t="shared" si="3"/>
        <v>3776533.8900000015</v>
      </c>
      <c r="H29" s="9">
        <f t="shared" si="3"/>
        <v>3776533.8900000015</v>
      </c>
    </row>
    <row r="30" ht="12.75">
      <c r="A30" s="81" t="s">
        <v>141</v>
      </c>
    </row>
    <row r="31" spans="1:7" ht="12.75">
      <c r="A31" s="81" t="s">
        <v>140</v>
      </c>
      <c r="G31" s="12"/>
    </row>
    <row r="32" spans="1:7" ht="12.75">
      <c r="A32" s="81"/>
      <c r="G32" s="12"/>
    </row>
    <row r="33" s="103" customFormat="1" ht="15.75">
      <c r="A33" s="101" t="s">
        <v>22</v>
      </c>
    </row>
    <row r="34" spans="1:8" s="102" customFormat="1" ht="15">
      <c r="A34" s="10" t="s">
        <v>18</v>
      </c>
      <c r="H34" s="106" t="s">
        <v>147</v>
      </c>
    </row>
    <row r="35" spans="1:8" ht="48">
      <c r="A35" s="1" t="s">
        <v>0</v>
      </c>
      <c r="B35" s="2" t="s">
        <v>1</v>
      </c>
      <c r="C35" s="3" t="s">
        <v>103</v>
      </c>
      <c r="D35" s="3" t="s">
        <v>104</v>
      </c>
      <c r="E35" s="3" t="s">
        <v>23</v>
      </c>
      <c r="F35" s="3" t="s">
        <v>105</v>
      </c>
      <c r="G35" s="3" t="s">
        <v>109</v>
      </c>
      <c r="H35" s="3" t="s">
        <v>2</v>
      </c>
    </row>
    <row r="36" spans="1:8" ht="12.75" customHeight="1">
      <c r="A36" s="66" t="s">
        <v>63</v>
      </c>
      <c r="B36" s="72">
        <v>13305</v>
      </c>
      <c r="C36" s="67">
        <v>1259332175</v>
      </c>
      <c r="D36" s="67">
        <v>1259332175</v>
      </c>
      <c r="E36" s="67">
        <v>0</v>
      </c>
      <c r="F36" s="74">
        <v>0</v>
      </c>
      <c r="G36" s="67">
        <v>0</v>
      </c>
      <c r="H36" s="67">
        <v>0</v>
      </c>
    </row>
    <row r="37" spans="1:8" ht="24.75" customHeight="1">
      <c r="A37" s="64" t="s">
        <v>55</v>
      </c>
      <c r="B37" s="18">
        <v>13307</v>
      </c>
      <c r="C37" s="59">
        <v>9122604</v>
      </c>
      <c r="D37" s="59">
        <v>8057564</v>
      </c>
      <c r="E37" s="19">
        <v>700000</v>
      </c>
      <c r="F37" s="20">
        <v>365040</v>
      </c>
      <c r="G37" s="19">
        <v>0</v>
      </c>
      <c r="H37" s="19">
        <v>365040</v>
      </c>
    </row>
    <row r="38" spans="1:8" ht="12.75" customHeight="1">
      <c r="A38" s="64" t="s">
        <v>61</v>
      </c>
      <c r="B38" s="58">
        <v>13015</v>
      </c>
      <c r="C38" s="65">
        <v>799651</v>
      </c>
      <c r="D38" s="59">
        <v>780542.88</v>
      </c>
      <c r="E38" s="19">
        <v>0</v>
      </c>
      <c r="F38" s="20">
        <v>19108.12</v>
      </c>
      <c r="G38" s="19">
        <v>0</v>
      </c>
      <c r="H38" s="19">
        <v>19108.12</v>
      </c>
    </row>
    <row r="39" spans="1:8" ht="12.75" customHeight="1">
      <c r="A39" s="64" t="s">
        <v>72</v>
      </c>
      <c r="B39" s="58">
        <v>13016</v>
      </c>
      <c r="C39" s="65">
        <v>794600</v>
      </c>
      <c r="D39" s="59">
        <v>784728.89</v>
      </c>
      <c r="E39" s="19">
        <v>0</v>
      </c>
      <c r="F39" s="20">
        <v>9871.11</v>
      </c>
      <c r="G39" s="19">
        <v>0</v>
      </c>
      <c r="H39" s="19">
        <v>9871.11</v>
      </c>
    </row>
    <row r="40" spans="1:8" ht="15">
      <c r="A40" s="113" t="s">
        <v>4</v>
      </c>
      <c r="B40" s="114"/>
      <c r="C40" s="9">
        <f aca="true" t="shared" si="4" ref="C40:H40">SUM(C36:C39)</f>
        <v>1270049030</v>
      </c>
      <c r="D40" s="9">
        <f t="shared" si="4"/>
        <v>1268955010.7700002</v>
      </c>
      <c r="E40" s="9">
        <f t="shared" si="4"/>
        <v>700000</v>
      </c>
      <c r="F40" s="9">
        <f t="shared" si="4"/>
        <v>394019.23</v>
      </c>
      <c r="G40" s="9">
        <f t="shared" si="4"/>
        <v>0</v>
      </c>
      <c r="H40" s="9">
        <f t="shared" si="4"/>
        <v>394019.23</v>
      </c>
    </row>
    <row r="41" spans="1:3" ht="12.75">
      <c r="A41" s="73" t="s">
        <v>32</v>
      </c>
      <c r="C41" s="12"/>
    </row>
    <row r="42" spans="1:8" ht="15">
      <c r="A42" s="38" t="s">
        <v>84</v>
      </c>
      <c r="B42" s="27"/>
      <c r="C42" s="25"/>
      <c r="D42" s="25"/>
      <c r="E42" s="25"/>
      <c r="F42" s="25"/>
      <c r="G42" s="25"/>
      <c r="H42" s="25"/>
    </row>
    <row r="43" spans="1:6" s="102" customFormat="1" ht="14.25">
      <c r="A43" s="107"/>
      <c r="B43" s="107"/>
      <c r="C43" s="108"/>
      <c r="D43" s="107"/>
      <c r="E43" s="107"/>
      <c r="F43" s="107"/>
    </row>
    <row r="44" spans="1:8" s="102" customFormat="1" ht="15">
      <c r="A44" s="10" t="s">
        <v>60</v>
      </c>
      <c r="H44" s="106" t="s">
        <v>147</v>
      </c>
    </row>
    <row r="45" spans="1:8" ht="48">
      <c r="A45" s="1" t="s">
        <v>0</v>
      </c>
      <c r="B45" s="2" t="s">
        <v>1</v>
      </c>
      <c r="C45" s="3" t="s">
        <v>103</v>
      </c>
      <c r="D45" s="3" t="s">
        <v>104</v>
      </c>
      <c r="E45" s="3" t="s">
        <v>23</v>
      </c>
      <c r="F45" s="3" t="s">
        <v>105</v>
      </c>
      <c r="G45" s="3" t="s">
        <v>110</v>
      </c>
      <c r="H45" s="3" t="s">
        <v>2</v>
      </c>
    </row>
    <row r="46" spans="1:8" ht="25.5" customHeight="1">
      <c r="A46" s="64" t="s">
        <v>83</v>
      </c>
      <c r="B46" s="58">
        <v>13011</v>
      </c>
      <c r="C46" s="60">
        <v>88043275</v>
      </c>
      <c r="D46" s="60">
        <v>87195335</v>
      </c>
      <c r="E46" s="60">
        <v>0</v>
      </c>
      <c r="F46" s="60">
        <v>0</v>
      </c>
      <c r="G46" s="60">
        <f>C46-D46</f>
        <v>847940</v>
      </c>
      <c r="H46" s="60">
        <f>G46</f>
        <v>847940</v>
      </c>
    </row>
    <row r="47" spans="1:8" ht="15" customHeight="1">
      <c r="A47" s="64" t="s">
        <v>92</v>
      </c>
      <c r="B47" s="58">
        <v>13016</v>
      </c>
      <c r="C47" s="60">
        <v>1785000</v>
      </c>
      <c r="D47" s="60">
        <v>1785000</v>
      </c>
      <c r="E47" s="60">
        <v>0</v>
      </c>
      <c r="F47" s="60">
        <v>0</v>
      </c>
      <c r="G47" s="60">
        <f>C47-D47</f>
        <v>0</v>
      </c>
      <c r="H47" s="60">
        <f>G47</f>
        <v>0</v>
      </c>
    </row>
    <row r="48" spans="1:8" ht="15" customHeight="1">
      <c r="A48" s="64" t="s">
        <v>142</v>
      </c>
      <c r="B48" s="58">
        <v>13005</v>
      </c>
      <c r="C48" s="60">
        <v>2000000</v>
      </c>
      <c r="D48" s="60">
        <v>2000000</v>
      </c>
      <c r="E48" s="60">
        <v>0</v>
      </c>
      <c r="F48" s="60">
        <v>0</v>
      </c>
      <c r="G48" s="60">
        <f>C48-D48</f>
        <v>0</v>
      </c>
      <c r="H48" s="60">
        <f>G48</f>
        <v>0</v>
      </c>
    </row>
    <row r="49" spans="1:8" ht="15" customHeight="1">
      <c r="A49" s="64" t="s">
        <v>143</v>
      </c>
      <c r="B49" s="58">
        <v>13351</v>
      </c>
      <c r="C49" s="60">
        <v>1137637.75</v>
      </c>
      <c r="D49" s="60">
        <v>1137637.75</v>
      </c>
      <c r="E49" s="60">
        <v>0</v>
      </c>
      <c r="F49" s="60">
        <v>0</v>
      </c>
      <c r="G49" s="60">
        <f>C49-D49</f>
        <v>0</v>
      </c>
      <c r="H49" s="60">
        <f>G49</f>
        <v>0</v>
      </c>
    </row>
    <row r="50" spans="1:8" ht="12.75" customHeight="1">
      <c r="A50" s="64" t="s">
        <v>61</v>
      </c>
      <c r="B50" s="58">
        <v>13015</v>
      </c>
      <c r="C50" s="60">
        <v>24566107</v>
      </c>
      <c r="D50" s="60">
        <v>24512388</v>
      </c>
      <c r="E50" s="60">
        <v>0</v>
      </c>
      <c r="F50" s="60">
        <v>0</v>
      </c>
      <c r="G50" s="60">
        <f>C50-D50</f>
        <v>53719</v>
      </c>
      <c r="H50" s="60">
        <f>G50</f>
        <v>53719</v>
      </c>
    </row>
    <row r="51" spans="1:8" ht="15">
      <c r="A51" s="113" t="s">
        <v>4</v>
      </c>
      <c r="B51" s="114"/>
      <c r="C51" s="9">
        <f aca="true" t="shared" si="5" ref="C51:H51">SUM(C46:C50)</f>
        <v>117532019.75</v>
      </c>
      <c r="D51" s="9">
        <f t="shared" si="5"/>
        <v>116630360.75</v>
      </c>
      <c r="E51" s="9">
        <f t="shared" si="5"/>
        <v>0</v>
      </c>
      <c r="F51" s="9">
        <f t="shared" si="5"/>
        <v>0</v>
      </c>
      <c r="G51" s="9">
        <f t="shared" si="5"/>
        <v>901659</v>
      </c>
      <c r="H51" s="9">
        <f t="shared" si="5"/>
        <v>901659</v>
      </c>
    </row>
    <row r="52" spans="1:7" ht="12.75">
      <c r="A52" s="38" t="s">
        <v>84</v>
      </c>
      <c r="C52" s="12"/>
      <c r="G52" s="12"/>
    </row>
    <row r="53" spans="3:7" ht="12.75">
      <c r="C53" s="12"/>
      <c r="G53" s="12"/>
    </row>
    <row r="54" s="103" customFormat="1" ht="15.75">
      <c r="A54" s="101" t="s">
        <v>26</v>
      </c>
    </row>
    <row r="55" spans="1:8" s="102" customFormat="1" ht="15">
      <c r="A55" s="10" t="s">
        <v>18</v>
      </c>
      <c r="H55" s="106" t="s">
        <v>147</v>
      </c>
    </row>
    <row r="56" spans="1:8" ht="48">
      <c r="A56" s="1" t="s">
        <v>0</v>
      </c>
      <c r="B56" s="2" t="s">
        <v>1</v>
      </c>
      <c r="C56" s="3" t="s">
        <v>103</v>
      </c>
      <c r="D56" s="3" t="s">
        <v>104</v>
      </c>
      <c r="E56" s="3" t="s">
        <v>27</v>
      </c>
      <c r="F56" s="3" t="s">
        <v>105</v>
      </c>
      <c r="G56" s="3" t="s">
        <v>111</v>
      </c>
      <c r="H56" s="3" t="s">
        <v>2</v>
      </c>
    </row>
    <row r="57" spans="1:8" ht="12.75">
      <c r="A57" s="44" t="s">
        <v>37</v>
      </c>
      <c r="B57" s="56">
        <v>14032</v>
      </c>
      <c r="C57" s="19">
        <v>376500</v>
      </c>
      <c r="D57" s="19">
        <v>376500</v>
      </c>
      <c r="E57" s="19">
        <v>0</v>
      </c>
      <c r="F57" s="19">
        <v>0</v>
      </c>
      <c r="G57" s="19">
        <v>0</v>
      </c>
      <c r="H57" s="19">
        <v>0</v>
      </c>
    </row>
    <row r="58" spans="1:8" ht="15">
      <c r="A58" s="113" t="s">
        <v>4</v>
      </c>
      <c r="B58" s="114"/>
      <c r="C58" s="9">
        <f aca="true" t="shared" si="6" ref="C58:H58">SUM(C57:C57)</f>
        <v>376500</v>
      </c>
      <c r="D58" s="9">
        <f t="shared" si="6"/>
        <v>376500</v>
      </c>
      <c r="E58" s="9">
        <f t="shared" si="6"/>
        <v>0</v>
      </c>
      <c r="F58" s="9">
        <f t="shared" si="6"/>
        <v>0</v>
      </c>
      <c r="G58" s="9">
        <f t="shared" si="6"/>
        <v>0</v>
      </c>
      <c r="H58" s="9">
        <f t="shared" si="6"/>
        <v>0</v>
      </c>
    </row>
    <row r="59" spans="1:8" s="102" customFormat="1" ht="15">
      <c r="A59" s="52"/>
      <c r="B59" s="52"/>
      <c r="C59" s="53"/>
      <c r="D59" s="53"/>
      <c r="E59" s="53"/>
      <c r="F59" s="53"/>
      <c r="G59" s="53"/>
      <c r="H59" s="53"/>
    </row>
    <row r="60" spans="1:8" s="102" customFormat="1" ht="15">
      <c r="A60" s="52"/>
      <c r="B60" s="52"/>
      <c r="C60" s="53"/>
      <c r="D60" s="53"/>
      <c r="E60" s="53"/>
      <c r="F60" s="53"/>
      <c r="G60" s="53"/>
      <c r="H60" s="53"/>
    </row>
    <row r="61" spans="1:8" s="102" customFormat="1" ht="15">
      <c r="A61" s="52"/>
      <c r="B61" s="52"/>
      <c r="C61" s="53"/>
      <c r="D61" s="53"/>
      <c r="E61" s="53"/>
      <c r="F61" s="53"/>
      <c r="G61" s="53"/>
      <c r="H61" s="53"/>
    </row>
    <row r="62" spans="1:8" s="102" customFormat="1" ht="15">
      <c r="A62" s="52"/>
      <c r="B62" s="52"/>
      <c r="C62" s="53"/>
      <c r="D62" s="53"/>
      <c r="E62" s="53"/>
      <c r="F62" s="53"/>
      <c r="G62" s="53"/>
      <c r="H62" s="53"/>
    </row>
    <row r="63" spans="1:8" s="102" customFormat="1" ht="15">
      <c r="A63" s="10" t="s">
        <v>19</v>
      </c>
      <c r="H63" s="106" t="s">
        <v>147</v>
      </c>
    </row>
    <row r="64" spans="1:8" ht="48">
      <c r="A64" s="1" t="s">
        <v>0</v>
      </c>
      <c r="B64" s="2" t="s">
        <v>1</v>
      </c>
      <c r="C64" s="3" t="s">
        <v>103</v>
      </c>
      <c r="D64" s="3" t="s">
        <v>104</v>
      </c>
      <c r="E64" s="3" t="s">
        <v>27</v>
      </c>
      <c r="F64" s="3" t="s">
        <v>105</v>
      </c>
      <c r="G64" s="3" t="s">
        <v>112</v>
      </c>
      <c r="H64" s="3" t="s">
        <v>2</v>
      </c>
    </row>
    <row r="65" spans="1:9" ht="12.75">
      <c r="A65" s="44" t="s">
        <v>37</v>
      </c>
      <c r="B65" s="18">
        <v>14032</v>
      </c>
      <c r="C65" s="19">
        <v>3163368</v>
      </c>
      <c r="D65" s="19">
        <v>3121602.16</v>
      </c>
      <c r="E65" s="19">
        <v>0</v>
      </c>
      <c r="F65" s="20">
        <v>0</v>
      </c>
      <c r="G65" s="19">
        <f>C65-D65</f>
        <v>41765.83999999985</v>
      </c>
      <c r="H65" s="19">
        <f>G65</f>
        <v>41765.83999999985</v>
      </c>
      <c r="I65" s="12"/>
    </row>
    <row r="66" spans="1:9" ht="12.75">
      <c r="A66" s="44" t="s">
        <v>78</v>
      </c>
      <c r="B66" s="18">
        <v>14004</v>
      </c>
      <c r="C66" s="19">
        <v>9686422</v>
      </c>
      <c r="D66" s="19">
        <v>9651404.8</v>
      </c>
      <c r="E66" s="19">
        <v>0</v>
      </c>
      <c r="F66" s="20">
        <v>0</v>
      </c>
      <c r="G66" s="19">
        <f>C66-D66</f>
        <v>35017.199999999255</v>
      </c>
      <c r="H66" s="19">
        <f>G66</f>
        <v>35017.199999999255</v>
      </c>
      <c r="I66" s="12"/>
    </row>
    <row r="67" spans="1:8" ht="25.5">
      <c r="A67" s="70" t="s">
        <v>101</v>
      </c>
      <c r="B67" s="18">
        <v>14336</v>
      </c>
      <c r="C67" s="19">
        <v>426920</v>
      </c>
      <c r="D67" s="19">
        <v>426920</v>
      </c>
      <c r="E67" s="19">
        <v>0</v>
      </c>
      <c r="F67" s="20">
        <v>0</v>
      </c>
      <c r="G67" s="19">
        <f>C67-D67</f>
        <v>0</v>
      </c>
      <c r="H67" s="19">
        <f>G67</f>
        <v>0</v>
      </c>
    </row>
    <row r="68" spans="1:8" ht="15">
      <c r="A68" s="113" t="s">
        <v>4</v>
      </c>
      <c r="B68" s="114"/>
      <c r="C68" s="9">
        <f aca="true" t="shared" si="7" ref="C68:H68">SUM(C65:C67)</f>
        <v>13276710</v>
      </c>
      <c r="D68" s="9">
        <f t="shared" si="7"/>
        <v>13199926.96</v>
      </c>
      <c r="E68" s="9">
        <f t="shared" si="7"/>
        <v>0</v>
      </c>
      <c r="F68" s="9">
        <f t="shared" si="7"/>
        <v>0</v>
      </c>
      <c r="G68" s="9">
        <f>SUM(G65:G67)</f>
        <v>76783.0399999991</v>
      </c>
      <c r="H68" s="9">
        <f t="shared" si="7"/>
        <v>76783.0399999991</v>
      </c>
    </row>
    <row r="69" spans="1:3" ht="12.75">
      <c r="A69" s="38"/>
      <c r="C69" s="12"/>
    </row>
    <row r="70" s="103" customFormat="1" ht="15.75">
      <c r="A70" s="101" t="s">
        <v>14</v>
      </c>
    </row>
    <row r="71" spans="1:8" s="102" customFormat="1" ht="15" customHeight="1">
      <c r="A71" s="10" t="s">
        <v>136</v>
      </c>
      <c r="H71" s="106" t="s">
        <v>147</v>
      </c>
    </row>
    <row r="72" spans="1:8" ht="48">
      <c r="A72" s="1" t="s">
        <v>0</v>
      </c>
      <c r="B72" s="2" t="s">
        <v>1</v>
      </c>
      <c r="C72" s="3" t="s">
        <v>103</v>
      </c>
      <c r="D72" s="3" t="s">
        <v>104</v>
      </c>
      <c r="E72" s="3" t="s">
        <v>15</v>
      </c>
      <c r="F72" s="3" t="s">
        <v>105</v>
      </c>
      <c r="G72" s="3" t="s">
        <v>113</v>
      </c>
      <c r="H72" s="3" t="s">
        <v>2</v>
      </c>
    </row>
    <row r="73" spans="1:8" ht="14.25" customHeight="1">
      <c r="A73" s="39" t="s">
        <v>16</v>
      </c>
      <c r="B73" s="22">
        <v>15091</v>
      </c>
      <c r="C73" s="19">
        <v>1448017</v>
      </c>
      <c r="D73" s="19">
        <v>1448017</v>
      </c>
      <c r="E73" s="19">
        <v>0</v>
      </c>
      <c r="F73" s="20">
        <v>0</v>
      </c>
      <c r="G73" s="19">
        <f>C73-D73</f>
        <v>0</v>
      </c>
      <c r="H73" s="19">
        <f>G73</f>
        <v>0</v>
      </c>
    </row>
    <row r="74" spans="1:8" ht="14.25" customHeight="1">
      <c r="A74" s="44" t="s">
        <v>144</v>
      </c>
      <c r="B74" s="18">
        <v>15015</v>
      </c>
      <c r="C74" s="19">
        <v>318608</v>
      </c>
      <c r="D74" s="19">
        <v>318608</v>
      </c>
      <c r="E74" s="19">
        <v>0</v>
      </c>
      <c r="F74" s="20">
        <v>0</v>
      </c>
      <c r="G74" s="19">
        <f>C74-D74</f>
        <v>0</v>
      </c>
      <c r="H74" s="19">
        <f>G74</f>
        <v>0</v>
      </c>
    </row>
    <row r="75" spans="1:8" ht="14.25" customHeight="1">
      <c r="A75" s="39" t="s">
        <v>33</v>
      </c>
      <c r="B75" s="18">
        <v>15065</v>
      </c>
      <c r="C75" s="19">
        <v>1106248</v>
      </c>
      <c r="D75" s="19">
        <v>1106248</v>
      </c>
      <c r="E75" s="19">
        <v>0</v>
      </c>
      <c r="F75" s="20">
        <v>0</v>
      </c>
      <c r="G75" s="19">
        <f>C75-D75</f>
        <v>0</v>
      </c>
      <c r="H75" s="19">
        <f>G75</f>
        <v>0</v>
      </c>
    </row>
    <row r="76" spans="1:8" ht="15">
      <c r="A76" s="113" t="s">
        <v>4</v>
      </c>
      <c r="B76" s="114"/>
      <c r="C76" s="9">
        <f aca="true" t="shared" si="8" ref="C76:H76">SUM(C73:C75)</f>
        <v>2872873</v>
      </c>
      <c r="D76" s="9">
        <f t="shared" si="8"/>
        <v>2872873</v>
      </c>
      <c r="E76" s="9">
        <f t="shared" si="8"/>
        <v>0</v>
      </c>
      <c r="F76" s="9">
        <f t="shared" si="8"/>
        <v>0</v>
      </c>
      <c r="G76" s="9">
        <f t="shared" si="8"/>
        <v>0</v>
      </c>
      <c r="H76" s="9">
        <f t="shared" si="8"/>
        <v>0</v>
      </c>
    </row>
    <row r="77" ht="12.75">
      <c r="A77" s="38"/>
    </row>
    <row r="78" s="103" customFormat="1" ht="15.75">
      <c r="A78" s="101" t="s">
        <v>34</v>
      </c>
    </row>
    <row r="79" spans="1:8" s="102" customFormat="1" ht="15">
      <c r="A79" s="10" t="s">
        <v>18</v>
      </c>
      <c r="E79" s="102" t="s">
        <v>47</v>
      </c>
      <c r="H79" s="106" t="s">
        <v>147</v>
      </c>
    </row>
    <row r="80" spans="1:8" ht="48">
      <c r="A80" s="1" t="s">
        <v>0</v>
      </c>
      <c r="B80" s="2" t="s">
        <v>1</v>
      </c>
      <c r="C80" s="3" t="s">
        <v>103</v>
      </c>
      <c r="D80" s="3" t="s">
        <v>104</v>
      </c>
      <c r="E80" s="3" t="s">
        <v>35</v>
      </c>
      <c r="F80" s="3" t="s">
        <v>105</v>
      </c>
      <c r="G80" s="3" t="s">
        <v>114</v>
      </c>
      <c r="H80" s="3" t="s">
        <v>2</v>
      </c>
    </row>
    <row r="81" spans="1:8" ht="12.75">
      <c r="A81" s="117" t="s">
        <v>65</v>
      </c>
      <c r="B81" s="125" t="s">
        <v>36</v>
      </c>
      <c r="C81" s="111">
        <v>227043128</v>
      </c>
      <c r="D81" s="124">
        <v>227043128</v>
      </c>
      <c r="E81" s="121">
        <v>0</v>
      </c>
      <c r="F81" s="121">
        <v>0</v>
      </c>
      <c r="G81" s="121">
        <v>0</v>
      </c>
      <c r="H81" s="121">
        <v>0</v>
      </c>
    </row>
    <row r="82" spans="1:8" ht="12.75">
      <c r="A82" s="118"/>
      <c r="B82" s="126"/>
      <c r="C82" s="123"/>
      <c r="D82" s="122"/>
      <c r="E82" s="122"/>
      <c r="F82" s="122"/>
      <c r="G82" s="122"/>
      <c r="H82" s="122"/>
    </row>
    <row r="83" spans="1:8" ht="15">
      <c r="A83" s="113" t="s">
        <v>4</v>
      </c>
      <c r="B83" s="114"/>
      <c r="C83" s="9">
        <f>SUM(C81:C82)</f>
        <v>227043128</v>
      </c>
      <c r="D83" s="9">
        <f>SUM(D81:D82)</f>
        <v>227043128</v>
      </c>
      <c r="E83" s="9">
        <f>SUM(E81:E81)</f>
        <v>0</v>
      </c>
      <c r="F83" s="9">
        <f>SUM(F81:F81)</f>
        <v>0</v>
      </c>
      <c r="G83" s="9">
        <f>SUM(G81:G81)</f>
        <v>0</v>
      </c>
      <c r="H83" s="9">
        <f>SUM(H81:H81)</f>
        <v>0</v>
      </c>
    </row>
    <row r="85" s="103" customFormat="1" ht="15.75">
      <c r="A85" s="101" t="s">
        <v>5</v>
      </c>
    </row>
    <row r="86" spans="1:8" s="102" customFormat="1" ht="15">
      <c r="A86" s="10" t="s">
        <v>18</v>
      </c>
      <c r="H86" s="106" t="s">
        <v>147</v>
      </c>
    </row>
    <row r="87" spans="1:8" ht="48">
      <c r="A87" s="1" t="s">
        <v>0</v>
      </c>
      <c r="B87" s="2" t="s">
        <v>1</v>
      </c>
      <c r="C87" s="3" t="s">
        <v>103</v>
      </c>
      <c r="D87" s="3" t="s">
        <v>104</v>
      </c>
      <c r="E87" s="3" t="s">
        <v>13</v>
      </c>
      <c r="F87" s="3" t="s">
        <v>105</v>
      </c>
      <c r="G87" s="3" t="s">
        <v>108</v>
      </c>
      <c r="H87" s="3" t="s">
        <v>2</v>
      </c>
    </row>
    <row r="88" spans="1:8" ht="12.75">
      <c r="A88" s="57" t="s">
        <v>81</v>
      </c>
      <c r="B88" s="35" t="s">
        <v>87</v>
      </c>
      <c r="C88" s="7">
        <v>4274778</v>
      </c>
      <c r="D88" s="7">
        <v>4274778</v>
      </c>
      <c r="E88" s="7">
        <v>0</v>
      </c>
      <c r="F88" s="8">
        <v>0</v>
      </c>
      <c r="G88" s="7">
        <v>0</v>
      </c>
      <c r="H88" s="7">
        <v>0</v>
      </c>
    </row>
    <row r="89" spans="1:8" ht="12.75">
      <c r="A89" s="57" t="s">
        <v>81</v>
      </c>
      <c r="B89" s="40" t="s">
        <v>58</v>
      </c>
      <c r="C89" s="7">
        <v>609476</v>
      </c>
      <c r="D89" s="7">
        <v>609476</v>
      </c>
      <c r="E89" s="7">
        <v>0</v>
      </c>
      <c r="F89" s="8">
        <v>0</v>
      </c>
      <c r="G89" s="7">
        <v>0</v>
      </c>
      <c r="H89" s="7">
        <v>0</v>
      </c>
    </row>
    <row r="90" spans="1:8" ht="12.75">
      <c r="A90" s="57" t="s">
        <v>82</v>
      </c>
      <c r="B90" s="40" t="s">
        <v>59</v>
      </c>
      <c r="C90" s="7">
        <v>6880</v>
      </c>
      <c r="D90" s="7">
        <v>6880</v>
      </c>
      <c r="E90" s="7">
        <v>0</v>
      </c>
      <c r="F90" s="8">
        <v>0</v>
      </c>
      <c r="G90" s="7">
        <v>0</v>
      </c>
      <c r="H90" s="7">
        <v>0</v>
      </c>
    </row>
    <row r="91" spans="1:8" ht="27" customHeight="1">
      <c r="A91" s="69" t="s">
        <v>117</v>
      </c>
      <c r="B91" s="95" t="s">
        <v>116</v>
      </c>
      <c r="C91" s="96">
        <v>6223</v>
      </c>
      <c r="D91" s="97">
        <v>6223</v>
      </c>
      <c r="E91" s="97">
        <v>0</v>
      </c>
      <c r="F91" s="98">
        <v>0</v>
      </c>
      <c r="G91" s="97">
        <v>0</v>
      </c>
      <c r="H91" s="97">
        <v>0</v>
      </c>
    </row>
    <row r="92" spans="1:8" ht="12.75">
      <c r="A92" s="57" t="s">
        <v>88</v>
      </c>
      <c r="B92" s="40" t="s">
        <v>89</v>
      </c>
      <c r="C92" s="7">
        <v>6145023</v>
      </c>
      <c r="D92" s="7">
        <v>6145023</v>
      </c>
      <c r="E92" s="7">
        <v>0</v>
      </c>
      <c r="F92" s="8">
        <v>0</v>
      </c>
      <c r="G92" s="7">
        <v>0</v>
      </c>
      <c r="H92" s="7">
        <v>0</v>
      </c>
    </row>
    <row r="93" spans="1:8" ht="15">
      <c r="A93" s="113" t="s">
        <v>4</v>
      </c>
      <c r="B93" s="114"/>
      <c r="C93" s="9">
        <f aca="true" t="shared" si="9" ref="C93:H93">SUM(C88:C92)</f>
        <v>11042380</v>
      </c>
      <c r="D93" s="9">
        <f t="shared" si="9"/>
        <v>11042380</v>
      </c>
      <c r="E93" s="9">
        <f t="shared" si="9"/>
        <v>0</v>
      </c>
      <c r="F93" s="9">
        <f t="shared" si="9"/>
        <v>0</v>
      </c>
      <c r="G93" s="9">
        <f t="shared" si="9"/>
        <v>0</v>
      </c>
      <c r="H93" s="9">
        <f t="shared" si="9"/>
        <v>0</v>
      </c>
    </row>
    <row r="94" spans="1:8" ht="15">
      <c r="A94" s="52"/>
      <c r="B94" s="52"/>
      <c r="C94" s="53"/>
      <c r="D94" s="53"/>
      <c r="E94" s="53"/>
      <c r="F94" s="53"/>
      <c r="G94" s="53"/>
      <c r="H94" s="53"/>
    </row>
    <row r="95" s="103" customFormat="1" ht="14.25" customHeight="1">
      <c r="A95" s="101" t="s">
        <v>7</v>
      </c>
    </row>
    <row r="96" spans="1:8" s="102" customFormat="1" ht="14.25" customHeight="1">
      <c r="A96" s="10" t="s">
        <v>18</v>
      </c>
      <c r="H96" s="106" t="s">
        <v>147</v>
      </c>
    </row>
    <row r="97" spans="1:8" ht="46.5" customHeight="1">
      <c r="A97" s="1" t="s">
        <v>0</v>
      </c>
      <c r="B97" s="2" t="s">
        <v>1</v>
      </c>
      <c r="C97" s="3" t="s">
        <v>103</v>
      </c>
      <c r="D97" s="3" t="s">
        <v>104</v>
      </c>
      <c r="E97" s="3" t="s">
        <v>9</v>
      </c>
      <c r="F97" s="3" t="s">
        <v>105</v>
      </c>
      <c r="G97" s="3" t="s">
        <v>115</v>
      </c>
      <c r="H97" s="3" t="s">
        <v>2</v>
      </c>
    </row>
    <row r="98" spans="1:8" ht="12.75">
      <c r="A98" s="48" t="s">
        <v>68</v>
      </c>
      <c r="B98" s="18">
        <v>33034</v>
      </c>
      <c r="C98" s="19">
        <v>581924</v>
      </c>
      <c r="D98" s="19">
        <v>581924</v>
      </c>
      <c r="E98" s="19">
        <v>0</v>
      </c>
      <c r="F98" s="20">
        <v>0</v>
      </c>
      <c r="G98" s="19">
        <v>9026</v>
      </c>
      <c r="H98" s="19">
        <v>9026</v>
      </c>
    </row>
    <row r="99" spans="1:8" ht="12.75">
      <c r="A99" s="48" t="s">
        <v>48</v>
      </c>
      <c r="B99" s="18"/>
      <c r="C99" s="19"/>
      <c r="D99" s="19"/>
      <c r="E99" s="19"/>
      <c r="F99" s="20"/>
      <c r="G99" s="19"/>
      <c r="H99" s="19"/>
    </row>
    <row r="100" spans="1:8" ht="12.75">
      <c r="A100" s="48" t="s">
        <v>69</v>
      </c>
      <c r="B100" s="18">
        <v>33035</v>
      </c>
      <c r="C100" s="19">
        <v>96000</v>
      </c>
      <c r="D100" s="19">
        <v>96000</v>
      </c>
      <c r="E100" s="19">
        <v>0</v>
      </c>
      <c r="F100" s="20">
        <v>0</v>
      </c>
      <c r="G100" s="19">
        <v>0</v>
      </c>
      <c r="H100" s="19">
        <v>0</v>
      </c>
    </row>
    <row r="101" spans="1:8" ht="12.75">
      <c r="A101" s="48" t="s">
        <v>50</v>
      </c>
      <c r="B101" s="18">
        <v>33038</v>
      </c>
      <c r="C101" s="19">
        <v>1728657</v>
      </c>
      <c r="D101" s="19">
        <v>1728631</v>
      </c>
      <c r="E101" s="19">
        <v>0</v>
      </c>
      <c r="F101" s="20">
        <v>26</v>
      </c>
      <c r="G101" s="19">
        <v>1018.29</v>
      </c>
      <c r="H101" s="19">
        <v>1044.29</v>
      </c>
    </row>
    <row r="102" spans="1:8" ht="12.75">
      <c r="A102" s="48" t="s">
        <v>98</v>
      </c>
      <c r="B102" s="18">
        <v>33040</v>
      </c>
      <c r="C102" s="19">
        <v>1410200</v>
      </c>
      <c r="D102" s="19">
        <v>1410200</v>
      </c>
      <c r="E102" s="19">
        <v>0</v>
      </c>
      <c r="F102" s="20">
        <v>0</v>
      </c>
      <c r="G102" s="19">
        <v>39091.05</v>
      </c>
      <c r="H102" s="100">
        <v>39091.05</v>
      </c>
    </row>
    <row r="103" spans="1:8" ht="12.75" customHeight="1">
      <c r="A103" s="55" t="s">
        <v>53</v>
      </c>
      <c r="B103" s="18">
        <v>33049</v>
      </c>
      <c r="C103" s="19">
        <v>6919400</v>
      </c>
      <c r="D103" s="19">
        <v>6917682</v>
      </c>
      <c r="E103" s="19">
        <v>1718</v>
      </c>
      <c r="F103" s="20">
        <v>0</v>
      </c>
      <c r="G103" s="19">
        <v>0</v>
      </c>
      <c r="H103" s="19">
        <v>0</v>
      </c>
    </row>
    <row r="104" spans="1:8" ht="24.75" customHeight="1">
      <c r="A104" s="55" t="s">
        <v>74</v>
      </c>
      <c r="B104" s="58">
        <v>33064</v>
      </c>
      <c r="C104" s="60">
        <v>1400000</v>
      </c>
      <c r="D104" s="60">
        <v>1386000</v>
      </c>
      <c r="E104" s="19">
        <v>0</v>
      </c>
      <c r="F104" s="20">
        <v>14000</v>
      </c>
      <c r="G104" s="19">
        <v>3207.76</v>
      </c>
      <c r="H104" s="19">
        <v>17207.76</v>
      </c>
    </row>
    <row r="105" spans="1:8" ht="15" customHeight="1">
      <c r="A105" s="55" t="s">
        <v>75</v>
      </c>
      <c r="B105" s="58">
        <v>33065</v>
      </c>
      <c r="C105" s="60">
        <v>490080</v>
      </c>
      <c r="D105" s="60">
        <v>490080</v>
      </c>
      <c r="E105" s="19">
        <v>0</v>
      </c>
      <c r="F105" s="20">
        <v>0</v>
      </c>
      <c r="G105" s="19">
        <v>6.81</v>
      </c>
      <c r="H105" s="19">
        <v>6.81</v>
      </c>
    </row>
    <row r="106" spans="1:8" ht="15" customHeight="1">
      <c r="A106" s="55" t="s">
        <v>97</v>
      </c>
      <c r="B106" s="58">
        <v>33068</v>
      </c>
      <c r="C106" s="60">
        <v>1179480</v>
      </c>
      <c r="D106" s="60">
        <v>586581.15</v>
      </c>
      <c r="E106" s="19">
        <v>592898.85</v>
      </c>
      <c r="F106" s="20">
        <v>0</v>
      </c>
      <c r="G106" s="19">
        <v>0</v>
      </c>
      <c r="H106" s="19">
        <v>0</v>
      </c>
    </row>
    <row r="107" spans="1:8" ht="15" customHeight="1">
      <c r="A107" s="55" t="s">
        <v>76</v>
      </c>
      <c r="B107" s="58">
        <v>33069</v>
      </c>
      <c r="C107" s="60">
        <v>11655967</v>
      </c>
      <c r="D107" s="60">
        <v>11655967</v>
      </c>
      <c r="E107" s="19">
        <v>0</v>
      </c>
      <c r="F107" s="20">
        <v>0</v>
      </c>
      <c r="G107" s="19">
        <v>1447740</v>
      </c>
      <c r="H107" s="19">
        <v>1447740</v>
      </c>
    </row>
    <row r="108" spans="1:8" ht="15" customHeight="1">
      <c r="A108" s="55" t="s">
        <v>77</v>
      </c>
      <c r="B108" s="58"/>
      <c r="C108" s="60"/>
      <c r="D108" s="60"/>
      <c r="E108" s="19"/>
      <c r="F108" s="20"/>
      <c r="G108" s="19"/>
      <c r="H108" s="19"/>
    </row>
    <row r="109" spans="1:8" ht="15" customHeight="1">
      <c r="A109" s="55" t="s">
        <v>90</v>
      </c>
      <c r="B109" s="58">
        <v>33070</v>
      </c>
      <c r="C109" s="60">
        <v>5696925</v>
      </c>
      <c r="D109" s="60">
        <v>5257998.48</v>
      </c>
      <c r="E109" s="19">
        <v>250980.1</v>
      </c>
      <c r="F109" s="20">
        <v>187946.42</v>
      </c>
      <c r="G109" s="19">
        <v>196160</v>
      </c>
      <c r="H109" s="19">
        <v>384106.42</v>
      </c>
    </row>
    <row r="110" spans="1:8" ht="15" customHeight="1">
      <c r="A110" s="55" t="s">
        <v>91</v>
      </c>
      <c r="B110" s="58">
        <v>33071</v>
      </c>
      <c r="C110" s="60">
        <v>1470000</v>
      </c>
      <c r="D110" s="60">
        <v>1387541</v>
      </c>
      <c r="E110" s="19">
        <v>82459</v>
      </c>
      <c r="F110" s="20">
        <v>0</v>
      </c>
      <c r="G110" s="19">
        <v>11893</v>
      </c>
      <c r="H110" s="19">
        <v>11893</v>
      </c>
    </row>
    <row r="111" spans="1:8" ht="15" customHeight="1">
      <c r="A111" s="55" t="s">
        <v>121</v>
      </c>
      <c r="B111" s="58">
        <v>33074</v>
      </c>
      <c r="C111" s="60">
        <v>39827291</v>
      </c>
      <c r="D111" s="60">
        <v>30406285.54</v>
      </c>
      <c r="E111" s="19">
        <v>9368925.46</v>
      </c>
      <c r="F111" s="20">
        <v>52080</v>
      </c>
      <c r="G111" s="19">
        <v>1741798.2</v>
      </c>
      <c r="H111" s="19">
        <v>1793878.2</v>
      </c>
    </row>
    <row r="112" spans="1:8" ht="15" customHeight="1">
      <c r="A112" s="55" t="s">
        <v>122</v>
      </c>
      <c r="B112" s="58">
        <v>33075</v>
      </c>
      <c r="C112" s="60">
        <v>509472</v>
      </c>
      <c r="D112" s="60">
        <v>484678</v>
      </c>
      <c r="E112" s="19">
        <v>24794</v>
      </c>
      <c r="F112" s="20">
        <v>0</v>
      </c>
      <c r="G112" s="19">
        <v>65278</v>
      </c>
      <c r="H112" s="19">
        <v>65278</v>
      </c>
    </row>
    <row r="113" spans="1:8" ht="15" customHeight="1">
      <c r="A113" s="55" t="s">
        <v>123</v>
      </c>
      <c r="B113" s="58">
        <v>33076</v>
      </c>
      <c r="C113" s="60">
        <v>68478241</v>
      </c>
      <c r="D113" s="60">
        <v>68475539.66</v>
      </c>
      <c r="E113" s="19">
        <v>0</v>
      </c>
      <c r="F113" s="20">
        <v>2701.34</v>
      </c>
      <c r="G113" s="19">
        <v>42460.23</v>
      </c>
      <c r="H113" s="19">
        <v>45161.57</v>
      </c>
    </row>
    <row r="114" spans="1:8" ht="15" customHeight="1">
      <c r="A114" s="55" t="s">
        <v>124</v>
      </c>
      <c r="B114" s="58">
        <v>33077</v>
      </c>
      <c r="C114" s="60">
        <v>53004752</v>
      </c>
      <c r="D114" s="60">
        <v>52996126</v>
      </c>
      <c r="E114" s="19">
        <v>0</v>
      </c>
      <c r="F114" s="20">
        <v>8626</v>
      </c>
      <c r="G114" s="19">
        <v>12969332.59</v>
      </c>
      <c r="H114" s="19">
        <v>12977958.59</v>
      </c>
    </row>
    <row r="115" spans="1:8" ht="15" customHeight="1">
      <c r="A115" s="55" t="s">
        <v>125</v>
      </c>
      <c r="B115" s="58">
        <v>33122</v>
      </c>
      <c r="C115" s="60">
        <v>412200</v>
      </c>
      <c r="D115" s="60">
        <v>272200</v>
      </c>
      <c r="E115" s="19">
        <v>140000</v>
      </c>
      <c r="F115" s="20">
        <v>0</v>
      </c>
      <c r="G115" s="19">
        <v>0</v>
      </c>
      <c r="H115" s="19">
        <v>0</v>
      </c>
    </row>
    <row r="116" spans="1:8" ht="12.75" customHeight="1">
      <c r="A116" s="5" t="s">
        <v>3</v>
      </c>
      <c r="B116" s="6">
        <v>33155</v>
      </c>
      <c r="C116" s="7">
        <v>379110000</v>
      </c>
      <c r="D116" s="7">
        <v>378990464</v>
      </c>
      <c r="E116" s="7">
        <v>0</v>
      </c>
      <c r="F116" s="8">
        <v>119536</v>
      </c>
      <c r="G116" s="7">
        <v>673250</v>
      </c>
      <c r="H116" s="7">
        <v>792786</v>
      </c>
    </row>
    <row r="117" spans="1:8" ht="12.75" customHeight="1">
      <c r="A117" s="5" t="s">
        <v>8</v>
      </c>
      <c r="B117" s="6">
        <v>33160</v>
      </c>
      <c r="C117" s="7">
        <v>1139780</v>
      </c>
      <c r="D117" s="7">
        <v>897220</v>
      </c>
      <c r="E117" s="7">
        <v>242560</v>
      </c>
      <c r="F117" s="92">
        <v>0</v>
      </c>
      <c r="G117" s="7">
        <v>199380</v>
      </c>
      <c r="H117" s="7">
        <v>199380</v>
      </c>
    </row>
    <row r="118" spans="1:8" ht="12.75">
      <c r="A118" s="45" t="s">
        <v>56</v>
      </c>
      <c r="B118" s="6">
        <v>33166</v>
      </c>
      <c r="C118" s="7">
        <v>3056000</v>
      </c>
      <c r="D118" s="7">
        <v>3056000</v>
      </c>
      <c r="E118" s="7">
        <v>0</v>
      </c>
      <c r="F118" s="8">
        <v>0</v>
      </c>
      <c r="G118" s="7">
        <v>0</v>
      </c>
      <c r="H118" s="7">
        <v>0</v>
      </c>
    </row>
    <row r="119" spans="1:10" ht="24.75" customHeight="1">
      <c r="A119" s="68" t="s">
        <v>66</v>
      </c>
      <c r="B119" s="58">
        <v>33192</v>
      </c>
      <c r="C119" s="14">
        <v>75770</v>
      </c>
      <c r="D119" s="14">
        <v>75770</v>
      </c>
      <c r="E119" s="14">
        <v>0</v>
      </c>
      <c r="F119" s="15">
        <v>0</v>
      </c>
      <c r="G119" s="14">
        <v>0</v>
      </c>
      <c r="H119" s="14">
        <v>0</v>
      </c>
      <c r="I119" s="62"/>
      <c r="J119" s="63"/>
    </row>
    <row r="120" spans="1:8" ht="12.75">
      <c r="A120" s="45" t="s">
        <v>57</v>
      </c>
      <c r="B120" s="6">
        <v>33353</v>
      </c>
      <c r="C120" s="7">
        <v>7879348838</v>
      </c>
      <c r="D120" s="7">
        <v>7879348838</v>
      </c>
      <c r="E120" s="7">
        <v>0</v>
      </c>
      <c r="F120" s="92">
        <v>0</v>
      </c>
      <c r="G120" s="7">
        <v>933988.7</v>
      </c>
      <c r="H120" s="7">
        <v>933988.7</v>
      </c>
    </row>
    <row r="121" spans="1:8" ht="12.75">
      <c r="A121" s="85" t="s">
        <v>99</v>
      </c>
      <c r="B121" s="6">
        <v>33354</v>
      </c>
      <c r="C121" s="7">
        <v>7847920</v>
      </c>
      <c r="D121" s="84">
        <v>7847920</v>
      </c>
      <c r="E121" s="7">
        <v>0</v>
      </c>
      <c r="F121" s="8">
        <v>0</v>
      </c>
      <c r="G121" s="7">
        <v>5734.81</v>
      </c>
      <c r="H121" s="7">
        <v>5734.81</v>
      </c>
    </row>
    <row r="122" spans="1:8" ht="15">
      <c r="A122" s="113" t="s">
        <v>4</v>
      </c>
      <c r="B122" s="114"/>
      <c r="C122" s="9">
        <f aca="true" t="shared" si="10" ref="C122:H122">SUM(C98:C121)</f>
        <v>8465438897</v>
      </c>
      <c r="D122" s="9">
        <f t="shared" si="10"/>
        <v>8454349645.83</v>
      </c>
      <c r="E122" s="9">
        <f t="shared" si="10"/>
        <v>10704335.41</v>
      </c>
      <c r="F122" s="9">
        <f t="shared" si="10"/>
        <v>384915.76</v>
      </c>
      <c r="G122" s="9">
        <f t="shared" si="10"/>
        <v>18339365.439999998</v>
      </c>
      <c r="H122" s="9">
        <f t="shared" si="10"/>
        <v>18724281.199999996</v>
      </c>
    </row>
    <row r="123" spans="1:8" ht="12.75">
      <c r="A123" s="38" t="s">
        <v>85</v>
      </c>
      <c r="C123" s="12"/>
      <c r="D123" s="26"/>
      <c r="E123" s="12"/>
      <c r="F123" s="12"/>
      <c r="G123" s="12"/>
      <c r="H123" s="12"/>
    </row>
    <row r="124" spans="1:8" ht="12.75">
      <c r="A124" s="61" t="s">
        <v>126</v>
      </c>
      <c r="B124" s="36"/>
      <c r="C124" s="12"/>
      <c r="D124" s="12"/>
      <c r="E124" s="12"/>
      <c r="F124" s="12"/>
      <c r="G124" s="12"/>
      <c r="H124" s="12"/>
    </row>
    <row r="125" spans="1:8" ht="12.75">
      <c r="A125" s="61"/>
      <c r="B125" s="36"/>
      <c r="C125" s="12"/>
      <c r="D125" s="12"/>
      <c r="E125" s="12"/>
      <c r="F125" s="12"/>
      <c r="G125" s="12"/>
      <c r="H125" s="12"/>
    </row>
    <row r="126" spans="1:8" s="102" customFormat="1" ht="15">
      <c r="A126" s="109" t="s">
        <v>19</v>
      </c>
      <c r="H126" s="106" t="s">
        <v>147</v>
      </c>
    </row>
    <row r="127" spans="1:8" ht="48">
      <c r="A127" s="1" t="s">
        <v>0</v>
      </c>
      <c r="B127" s="2" t="s">
        <v>1</v>
      </c>
      <c r="C127" s="3" t="s">
        <v>103</v>
      </c>
      <c r="D127" s="3" t="s">
        <v>104</v>
      </c>
      <c r="E127" s="3" t="s">
        <v>9</v>
      </c>
      <c r="F127" s="3" t="s">
        <v>105</v>
      </c>
      <c r="G127" s="3" t="s">
        <v>107</v>
      </c>
      <c r="H127" s="3" t="s">
        <v>2</v>
      </c>
    </row>
    <row r="128" spans="1:8" ht="12.75">
      <c r="A128" s="45" t="s">
        <v>125</v>
      </c>
      <c r="B128" s="72">
        <v>33122</v>
      </c>
      <c r="C128" s="67">
        <v>150000</v>
      </c>
      <c r="D128" s="67">
        <v>150000</v>
      </c>
      <c r="E128" s="67">
        <v>0</v>
      </c>
      <c r="F128" s="74">
        <v>0</v>
      </c>
      <c r="G128" s="67">
        <f>C128-D128</f>
        <v>0</v>
      </c>
      <c r="H128" s="67">
        <f>G128</f>
        <v>0</v>
      </c>
    </row>
    <row r="129" spans="1:8" ht="15">
      <c r="A129" s="113" t="s">
        <v>4</v>
      </c>
      <c r="B129" s="114"/>
      <c r="C129" s="9">
        <f aca="true" t="shared" si="11" ref="C129:H129">SUM(C128:C128)</f>
        <v>150000</v>
      </c>
      <c r="D129" s="9">
        <f t="shared" si="11"/>
        <v>150000</v>
      </c>
      <c r="E129" s="9">
        <f t="shared" si="11"/>
        <v>0</v>
      </c>
      <c r="F129" s="9">
        <f t="shared" si="11"/>
        <v>0</v>
      </c>
      <c r="G129" s="9">
        <f t="shared" si="11"/>
        <v>0</v>
      </c>
      <c r="H129" s="9">
        <f t="shared" si="11"/>
        <v>0</v>
      </c>
    </row>
    <row r="130" spans="1:8" ht="12.75">
      <c r="A130" s="38" t="s">
        <v>85</v>
      </c>
      <c r="B130" s="11"/>
      <c r="C130" s="12"/>
      <c r="D130" s="12"/>
      <c r="E130" s="12"/>
      <c r="F130" s="12"/>
      <c r="G130" s="12"/>
      <c r="H130" s="12"/>
    </row>
    <row r="131" spans="1:4" ht="12.75">
      <c r="A131" s="38"/>
      <c r="C131" s="12"/>
      <c r="D131" s="26"/>
    </row>
    <row r="132" s="103" customFormat="1" ht="15.75">
      <c r="A132" s="110" t="s">
        <v>146</v>
      </c>
    </row>
    <row r="133" spans="1:8" s="102" customFormat="1" ht="15">
      <c r="A133" s="10" t="s">
        <v>18</v>
      </c>
      <c r="H133" s="106" t="s">
        <v>147</v>
      </c>
    </row>
    <row r="134" spans="1:8" ht="48">
      <c r="A134" s="90" t="s">
        <v>0</v>
      </c>
      <c r="B134" s="2" t="s">
        <v>1</v>
      </c>
      <c r="C134" s="3" t="s">
        <v>103</v>
      </c>
      <c r="D134" s="3" t="s">
        <v>104</v>
      </c>
      <c r="E134" s="3" t="s">
        <v>12</v>
      </c>
      <c r="F134" s="3" t="s">
        <v>105</v>
      </c>
      <c r="G134" s="3" t="s">
        <v>108</v>
      </c>
      <c r="H134" s="3" t="s">
        <v>2</v>
      </c>
    </row>
    <row r="135" spans="1:8" ht="12.75" customHeight="1">
      <c r="A135" s="47" t="s">
        <v>102</v>
      </c>
      <c r="B135" s="41">
        <v>34013</v>
      </c>
      <c r="C135" s="46">
        <v>316000</v>
      </c>
      <c r="D135" s="75">
        <v>316000</v>
      </c>
      <c r="E135" s="76">
        <v>0</v>
      </c>
      <c r="F135" s="75">
        <v>0</v>
      </c>
      <c r="G135" s="75">
        <v>0</v>
      </c>
      <c r="H135" s="75">
        <v>0</v>
      </c>
    </row>
    <row r="136" spans="1:8" ht="24.75" customHeight="1">
      <c r="A136" s="47" t="s">
        <v>71</v>
      </c>
      <c r="B136" s="41">
        <v>34017</v>
      </c>
      <c r="C136" s="46">
        <v>119765</v>
      </c>
      <c r="D136" s="75">
        <v>119765</v>
      </c>
      <c r="E136" s="76">
        <v>0</v>
      </c>
      <c r="F136" s="75">
        <v>0</v>
      </c>
      <c r="G136" s="75">
        <v>0</v>
      </c>
      <c r="H136" s="75">
        <v>0</v>
      </c>
    </row>
    <row r="137" spans="1:8" ht="24.75" customHeight="1">
      <c r="A137" s="47" t="s">
        <v>119</v>
      </c>
      <c r="B137" s="41">
        <v>34021</v>
      </c>
      <c r="C137" s="46">
        <v>28000</v>
      </c>
      <c r="D137" s="75">
        <v>28000</v>
      </c>
      <c r="E137" s="76">
        <v>0</v>
      </c>
      <c r="F137" s="75">
        <v>0</v>
      </c>
      <c r="G137" s="75">
        <v>0</v>
      </c>
      <c r="H137" s="75">
        <v>0</v>
      </c>
    </row>
    <row r="138" spans="1:8" ht="12.75">
      <c r="A138" s="47" t="s">
        <v>70</v>
      </c>
      <c r="B138" s="41">
        <v>34053</v>
      </c>
      <c r="C138" s="46">
        <v>555000</v>
      </c>
      <c r="D138" s="75">
        <v>555000</v>
      </c>
      <c r="E138" s="76">
        <v>0</v>
      </c>
      <c r="F138" s="75">
        <v>0</v>
      </c>
      <c r="G138" s="75">
        <v>2000</v>
      </c>
      <c r="H138" s="75">
        <v>2000</v>
      </c>
    </row>
    <row r="139" spans="1:8" ht="12.75">
      <c r="A139" s="37" t="s">
        <v>11</v>
      </c>
      <c r="B139" s="41">
        <v>34070</v>
      </c>
      <c r="C139" s="21">
        <v>160000</v>
      </c>
      <c r="D139" s="77">
        <v>160000</v>
      </c>
      <c r="E139" s="77">
        <v>0</v>
      </c>
      <c r="F139" s="77">
        <v>0</v>
      </c>
      <c r="G139" s="77">
        <v>32495</v>
      </c>
      <c r="H139" s="77">
        <v>32495</v>
      </c>
    </row>
    <row r="140" spans="1:8" ht="12.75">
      <c r="A140" s="47" t="s">
        <v>95</v>
      </c>
      <c r="B140" s="41">
        <v>34949</v>
      </c>
      <c r="C140" s="21">
        <v>24000</v>
      </c>
      <c r="D140" s="77">
        <v>24000</v>
      </c>
      <c r="E140" s="77">
        <v>0</v>
      </c>
      <c r="F140" s="77">
        <v>0</v>
      </c>
      <c r="G140" s="77">
        <v>0</v>
      </c>
      <c r="H140" s="77">
        <v>0</v>
      </c>
    </row>
    <row r="141" spans="1:8" ht="12.75">
      <c r="A141" s="47" t="s">
        <v>96</v>
      </c>
      <c r="B141" s="91"/>
      <c r="C141" s="21"/>
      <c r="D141" s="77"/>
      <c r="E141" s="77"/>
      <c r="F141" s="77"/>
      <c r="G141" s="77"/>
      <c r="H141" s="77"/>
    </row>
    <row r="142" spans="1:8" ht="15">
      <c r="A142" s="113" t="s">
        <v>4</v>
      </c>
      <c r="B142" s="114"/>
      <c r="C142" s="9">
        <f aca="true" t="shared" si="12" ref="C142:H142">SUM(C135:C141)</f>
        <v>1202765</v>
      </c>
      <c r="D142" s="9">
        <f t="shared" si="12"/>
        <v>1202765</v>
      </c>
      <c r="E142" s="9">
        <f t="shared" si="12"/>
        <v>0</v>
      </c>
      <c r="F142" s="9">
        <f t="shared" si="12"/>
        <v>0</v>
      </c>
      <c r="G142" s="9">
        <f t="shared" si="12"/>
        <v>34495</v>
      </c>
      <c r="H142" s="9">
        <f t="shared" si="12"/>
        <v>34495</v>
      </c>
    </row>
    <row r="143" spans="1:8" ht="15">
      <c r="A143" s="52"/>
      <c r="B143" s="52"/>
      <c r="C143" s="53"/>
      <c r="D143" s="53"/>
      <c r="E143" s="53"/>
      <c r="F143" s="53"/>
      <c r="G143" s="53"/>
      <c r="H143" s="53"/>
    </row>
    <row r="144" spans="1:8" s="102" customFormat="1" ht="15">
      <c r="A144" s="10" t="s">
        <v>19</v>
      </c>
      <c r="H144" s="106" t="s">
        <v>147</v>
      </c>
    </row>
    <row r="145" spans="1:8" ht="48">
      <c r="A145" s="1" t="s">
        <v>0</v>
      </c>
      <c r="B145" s="2" t="s">
        <v>1</v>
      </c>
      <c r="C145" s="3" t="s">
        <v>103</v>
      </c>
      <c r="D145" s="3" t="s">
        <v>104</v>
      </c>
      <c r="E145" s="3" t="s">
        <v>12</v>
      </c>
      <c r="F145" s="3" t="s">
        <v>105</v>
      </c>
      <c r="G145" s="3" t="s">
        <v>107</v>
      </c>
      <c r="H145" s="3" t="s">
        <v>2</v>
      </c>
    </row>
    <row r="146" spans="1:8" ht="12.75">
      <c r="A146" s="47" t="s">
        <v>70</v>
      </c>
      <c r="B146" s="41">
        <v>34053</v>
      </c>
      <c r="C146" s="46">
        <v>660000</v>
      </c>
      <c r="D146" s="14">
        <v>564000</v>
      </c>
      <c r="E146" s="46">
        <v>96000</v>
      </c>
      <c r="F146" s="87">
        <v>0</v>
      </c>
      <c r="G146" s="46">
        <f>C146-D146-E146</f>
        <v>0</v>
      </c>
      <c r="H146" s="14">
        <f>G146</f>
        <v>0</v>
      </c>
    </row>
    <row r="147" spans="1:8" ht="12.75">
      <c r="A147" s="82" t="s">
        <v>79</v>
      </c>
      <c r="B147" s="41">
        <v>34544</v>
      </c>
      <c r="C147" s="14">
        <v>1702000</v>
      </c>
      <c r="D147" s="14">
        <v>1632000</v>
      </c>
      <c r="E147" s="14">
        <v>70000</v>
      </c>
      <c r="F147" s="14">
        <v>0</v>
      </c>
      <c r="G147" s="46">
        <f>C147-D147-E147</f>
        <v>0</v>
      </c>
      <c r="H147" s="14">
        <f>G147</f>
        <v>0</v>
      </c>
    </row>
    <row r="148" spans="1:8" ht="12.75">
      <c r="A148" s="82" t="s">
        <v>11</v>
      </c>
      <c r="B148" s="41">
        <v>34070</v>
      </c>
      <c r="C148" s="14">
        <v>955000</v>
      </c>
      <c r="D148" s="14">
        <v>942950</v>
      </c>
      <c r="E148" s="14">
        <v>12050</v>
      </c>
      <c r="F148" s="14">
        <v>0</v>
      </c>
      <c r="G148" s="46">
        <f>C148-D148-E148</f>
        <v>0</v>
      </c>
      <c r="H148" s="14">
        <f>G148</f>
        <v>0</v>
      </c>
    </row>
    <row r="149" spans="1:8" ht="12.75">
      <c r="A149" s="82" t="s">
        <v>145</v>
      </c>
      <c r="B149" s="41">
        <v>34026</v>
      </c>
      <c r="C149" s="14">
        <v>968500</v>
      </c>
      <c r="D149" s="14">
        <v>651088.6</v>
      </c>
      <c r="E149" s="14">
        <v>317411.4</v>
      </c>
      <c r="F149" s="14">
        <v>0</v>
      </c>
      <c r="G149" s="46">
        <f>C149-D149-E149</f>
        <v>0</v>
      </c>
      <c r="H149" s="14">
        <f>G149</f>
        <v>0</v>
      </c>
    </row>
    <row r="150" spans="1:8" ht="25.5">
      <c r="A150" s="86" t="s">
        <v>80</v>
      </c>
      <c r="B150" s="41">
        <v>34352</v>
      </c>
      <c r="C150" s="14">
        <v>11400000</v>
      </c>
      <c r="D150" s="14">
        <v>11400000</v>
      </c>
      <c r="E150" s="14">
        <v>0</v>
      </c>
      <c r="F150" s="88">
        <v>0</v>
      </c>
      <c r="G150" s="46">
        <f>C150-D150-E150</f>
        <v>0</v>
      </c>
      <c r="H150" s="14">
        <f>G150</f>
        <v>0</v>
      </c>
    </row>
    <row r="151" spans="1:8" ht="15">
      <c r="A151" s="119" t="s">
        <v>4</v>
      </c>
      <c r="B151" s="120"/>
      <c r="C151" s="9">
        <f aca="true" t="shared" si="13" ref="C151:H151">SUM(C146:C150)</f>
        <v>15685500</v>
      </c>
      <c r="D151" s="28">
        <f t="shared" si="13"/>
        <v>15190038.6</v>
      </c>
      <c r="E151" s="28">
        <f t="shared" si="13"/>
        <v>495461.4</v>
      </c>
      <c r="F151" s="28">
        <f t="shared" si="13"/>
        <v>0</v>
      </c>
      <c r="G151" s="28">
        <f t="shared" si="13"/>
        <v>0</v>
      </c>
      <c r="H151" s="28">
        <f t="shared" si="13"/>
        <v>0</v>
      </c>
    </row>
    <row r="154" s="103" customFormat="1" ht="15.75">
      <c r="A154" s="101" t="s">
        <v>38</v>
      </c>
    </row>
    <row r="155" spans="1:8" s="102" customFormat="1" ht="15">
      <c r="A155" s="10" t="s">
        <v>18</v>
      </c>
      <c r="H155" s="106" t="s">
        <v>147</v>
      </c>
    </row>
    <row r="156" spans="1:8" ht="48">
      <c r="A156" s="1" t="s">
        <v>0</v>
      </c>
      <c r="B156" s="2" t="s">
        <v>1</v>
      </c>
      <c r="C156" s="3" t="s">
        <v>103</v>
      </c>
      <c r="D156" s="3" t="s">
        <v>104</v>
      </c>
      <c r="E156" s="3" t="s">
        <v>46</v>
      </c>
      <c r="F156" s="3" t="s">
        <v>105</v>
      </c>
      <c r="G156" s="3" t="s">
        <v>108</v>
      </c>
      <c r="H156" s="3" t="s">
        <v>2</v>
      </c>
    </row>
    <row r="157" spans="1:8" ht="12.75">
      <c r="A157" s="71" t="s">
        <v>51</v>
      </c>
      <c r="B157" s="115">
        <v>35018</v>
      </c>
      <c r="C157" s="111">
        <v>5109920</v>
      </c>
      <c r="D157" s="111">
        <v>5109920</v>
      </c>
      <c r="E157" s="111">
        <v>0</v>
      </c>
      <c r="F157" s="111">
        <v>0</v>
      </c>
      <c r="G157" s="111">
        <v>63508.79</v>
      </c>
      <c r="H157" s="111">
        <v>63508.79</v>
      </c>
    </row>
    <row r="158" spans="1:8" ht="12.75">
      <c r="A158" s="47" t="s">
        <v>52</v>
      </c>
      <c r="B158" s="116"/>
      <c r="C158" s="112"/>
      <c r="D158" s="112"/>
      <c r="E158" s="112"/>
      <c r="F158" s="112"/>
      <c r="G158" s="112"/>
      <c r="H158" s="112"/>
    </row>
    <row r="159" spans="1:8" ht="12.75">
      <c r="A159" s="51" t="s">
        <v>62</v>
      </c>
      <c r="B159" s="116"/>
      <c r="C159" s="112"/>
      <c r="D159" s="112"/>
      <c r="E159" s="112"/>
      <c r="F159" s="112"/>
      <c r="G159" s="112"/>
      <c r="H159" s="112"/>
    </row>
    <row r="160" spans="1:8" ht="12.75">
      <c r="A160" s="51" t="s">
        <v>118</v>
      </c>
      <c r="B160" s="94">
        <v>35500</v>
      </c>
      <c r="C160" s="99">
        <v>2273817</v>
      </c>
      <c r="D160" s="99">
        <v>2273817</v>
      </c>
      <c r="E160" s="99">
        <v>0</v>
      </c>
      <c r="F160" s="99">
        <v>0</v>
      </c>
      <c r="G160" s="99">
        <v>0</v>
      </c>
      <c r="H160" s="99">
        <v>0</v>
      </c>
    </row>
    <row r="161" spans="1:8" ht="15">
      <c r="A161" s="113" t="s">
        <v>4</v>
      </c>
      <c r="B161" s="114"/>
      <c r="C161" s="28">
        <f aca="true" t="shared" si="14" ref="C161:H161">SUM(C157:C160)</f>
        <v>7383737</v>
      </c>
      <c r="D161" s="28">
        <f t="shared" si="14"/>
        <v>7383737</v>
      </c>
      <c r="E161" s="28">
        <f t="shared" si="14"/>
        <v>0</v>
      </c>
      <c r="F161" s="28">
        <f t="shared" si="14"/>
        <v>0</v>
      </c>
      <c r="G161" s="28">
        <f t="shared" si="14"/>
        <v>63508.79</v>
      </c>
      <c r="H161" s="28">
        <f t="shared" si="14"/>
        <v>63508.79</v>
      </c>
    </row>
    <row r="163" ht="12.75">
      <c r="A163" s="33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  <row r="165" spans="1:8" ht="12.75">
      <c r="A165" s="38"/>
      <c r="B165" s="38"/>
      <c r="C165" s="38"/>
      <c r="D165" s="38"/>
      <c r="E165" s="38"/>
      <c r="F165" s="38"/>
      <c r="G165" s="38"/>
      <c r="H165" s="38"/>
    </row>
    <row r="166" ht="15">
      <c r="A166" s="10" t="s">
        <v>20</v>
      </c>
    </row>
    <row r="167" spans="1:8" ht="20.25" customHeight="1">
      <c r="A167" s="29" t="s">
        <v>17</v>
      </c>
      <c r="B167" s="30"/>
      <c r="C167" s="31">
        <f aca="true" t="shared" si="15" ref="C167:H167">C7+C20+C40+C58+C83+C93+C122+C142+C161</f>
        <v>9993779196</v>
      </c>
      <c r="D167" s="31">
        <f t="shared" si="15"/>
        <v>9981404376.7</v>
      </c>
      <c r="E167" s="31">
        <f t="shared" si="15"/>
        <v>11404335.41</v>
      </c>
      <c r="F167" s="31">
        <f t="shared" si="15"/>
        <v>970483.89</v>
      </c>
      <c r="G167" s="31">
        <f t="shared" si="15"/>
        <v>18437369.229999997</v>
      </c>
      <c r="H167" s="31">
        <f t="shared" si="15"/>
        <v>19407853.119999994</v>
      </c>
    </row>
    <row r="168" spans="1:8" ht="20.25" customHeight="1">
      <c r="A168" s="78"/>
      <c r="B168" s="79"/>
      <c r="C168" s="80"/>
      <c r="D168" s="80"/>
      <c r="E168" s="80"/>
      <c r="F168" s="80"/>
      <c r="G168" s="80"/>
      <c r="H168" s="80"/>
    </row>
    <row r="169" ht="12.75">
      <c r="G169" s="12"/>
    </row>
    <row r="170" spans="1:7" ht="12.75">
      <c r="A170" t="s">
        <v>39</v>
      </c>
      <c r="G170" s="12"/>
    </row>
    <row r="171" spans="1:7" ht="12.75">
      <c r="A171" t="s">
        <v>49</v>
      </c>
      <c r="C171" s="42">
        <v>15388</v>
      </c>
      <c r="G171" s="12"/>
    </row>
    <row r="172" spans="1:7" ht="12.75">
      <c r="A172" s="49" t="s">
        <v>64</v>
      </c>
      <c r="C172" s="42">
        <v>19108.12</v>
      </c>
      <c r="G172" s="12"/>
    </row>
    <row r="173" spans="1:7" ht="12.75">
      <c r="A173" s="49" t="s">
        <v>73</v>
      </c>
      <c r="C173" s="42">
        <v>9871.11</v>
      </c>
      <c r="G173" s="12"/>
    </row>
    <row r="174" spans="1:7" ht="12.75">
      <c r="A174" t="s">
        <v>40</v>
      </c>
      <c r="C174" s="42">
        <v>365040</v>
      </c>
      <c r="G174" s="12"/>
    </row>
    <row r="175" spans="1:7" ht="12.75">
      <c r="A175" t="s">
        <v>127</v>
      </c>
      <c r="C175" s="42">
        <v>12796.89</v>
      </c>
      <c r="G175" s="12"/>
    </row>
    <row r="176" spans="1:7" ht="12.75">
      <c r="A176" t="s">
        <v>128</v>
      </c>
      <c r="C176" s="42">
        <v>163364.01</v>
      </c>
      <c r="G176" s="12"/>
    </row>
    <row r="177" spans="1:7" ht="12.75">
      <c r="A177" t="s">
        <v>45</v>
      </c>
      <c r="G177" s="12"/>
    </row>
    <row r="178" spans="1:7" ht="12.75">
      <c r="A178" t="s">
        <v>129</v>
      </c>
      <c r="C178" s="42">
        <v>26</v>
      </c>
      <c r="G178" s="12"/>
    </row>
    <row r="179" spans="1:7" ht="12.75">
      <c r="A179" t="s">
        <v>130</v>
      </c>
      <c r="C179" s="42">
        <v>14000</v>
      </c>
      <c r="G179" s="12"/>
    </row>
    <row r="180" spans="1:7" ht="12.75">
      <c r="A180" t="s">
        <v>131</v>
      </c>
      <c r="C180" s="42">
        <v>187946.42</v>
      </c>
      <c r="G180" s="12"/>
    </row>
    <row r="181" spans="1:7" ht="12.75">
      <c r="A181" t="s">
        <v>132</v>
      </c>
      <c r="C181" s="42">
        <v>52080</v>
      </c>
      <c r="G181" s="12"/>
    </row>
    <row r="182" spans="1:7" ht="12.75">
      <c r="A182" t="s">
        <v>133</v>
      </c>
      <c r="C182" s="42">
        <v>2701.34</v>
      </c>
      <c r="G182" s="12"/>
    </row>
    <row r="183" spans="1:7" ht="12.75">
      <c r="A183" t="s">
        <v>134</v>
      </c>
      <c r="C183" s="42">
        <v>8626</v>
      </c>
      <c r="G183" s="12"/>
    </row>
    <row r="184" spans="1:7" ht="12.75">
      <c r="A184" s="49" t="s">
        <v>54</v>
      </c>
      <c r="C184" s="42">
        <v>119536</v>
      </c>
      <c r="D184" s="42"/>
      <c r="G184" s="12"/>
    </row>
    <row r="185" ht="12.75">
      <c r="G185" s="12"/>
    </row>
    <row r="186" spans="1:7" ht="12.75">
      <c r="A186" t="s">
        <v>41</v>
      </c>
      <c r="G186" s="12"/>
    </row>
    <row r="187" spans="1:7" ht="12.75">
      <c r="A187" t="s">
        <v>42</v>
      </c>
      <c r="C187" s="43">
        <v>15388</v>
      </c>
      <c r="G187" s="12"/>
    </row>
    <row r="188" spans="1:7" ht="12.75">
      <c r="A188" t="s">
        <v>43</v>
      </c>
      <c r="C188" s="89">
        <v>394019.23</v>
      </c>
      <c r="G188" s="12"/>
    </row>
    <row r="189" spans="1:7" ht="12.75">
      <c r="A189" t="s">
        <v>30</v>
      </c>
      <c r="C189" s="42">
        <v>176160.9</v>
      </c>
      <c r="D189" s="49"/>
      <c r="G189" s="12"/>
    </row>
    <row r="190" spans="1:7" ht="12.75">
      <c r="A190" t="s">
        <v>86</v>
      </c>
      <c r="C190" s="42">
        <v>18724281.2</v>
      </c>
      <c r="G190" s="12"/>
    </row>
    <row r="191" spans="1:7" ht="12.75">
      <c r="A191" s="49" t="s">
        <v>94</v>
      </c>
      <c r="C191" s="43">
        <v>34495</v>
      </c>
      <c r="G191" s="12"/>
    </row>
    <row r="192" spans="1:7" ht="12.75">
      <c r="A192" s="49" t="s">
        <v>135</v>
      </c>
      <c r="C192" s="43">
        <v>63508.79</v>
      </c>
      <c r="D192" s="43"/>
      <c r="G192" s="12"/>
    </row>
    <row r="193" spans="1:7" ht="12.75">
      <c r="A193" s="49"/>
      <c r="C193" s="43"/>
      <c r="G193" s="12"/>
    </row>
    <row r="194" spans="1:7" ht="12.75">
      <c r="A194" s="49"/>
      <c r="C194" s="43"/>
      <c r="G194" s="12"/>
    </row>
    <row r="195" ht="15">
      <c r="A195" s="10" t="s">
        <v>21</v>
      </c>
    </row>
    <row r="196" spans="1:8" ht="15">
      <c r="A196" s="29" t="s">
        <v>17</v>
      </c>
      <c r="B196" s="30"/>
      <c r="C196" s="31">
        <f aca="true" t="shared" si="16" ref="C196:H196">C12+C29+C51+C68+C76+C129+C151</f>
        <v>179739230.75</v>
      </c>
      <c r="D196" s="31">
        <f t="shared" si="16"/>
        <v>174478255.42000002</v>
      </c>
      <c r="E196" s="31">
        <f t="shared" si="16"/>
        <v>495461.4</v>
      </c>
      <c r="F196" s="31">
        <f t="shared" si="16"/>
        <v>0</v>
      </c>
      <c r="G196" s="31">
        <f t="shared" si="16"/>
        <v>4765513.930000001</v>
      </c>
      <c r="H196" s="31">
        <f t="shared" si="16"/>
        <v>4765513.930000001</v>
      </c>
    </row>
    <row r="197" spans="3:7" ht="12.75">
      <c r="C197" s="43"/>
      <c r="G197" s="12"/>
    </row>
    <row r="198" spans="1:7" ht="12.75">
      <c r="A198" t="s">
        <v>44</v>
      </c>
      <c r="G198" s="12"/>
    </row>
    <row r="199" spans="1:7" ht="12.75">
      <c r="A199" t="s">
        <v>42</v>
      </c>
      <c r="C199" s="43">
        <f>H12</f>
        <v>10538</v>
      </c>
      <c r="G199" s="12"/>
    </row>
    <row r="200" spans="1:8" ht="12.75">
      <c r="A200" t="s">
        <v>30</v>
      </c>
      <c r="C200" s="43">
        <f>H29</f>
        <v>3776533.8900000015</v>
      </c>
      <c r="D200" s="49"/>
      <c r="G200" s="12"/>
      <c r="H200" s="12"/>
    </row>
    <row r="201" spans="1:7" ht="12.75">
      <c r="A201" t="s">
        <v>43</v>
      </c>
      <c r="C201" s="43">
        <f>H51</f>
        <v>901659</v>
      </c>
      <c r="G201" s="12"/>
    </row>
    <row r="202" spans="1:7" ht="12.75">
      <c r="A202" s="49" t="s">
        <v>93</v>
      </c>
      <c r="C202" s="43">
        <f>H68</f>
        <v>76783.0399999991</v>
      </c>
      <c r="D202" s="43"/>
      <c r="G202" s="12"/>
    </row>
    <row r="203" spans="1:7" ht="12.75">
      <c r="A203" s="81"/>
      <c r="C203" s="43"/>
      <c r="G203" s="12"/>
    </row>
    <row r="204" spans="3:7" ht="12.75">
      <c r="C204" s="43"/>
      <c r="G204" s="12"/>
    </row>
    <row r="205" ht="12.75">
      <c r="C205" s="43"/>
    </row>
    <row r="206" ht="12.75">
      <c r="C206" s="43"/>
    </row>
  </sheetData>
  <sheetProtection/>
  <mergeCells count="31">
    <mergeCell ref="A7:B7"/>
    <mergeCell ref="A12:B12"/>
    <mergeCell ref="A20:B20"/>
    <mergeCell ref="A58:B58"/>
    <mergeCell ref="A76:B76"/>
    <mergeCell ref="A68:B68"/>
    <mergeCell ref="A29:B29"/>
    <mergeCell ref="H81:H82"/>
    <mergeCell ref="C81:C82"/>
    <mergeCell ref="A83:B83"/>
    <mergeCell ref="E81:E82"/>
    <mergeCell ref="F81:F82"/>
    <mergeCell ref="A40:B40"/>
    <mergeCell ref="G81:G82"/>
    <mergeCell ref="D81:D82"/>
    <mergeCell ref="B81:B82"/>
    <mergeCell ref="A161:B161"/>
    <mergeCell ref="B157:B159"/>
    <mergeCell ref="A51:B51"/>
    <mergeCell ref="C157:C159"/>
    <mergeCell ref="A81:A82"/>
    <mergeCell ref="D157:D159"/>
    <mergeCell ref="A93:B93"/>
    <mergeCell ref="A151:B151"/>
    <mergeCell ref="F157:F159"/>
    <mergeCell ref="H157:H159"/>
    <mergeCell ref="G157:G159"/>
    <mergeCell ref="A122:B122"/>
    <mergeCell ref="A129:B129"/>
    <mergeCell ref="E157:E159"/>
    <mergeCell ref="A142:B142"/>
  </mergeCells>
  <printOptions/>
  <pageMargins left="0.5905511811023623" right="0.1968503937007874" top="0.9448818897637796" bottom="0.984251968503937" header="0.5118110236220472" footer="0.5118110236220472"/>
  <pageSetup firstPageNumber="53" useFirstPageNumber="1" horizontalDpi="600" verticalDpi="600" orientation="landscape" paperSize="9" scale="78" r:id="rId1"/>
  <headerFooter alignWithMargins="0">
    <oddFooter>&amp;L&amp;"Arial,Kurzíva"Zastupitelstvo Olomouckého kraje 22. 6. 2020
6. - Rozpočet Olomouckého kraje 2019 - závěrečný účet
Příloha č. 11: Vyúčtování finančních vztahů ke státnímu rozpočtu za rok 2019&amp;R&amp;"Arial,Kurzíva"Strana &amp;P (celkem 237)</oddFooter>
  </headerFooter>
  <rowBreaks count="4" manualBreakCount="4">
    <brk id="31" max="7" man="1"/>
    <brk id="62" max="7" man="1"/>
    <brk id="93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2020-05-15T08:44:06Z</cp:lastPrinted>
  <dcterms:created xsi:type="dcterms:W3CDTF">2003-04-14T15:02:19Z</dcterms:created>
  <dcterms:modified xsi:type="dcterms:W3CDTF">2020-06-01T09:56:53Z</dcterms:modified>
  <cp:category/>
  <cp:version/>
  <cp:contentType/>
  <cp:contentStatus/>
</cp:coreProperties>
</file>