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2.2.2021\2021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4" r:id="rId3"/>
    <sheet name="Příloha č. 4" sheetId="7" r:id="rId4"/>
    <sheet name="Příloha  č. 5" sheetId="5" r:id="rId5"/>
  </sheets>
  <definedNames>
    <definedName name="_xlnm.Print_Area" localSheetId="0">'Příloha č. 1'!$A$1:$E$714</definedName>
    <definedName name="_xlnm.Print_Area" localSheetId="1">'Příloha č. 2'!$A$1:$E$571</definedName>
    <definedName name="_xlnm.Print_Area" localSheetId="2">'Příloha č. 3'!$A$1:$E$67</definedName>
    <definedName name="_xlnm.Print_Area" localSheetId="3">'Příloha č. 4'!$A$1:$E$38</definedName>
  </definedNames>
  <calcPr calcId="162913"/>
</workbook>
</file>

<file path=xl/calcChain.xml><?xml version="1.0" encoding="utf-8"?>
<calcChain xmlns="http://schemas.openxmlformats.org/spreadsheetml/2006/main">
  <c r="B43" i="5" l="1"/>
  <c r="B44" i="5" s="1"/>
  <c r="C42" i="5"/>
  <c r="C44" i="5" s="1"/>
  <c r="B42" i="5"/>
  <c r="B39" i="5"/>
  <c r="B48" i="5" s="1"/>
  <c r="B37" i="5"/>
  <c r="C36" i="5"/>
  <c r="C34" i="5"/>
  <c r="C30" i="5"/>
  <c r="C37" i="5" s="1"/>
  <c r="C39" i="5" s="1"/>
  <c r="C48" i="5" s="1"/>
  <c r="C29" i="5"/>
  <c r="C27" i="5"/>
  <c r="B24" i="5"/>
  <c r="B47" i="5" s="1"/>
  <c r="B22" i="5"/>
  <c r="C21" i="5"/>
  <c r="C16" i="5"/>
  <c r="C9" i="5"/>
  <c r="C22" i="5" s="1"/>
  <c r="C24" i="5" s="1"/>
  <c r="C47" i="5" s="1"/>
  <c r="E37" i="7"/>
  <c r="E30" i="7"/>
  <c r="E23" i="7"/>
  <c r="E16" i="7"/>
  <c r="E570" i="6"/>
  <c r="E547" i="6"/>
  <c r="E548" i="6" s="1"/>
  <c r="E541" i="6"/>
  <c r="E533" i="6"/>
  <c r="E534" i="6" s="1"/>
  <c r="E527" i="6"/>
  <c r="E526" i="6"/>
  <c r="E517" i="6"/>
  <c r="E516" i="6"/>
  <c r="E510" i="6"/>
  <c r="E485" i="6"/>
  <c r="E463" i="6"/>
  <c r="E464" i="6" s="1"/>
  <c r="E456" i="6"/>
  <c r="E457" i="6" s="1"/>
  <c r="E439" i="6"/>
  <c r="E432" i="6"/>
  <c r="E415" i="6"/>
  <c r="E408" i="6"/>
  <c r="E401" i="6"/>
  <c r="E382" i="6"/>
  <c r="E360" i="6"/>
  <c r="E361" i="6" s="1"/>
  <c r="E353" i="6"/>
  <c r="E352" i="6"/>
  <c r="E336" i="6"/>
  <c r="E329" i="6"/>
  <c r="E309" i="6"/>
  <c r="E287" i="6"/>
  <c r="E268" i="6"/>
  <c r="E248" i="6"/>
  <c r="E227" i="6"/>
  <c r="E228" i="6" s="1"/>
  <c r="E198" i="6"/>
  <c r="E197" i="6"/>
  <c r="E196" i="6"/>
  <c r="E199" i="6" s="1"/>
  <c r="E189" i="6"/>
  <c r="E188" i="6"/>
  <c r="E187" i="6"/>
  <c r="E170" i="6"/>
  <c r="E162" i="6"/>
  <c r="E163" i="6" s="1"/>
  <c r="E141" i="6"/>
  <c r="E134" i="6"/>
  <c r="E115" i="6"/>
  <c r="E111" i="6"/>
  <c r="E103" i="6"/>
  <c r="E84" i="6"/>
  <c r="E85" i="6" s="1"/>
  <c r="E78" i="6"/>
  <c r="E59" i="6"/>
  <c r="E58" i="6"/>
  <c r="E45" i="6"/>
  <c r="E25" i="6"/>
  <c r="E23" i="6"/>
  <c r="E22" i="6"/>
  <c r="E15" i="6"/>
  <c r="E16" i="6" s="1"/>
  <c r="E354" i="6" l="1"/>
  <c r="E190" i="6"/>
  <c r="E26" i="6"/>
  <c r="E60" i="6"/>
  <c r="E518" i="6"/>
  <c r="E66" i="4" l="1"/>
  <c r="E59" i="4"/>
  <c r="E35" i="4"/>
  <c r="E28" i="4"/>
  <c r="E21" i="4"/>
  <c r="E14" i="4"/>
  <c r="E713" i="1" l="1"/>
  <c r="E694" i="1"/>
  <c r="E666" i="1"/>
  <c r="E644" i="1"/>
  <c r="E642" i="1"/>
  <c r="E622" i="1"/>
  <c r="E602" i="1"/>
  <c r="E583" i="1"/>
  <c r="E581" i="1"/>
  <c r="E580" i="1"/>
  <c r="E550" i="1"/>
  <c r="E528" i="1"/>
  <c r="E500" i="1"/>
  <c r="E482" i="1"/>
  <c r="E475" i="1"/>
  <c r="E451" i="1"/>
  <c r="E444" i="1"/>
  <c r="E424" i="1"/>
  <c r="E415" i="1"/>
  <c r="E395" i="1"/>
  <c r="E388" i="1"/>
  <c r="E370" i="1"/>
  <c r="E362" i="1"/>
  <c r="E344" i="1"/>
  <c r="E337" i="1"/>
  <c r="E319" i="1"/>
  <c r="E306" i="1"/>
  <c r="E288" i="1"/>
  <c r="E281" i="1"/>
  <c r="E274" i="1"/>
  <c r="E267" i="1"/>
  <c r="E248" i="1"/>
  <c r="E246" i="1"/>
  <c r="E240" i="1"/>
  <c r="E233" i="1"/>
  <c r="E226" i="1"/>
  <c r="E199" i="1"/>
  <c r="E198" i="1"/>
  <c r="E197" i="1"/>
  <c r="E200" i="1" s="1"/>
  <c r="E191" i="1"/>
  <c r="E171" i="1"/>
  <c r="E170" i="1"/>
  <c r="E169" i="1"/>
  <c r="E163" i="1"/>
  <c r="E143" i="1"/>
  <c r="E135" i="1"/>
  <c r="E115" i="1"/>
  <c r="E114" i="1"/>
  <c r="E110" i="1"/>
  <c r="E111" i="1" s="1"/>
  <c r="E100" i="1"/>
  <c r="E80" i="1"/>
  <c r="E79" i="1"/>
  <c r="E78" i="1"/>
  <c r="E77" i="1"/>
  <c r="E71" i="1"/>
  <c r="E47" i="1"/>
  <c r="E46" i="1"/>
  <c r="E45" i="1"/>
  <c r="E44" i="1"/>
  <c r="E38" i="1"/>
  <c r="E14" i="1"/>
  <c r="E48" i="1" l="1"/>
  <c r="E116" i="1"/>
  <c r="E81" i="1"/>
  <c r="E172" i="1"/>
</calcChain>
</file>

<file path=xl/comments1.xml><?xml version="1.0" encoding="utf-8"?>
<comments xmlns="http://schemas.openxmlformats.org/spreadsheetml/2006/main">
  <authors>
    <author>Navrátilová Lenka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</t>
        </r>
      </text>
    </comment>
  </commentList>
</comments>
</file>

<file path=xl/sharedStrings.xml><?xml version="1.0" encoding="utf-8"?>
<sst xmlns="http://schemas.openxmlformats.org/spreadsheetml/2006/main" count="1044" uniqueCount="221">
  <si>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</si>
  <si>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</si>
  <si>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</si>
  <si>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</si>
  <si>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</si>
  <si>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</si>
  <si>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</si>
  <si>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</si>
  <si>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</si>
  <si>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</si>
  <si>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</si>
  <si>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</si>
  <si>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</si>
  <si>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</si>
  <si>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</si>
  <si>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</si>
  <si>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</si>
  <si>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</si>
  <si>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</si>
  <si>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</si>
  <si>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</si>
  <si>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</si>
  <si>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</si>
  <si>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</si>
  <si>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</si>
  <si>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</si>
  <si>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</si>
  <si>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</si>
  <si>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</si>
  <si>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</si>
  <si>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Investiční transfery od obcí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</si>
  <si>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</si>
  <si>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</si>
  <si>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</si>
  <si>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</si>
  <si>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 xml:space="preserve"> -Rozpočtová změna 1/21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</si>
  <si>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</si>
  <si>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</si>
  <si>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2021 poskytnutá na základě rozhodnutí Ministerstva školství, mládeže a tělovýchovy ČR v celkové výši 114 500 000,- Kč pro soukromé školy a školská zařízení Olomouckého kraje na 1. čtvrtletí roku 2021.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</si>
  <si>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</si>
  <si>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</si>
  <si>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</si>
  <si>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</si>
  <si>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</si>
  <si>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</si>
  <si>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</si>
  <si>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</si>
  <si>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</si>
  <si>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2/21</t>
  </si>
  <si>
    <t>druh rozpočtové změny: zapojení prostředků do rozpočtu</t>
  </si>
  <si>
    <t>důvod: odbor strategického rozvoje kraje požádal ekonomický odbor dne 6.1.2021 o provedení rozpočtové změny. Důvodem navrhované změny je zapojení finančních prostředků do rozpočtu odboru strategického rozvoje kraje v celkové výši 51 489 104,62 Kč. Finanční prostředky budou použity na financování projektu "Azylové domy v Olomouckém kraji I." v rámci Operačního programu Zaměstnanost, jedná se o zapojení zůstatku k 31.12.2020 na zvláštním bankovním účtu do rozpočtu Olomouckého kraje roku 2021.</t>
  </si>
  <si>
    <t>Odbor strategického rozvoje kraje</t>
  </si>
  <si>
    <t>ORJ - 60</t>
  </si>
  <si>
    <t>8115 - Změna stavu krátkod. prostř.na BÚ</t>
  </si>
  <si>
    <t>seskupení položek</t>
  </si>
  <si>
    <t>51 - Neinvestiční nákupy a související výdaje</t>
  </si>
  <si>
    <t>50 - Výdaje na platy, ost. platby za pr. práci a poj.</t>
  </si>
  <si>
    <t>54 - Neinvestiční transfery obyvatelstvu</t>
  </si>
  <si>
    <t xml:space="preserve"> -Rozpočtová změna 3/21</t>
  </si>
  <si>
    <t>důvod: odbor strategického rozvoje kraje požádal ekonomický odbor dne 7.1.2021 o provedení rozpočtové změny. Důvodem navrhované změny je zapojení finančních prostředků do rozpočtu odboru strategického rozvoje kraje v celkové výši 5 175 865,95 Kč. Finanční prostředky budou použity na financování projektu "Podpora plánování sociálních služeb a sociální práce na území Olomouckého kraje v návaznosti na zvyšování jejich dostupnosti a kvality II." v rámci Operačního programu Zaměstnanost, jedná se o zapojení zůstatku k 31.12.2020 na zvláštním bankovním účtu do rozpočtu Olomouckého kraje roku 2021.</t>
  </si>
  <si>
    <t>ORJ - 64</t>
  </si>
  <si>
    <t>61 - Investiční nákupy a související výdaje</t>
  </si>
  <si>
    <t xml:space="preserve"> -Rozpočtová změna 4/21</t>
  </si>
  <si>
    <t>důvod: odbor strategického rozvoje kraje požádal ekonomický odbor dne 7.1.2021 o provedení rozpočtové změny. Důvodem navrhované změny je zapojení finančních prostředků do rozpočtu odboru strategického rozvoje kraje v celkové výši 464 077,95 Kč. Finanční prostředky budou použity na financování projektu ""Obědy do škol v Olomouckém kraji II" v rámci Operačního programu potravinové a materiální pomoci, jedná se o zapojení zůstatku k 31.12.2020 na zvláštním bankovním účtu do rozpočtu Olomouckého kraje roku 2021.</t>
  </si>
  <si>
    <t>53 - Neinvestiční transfery veřejnopráv. subj.</t>
  </si>
  <si>
    <t>5336 - Neinvestiční dotace zřízeným PO</t>
  </si>
  <si>
    <t xml:space="preserve"> -Rozpočtová změna 5/21</t>
  </si>
  <si>
    <t>důvod: odbor strategického rozvoje kraje požádal ekonomický odbor dne 11.1.2021 o provedení rozpočtové změny. Důvodem navrhované změny je zapojení finančních prostředků do rozpočtu odboru strategického rozvoje kraje v celkové výši 93 491,73 Kč. Finanční prostředky budou použity na financování projektu "Rovný přístup ke vzdělávání s ohledem na lepší uplatnitelnost na trhu práce (IKAP I)" v rámci Operačního programu Výzkum, vývoj a vzdělávání. Jedná se o zapojení zůstatku k 31.12.2020 na zvláštním bankovním účtu do rozpočtu Olomouckého kraje roku 2021.</t>
  </si>
  <si>
    <t>8115 - Změna stavu kr. prostř.na bank.účtech</t>
  </si>
  <si>
    <t>59 - Ostatní neinvestiční výdaje</t>
  </si>
  <si>
    <t xml:space="preserve"> -Rozpočtová změna 6/21</t>
  </si>
  <si>
    <t>důvod: odbor strategického rozvoje kraje požádal ekonomický odbor dne 6.1.2021 o provedení rozpočtové změny. Důvodem navrhované změny je zapojení finančních prostředků do rozpočtu odboru strategického rozvoje kraje v celkové výši 2 510 598,18 Kč. Finanční prostředky budou použity na financování projektu "Implementace krajského akčního plánu v Olomouckém kraji II" v rámci Operačního programu Výzkum, vývoj a vzdělávání, jedná se o zapojení zůstatku k 31.12.2020 na zvláštním bankovním účtu do rozpočtu Olomouckého kraje roku 2021.</t>
  </si>
  <si>
    <t>52 - Neinvestiční transfery soukromopr. subj.</t>
  </si>
  <si>
    <t xml:space="preserve"> -Rozpočtová změna 7/21</t>
  </si>
  <si>
    <t>důvod: odbor strategického rozvoje kraje požádal ekonomický odbor dne 6.1.2021 o provedení rozpočtové změny. Důvodem navrhované změny je zapojení finančních prostředků do rozpočtu odboru strategického rozvoje kraje v celkové výši 1 325 012,70 Kč. Finanční prostředky budou použity na financování projektu "Rovné příležitosti ve vzdělávání v Olomouckém kraji" v rámci Operačního programu Výzkum, vývoj a vzdělávání, jedná se o zapojení zůstatku k 31.12.2020 na zvláštním bankovním účtu do rozpočtu Olomouckého kraje roku 2021.</t>
  </si>
  <si>
    <t xml:space="preserve"> -Rozpočtová změna 8/21</t>
  </si>
  <si>
    <t>důvod: odbor strategického rozvoje kraje požádal ekonomický odbor dne 7.1.2020 o provedení rozpočtové změny. Důvodem navrhované změny je zapojení finančních prostředků do rozpočtu odboru strategického rozvoje kraje v celkové výši 53 043 717,13 Kč. Finanční prostředky budou použity na financování  "AMO - Kotlíkové dotace v Olomouckém kraji" a "Kotlíkové dotace v Olomouckém kraji III" v rámci Operačního programu Životní prostředí 2014 - 2020. Jedná se o zapojení zůstatku k 31.12.2020 na zvláštním bankovním účtu do rozpočtu Olomouckého kraje roku 2021.</t>
  </si>
  <si>
    <t>ORJ - 77</t>
  </si>
  <si>
    <t>ORJ - 79</t>
  </si>
  <si>
    <t>63 - Investiční transfery</t>
  </si>
  <si>
    <t xml:space="preserve"> -Rozpočtová změna 9/21</t>
  </si>
  <si>
    <t>důvod: odbor investic požádal ekonomický odbor dne 6.1.2021 o provedení rozpočtové změny. Důvodem navrhované změny je zapojení finančních prostředků do rozpočtu Olomouckého kraje v celkové výši 300,- Kč. Finanční prostředky budou zapojeny jako příjmy z přeplatků vyúčtovaných záloh z minulých let a budou použity na posílení provozních výdajů.</t>
  </si>
  <si>
    <t>Odbor investic</t>
  </si>
  <si>
    <t>ORJ - 17</t>
  </si>
  <si>
    <t>2324 - Přijaté nekapitál. příspěvky a náhrady</t>
  </si>
  <si>
    <t>ORJ - 50</t>
  </si>
  <si>
    <t>ORJ - 52</t>
  </si>
  <si>
    <t xml:space="preserve"> -Rozpočtová změna 10/21</t>
  </si>
  <si>
    <t>důvod: odbor podpory řízení příspěvkových organizací požádal ekonomický odbor dne 7.1.2021 o provedení rozpočtové změny. Důvodem navrhované změny je zapojení finančních prostředků do rozpočtu Olomouckého kraje ve výši 75 060,- Kč. Generali Česká pojišťovna a.s. uhradila na účet Olomouckého kraje pojistné plnění k pojistné události pro příspěvkovou organizaci Gymnázium, Olomouc - Hejčín, na úhradu nákladů spojených s únikem vody v učebně v roce 2020.</t>
  </si>
  <si>
    <t xml:space="preserve"> </t>
  </si>
  <si>
    <t>Odbor ekonomický</t>
  </si>
  <si>
    <t>ORJ - 07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</si>
  <si>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</si>
  <si>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</si>
  <si>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</si>
  <si>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</si>
  <si>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11/21</t>
  </si>
  <si>
    <t>druh rozpočtové změny: vnitřní rozpočtová změna - přesun mezi jednotlivými položkami, paragrafy a odbory ekonomickým a sociálních věcí</t>
  </si>
  <si>
    <t>důvod: odbor sociálních věcí požádal ekonomický odbor dne 5.1.2021 o provedení rozpočtové změny. Důvodem navrhované změny je převedení finančních prostředků z odboru ekonomického na odbor sociálních věcí ve výši 1 759 385,- Kč. Finanční prostředky budou použity na úhradu mzdových nákladů za prosinec 2020, vzniklých využitím pracovní povinnosti studentů, a budou čerpány z rezervy rady.</t>
  </si>
  <si>
    <t>Odbor sociálních věcí</t>
  </si>
  <si>
    <t>ORJ - 11</t>
  </si>
  <si>
    <t>50 - Platy a podobné a související výdaje</t>
  </si>
  <si>
    <t xml:space="preserve"> -Rozpočtová změna 12/21</t>
  </si>
  <si>
    <t>druh rozpočtové změny: vnitřní rozpočtová změna - přesun mezi jednotlivými položkami, paragrafy a odbory ekonomickým a kancelář ředitele</t>
  </si>
  <si>
    <t>důvod: odbor kancelář ředitele požádala ekonomický odbor dne 18.12.2020 o provedení rozpočtové změny. Důvodem navrhované změny je převedení finančních prostředků z odboru ekonomického na odbor kancelář ředitele ve výši 1 100 000,- Kč. Finanční prostředky budou použity na úhradu soudního poplatku v soudním řízení ve věci e-government, a budou převedeny z rezervy rady.</t>
  </si>
  <si>
    <t>Odbor kancelář ředitele</t>
  </si>
  <si>
    <t>ORJ - 03</t>
  </si>
  <si>
    <t xml:space="preserve"> -Rozpočtová změna 13/21</t>
  </si>
  <si>
    <t>druh rozpočtové změny: vnitřní rozpočtová změna - přesun mezi jednotlivými položkami, paragrafy a odbory ekonomickým a kancelář hejtmana</t>
  </si>
  <si>
    <t>důvod: odbor kancelář hejtmana požádal ekonomický odbor dne 7.1.2021 o provedení rozpočtové změny. Důvodem navrhované změny je převedení finančních prostředků z odboru ekonomického na odbor kancelář hejtmana ve výši 1 224 510,- Kč. Finanční prostředky budou použity na pokrytí výdajů oddělení cestovního ruchu a vnějších vztahů a budou čerpány z rezervy rady.</t>
  </si>
  <si>
    <t>Odbor kancelář hejtmana</t>
  </si>
  <si>
    <t>ORJ - 18</t>
  </si>
  <si>
    <t xml:space="preserve"> -Rozpočtová změna 14/21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</si>
  <si>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</si>
  <si>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8.1.2021 o provedení rozpočtové změny. Důvodem navrhované změny je převedení finančních prostředků z odboru ekonomického na odbor strategického rozvoje kraje v celkové výši                12 410 938,- Kč. Finanční prostředky budou použity na poskytnutí individuálních dotací na základě usnesení Zastupitelstva Olomouckého kraje č. UZ/17/66/2019 ze dne 23.9.2019 a UZ/21/53/2020 ze dne 22.6.2020, prostředky budou čerpány z rezervy Olomouckého kraje na individuální dotace.</t>
  </si>
  <si>
    <t>ORJ - 08</t>
  </si>
  <si>
    <t xml:space="preserve"> -Rozpočtová změna 15/21</t>
  </si>
  <si>
    <t>druh rozpočtové změny: vnitřní rozpočtová změna - přesun mezi jednotlivými položkami, paragrafy a odbory ekonomickým a dopravy a silničního hospodářství</t>
  </si>
  <si>
    <t>důvod: odbor dopravy a silničního hospodářství požádal ekonomický odbor dne 11.1.2021 o provedení rozpočtové změny. Důvodem navrhované změny je převedení finančních prostředků z odboru ekonomického na odbor dopravy a silničního hospodářství ve výši                4 400 000,- Kč. Finanční prostředky budou použity na poskytnutí individuální dotace městu Přerov na základě usnesení Zastupitelstva Olomouckého kraje č. UZ/21/18/2020 ze dne 22.6.2020, prostředky budou čerpány z rezervy Olomouckého kraje na individuální dotace.</t>
  </si>
  <si>
    <t>Odbor dopravy a silničního hospodářství</t>
  </si>
  <si>
    <t>ORJ - 12</t>
  </si>
  <si>
    <t xml:space="preserve"> -Rozpočtová změna 16/21</t>
  </si>
  <si>
    <t>druh rozpočtové změny: vnitřní rozpočtová změna - přesun mezi jednotlivými položkami, paragrafy a odbory investic a kancelář hejtmana</t>
  </si>
  <si>
    <t>důvod: odbor investic požádal ekonomický odbor dne 4.1.2021 o provedení rozpočtové změny. Důvodem navrhované změny je převedení finančních prostředků z odboru investic na odbor kancelář hejtmana ve výši 1 700 000,- Kč. Finanční prostředky budou použity na poskytnutí finančního daru Hasičskému záchrannému sboru Olomouckého kraje na výstavbu nové stanice v Prostějově.</t>
  </si>
  <si>
    <t>ÚZ</t>
  </si>
  <si>
    <t xml:space="preserve"> -Rozpočtová změna 17/21</t>
  </si>
  <si>
    <t>druh rozpočtové změny: vnitřní rozpočtová změna - přesun mezi jednotlivými položkami, paragrafy v rámci odboru kancelář hejtmana</t>
  </si>
  <si>
    <t>důvod: odbor kancelář hejtmana požádal ekonomický odbor dne 11.1.2020 o provedení rozpočtové změny. Důvodem navrhované změny je přesun finančních prostředků v rámci odboru kancelář hejtmana ve výši 180 000,- Kč. Finanční prostředky budou použity na provedení grafických úprav 6 vydání novin "Krajánek" pro rok 2021.</t>
  </si>
  <si>
    <t xml:space="preserve"> -Rozpočtová změna 18/21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</si>
  <si>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</si>
  <si>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28.12.2020 o provedení rozpočtové změny. Důvodem navrhované změny je přesun finančních prostředků v rámci odboru podpory řízení příspěvkových organizací ve výši        254 250,- Kč. Finanční prostředky budou použity na poskytnutí příspěvku na provoz - účelově určeného příspěvku na pronájem tělocvičny TJ Sokol Slavonín pro příspěvkovou organizaci Střední škola polygrafická, Olomouc, prostředky budou převedeny z rezervy odboru podpory řízení příspěvkových organizací na základě usnesení  Rady Olomouckého kraje dne č. UR/7/14/2021 ze dne 11.1.2021.</t>
  </si>
  <si>
    <t xml:space="preserve"> -Rozpočtová změna 19/21</t>
  </si>
  <si>
    <t>důvod: odbor podpory řízení příspěvkových organizací požádal ekonomický odbor dne 29.12.2020 o provedení rozpočtové změny. Důvodem navrhované změny je přesun finančních prostředků v rámci odboru podpory řízení příspěvkových organizací ve výši        21 722,- Kč. Finanční prostředky budou použity na poskytnutí příspěvku na provoz - účelově určeného příspěvku na úhradu soudních výloh a poplatků pro příspěvkovou organizaci Střední průmyslová škola Jeseník, prostředky budou převedeny z rezervy odboru podpory řízení příspěvkových organizací na základě usnesení  Rady Olomouckého kraje dne č. UR/7/15/2021 ze dne 11.1.2021.</t>
  </si>
  <si>
    <t xml:space="preserve"> -Rozpočtová změna 20/21</t>
  </si>
  <si>
    <t>důvod: odbor podpory řízení příspěvkových organizací požádal ekonomický odbor dne 28.12.2020 o provedení rozpočtové změny. Důvodem navrhované změny je přesun finančních prostředků v rámci odboru podpory řízení příspěvkových organizací v celkové výši 6 621 000,- Kč. Finanční prostředky budou použity na kofinancování projektů spolufinancovaných z evropských a národních fondů příspěvkových organizací Olomouckého kraje na základě usnesení  Rady Olomouckého kraje dne č. UR/7/15/2021 ze dne 11.1.2021.</t>
  </si>
  <si>
    <t>6351 - Investiční transfery zřízeným PO</t>
  </si>
  <si>
    <t xml:space="preserve"> -Rozpočtová změna 21/21</t>
  </si>
  <si>
    <t>druh rozpočtové změny: vnitřní rozpočtová změna - přesun mezi jednotlivými položkami, paragrafy v rámci odboru investic</t>
  </si>
  <si>
    <t>důvod: odbor investic požádal ekonomický odbor dne 5.1.2021 o provedení rozpočtové změny. Důvodem navrhované změny je přesun finančních prostředků v rámci odboru investic ve výši 1 311 000,- Kč. Finanční prostředky budou použity na financování projektu v oblasti sociální "Centrum sociálních služeb Prostějov, p.o. - Výměna výtahu SO-02".</t>
  </si>
  <si>
    <t xml:space="preserve"> -Rozpočtová změna 22/21</t>
  </si>
  <si>
    <t>důvod: odbor investic požádal ekonomický odbor dne 11.1.2021 o provedení rozpočtové změny. Důvodem navrhované změny je přesun finančních prostředků v rámci odboru investic v celkové výši 191 180,- Kč. Finanční prostředky budou použity na financování projektu v oblasti zdravotnictví "Zdravotnická záchranná služba OK - výstavba dvougaráže výjezdové základny v Hanušovicích".</t>
  </si>
  <si>
    <t xml:space="preserve"> -Rozpočtová změna 23/21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</si>
  <si>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</si>
  <si>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7.1.2021 o provedení rozpočtové změny. Důvodem navrhované změny je přesun finančních prostředků v rámci odboru strategického rozvoje kraje v celkové výši 8 713,- Kč. Finanční prostředky budou použity na financování projektu "Podpora plánování sociálních služeb a sociální práce na území Olomouckého kraje v návaznosti na zvyšování jejich dostupnosti a kvality II." v rámci Operačního programu Zaměstnanost.</t>
  </si>
  <si>
    <t xml:space="preserve"> -Rozpočtová změna 24/21</t>
  </si>
  <si>
    <t>důvod: odbor strategického rozvoje kraje požádal ekonomický odbor dne 7.1.2021 o provedení rozpočtové změny. Důvodem navrhované změny je přesun finančních prostředků v rámci odboru strategického rozvoje kraje v celkové výši 782 000,- Kč. Finanční prostředky budou použity na financování projektu "Rovné příležitosti ve vzdělávání v Olomouckém kraji" v rámci Operačního programu Výzkum, vývoj a vzdělávání.</t>
  </si>
  <si>
    <t xml:space="preserve"> -Rozpočtová změna 25/21</t>
  </si>
  <si>
    <t>důvod: odbor strategického rozvoje kraje požádal ekonomický odbor dne 6.1.2021 o provedení rozpočtové změny. Důvodem navrhované změny je přesun finančních prostředků v rámci odboru strategického rozvoje kraje ve výši 5 000,- Kč. Finanční prostředky budou použity na financování projektu "Implementace krajského akčního plánu v Olomouckém kraji II" v rámci Operačního programu Výzkum, vývoj a vzdělávání.</t>
  </si>
  <si>
    <t xml:space="preserve"> -Rozpočtová změna 26/21</t>
  </si>
  <si>
    <t>důvod: odbor investic požádal ekonomický odbor dne 11.1.2021 o provedení rozpočtové změny. Důvodem navrhované změny je přesun finančních prostředků v rámci odboru investic ve výši 652 757,31 Kč. Finanční prostředky budou použity na financování projektu v oblasti sociální "Klíč - centrum sociálních služeb - Výstavba objektu pro osoby s poruchou autistického spektra".</t>
  </si>
  <si>
    <t xml:space="preserve"> -Rozpočtová změna 27a/21</t>
  </si>
  <si>
    <t>důvod: odbor investic požádal ekonomický odbor dne 6.1.2020 o provedení rozpočtové změny. Důvodem navrhované změny je zapojení finančních prostředků do rozpočtu Olomouckého kraje v celkové výši 300,- Kč. Finanční prostředky budou zapojeny jako příjmy ze smluvních pokut a budou použity na posílení provozních výdajů.</t>
  </si>
  <si>
    <t>2212 - Sankční platby přijaté od jiných subjektů</t>
  </si>
  <si>
    <t xml:space="preserve"> -Rozpočtová změna 28a/21</t>
  </si>
  <si>
    <t>důvod: odbor ekonomický požádal dne 11.1.2021 o provedení rozpočtové změny. Důvodem navrhované změny je zapojení finančních prostředků do rozpočtu Olomouckého kraje v celkové výši 1 759 385,- Kč. Jedná se o zapojení zůstatku dotace k 31.12.2020 na bankovním účtu do rozpočtu Olomouckého kraje roku 2021, prostředky na úhradu mzdových nákladů vzniklých využitím pracovní povinnosti studentů byly čerpány z rezervy rady a budou do ní vráceny.</t>
  </si>
  <si>
    <t>8115 - Změna stavu krát. prostředků na BÚ</t>
  </si>
  <si>
    <t xml:space="preserve"> -Rozpočtová změna 27/21</t>
  </si>
  <si>
    <t>důvod: odbor strategického rozvoje kraje požádal ekonomický odbor dne 14.1.2021 o provedení rozpočtové změny. Důvodem navrhované změny je zapojení finančních prostředků do rozpočtu Olomouckého kraje v celkové výši 1 195 285,82 Kč. Finanční prostředky budou použity na financování projektu v oblasti regionálního rozvoje "Smart Akcelerátor Olomouckého kraje II", jedná se o zapojení zůstatku k 31.12.2020 na zvláštním bankovním účtu do rozpočtu Olomouckého kraje roku 2021.</t>
  </si>
  <si>
    <t>ORJ - 74</t>
  </si>
  <si>
    <t xml:space="preserve"> -Rozpočtová změna 28/21</t>
  </si>
  <si>
    <t>důvod: odbor strategického rozvoje kraje požádal ekonomický odbor dne 21.1.2021 o provedení rozpočtové změny. Důvodem navrhované změny je zapojení finančních prostředků do rozpočtu odboru strategického rozvoje kraje v celkové výši 1 412 143,41 Kč. Finanční prostředky budou použity na financování projektu v oblasti rozvoje lidských zdrojů "Krajský akční plán rozvoje vzdělávání Olomouckého kraje" v rámci Operačního programu Výzkum,vývoj a vzdělávání, jedná se o zapojení zůstatku k 31.12.2020 na zvláštním bankovním účtu do rozpočtu Olomouckého kraje roku 2021.</t>
  </si>
  <si>
    <t>ORJ - 76</t>
  </si>
  <si>
    <t>8115 - Změny stavu krát. prostř. na bank. úč.</t>
  </si>
  <si>
    <t xml:space="preserve"> -Rozpočtová změna 29/21</t>
  </si>
  <si>
    <t>důvod: neinvestiční dotace ze státního rozpočtu ČR na rok 2021 poskytnutá na základě rozhodnutí Ministerstva školství, mládeže a tělovýchovy ČR č.j.: 009 a 010/2021-50_SG_A ze dne 15.1.2021 v celkové výši 1 585 000,- Kč na rozvojový program "Podpora přípravy sportovních talentů na školách s oborem vzdělání gymnázium se sportovní přípravou" na rok 2021.</t>
  </si>
  <si>
    <t xml:space="preserve"> -Rozpočtová změna 30/21</t>
  </si>
  <si>
    <t>důvod: odbor investic požádal ekonomický odbor dne 14.1.2021 o provedení rozpočtové změny. Důvodem navrhované změny je zapojení finančních prostředků do rozpočtu Olomouckého kraje ve výši 131 612,41 Kč. Finanční prostředky budou zapojeny jako příjmy z předešlých let a budou použity na úhradu nájemného a financování projektu v oblasti sociální "Transformace příspěvkové organizace Nové Zámky - poskytovatel sociálních služeb - II.etapa - novostavba RD Měrotín".</t>
  </si>
  <si>
    <t xml:space="preserve"> -Rozpočtová změna 31/21</t>
  </si>
  <si>
    <t>důvod: odbor podpory řízení příspěvkových organizací požádal ekonomický odbor dne 18.1.2021 o provedení rozpočtové změny. Důvodem navrhované změny je zapojení finančních prostředků do rozpočtu Olomouckého kraje v celkové výši 27 228 387,99 Kč. Finanční prostředky budou zapojeny jako finanční vypořádání příspěvkové organizace v oblasti dopravy Koordinátor Integrovaného dopravního systému Olomouckého kraje, a budou použity na vytvoření rezervy na dopravní obslužnost na základě usnesení Rady Olomouckého kraje č. UR/69/16/2019 ze dne 15.7.2019.</t>
  </si>
  <si>
    <t>2229 - Ost. přijaté vratky transferů a pod. příjmy</t>
  </si>
  <si>
    <t xml:space="preserve"> -Rozpočtová změna 32/21</t>
  </si>
  <si>
    <t>důvod: odbor podpory řízení příspěvkových organizací požádal ekonomický odbor dne 7.1.2021 o provedení rozpočtové změny. Důvodem navrhované změny je zapojení finančních prostředků do rozpočtu Olomouckého kraje v celkové výši 84 691,- Kč. Generali Česká pojišťovna a.s. uhradila na účet Olomouckého kraje pojistné plnění k pojistné události pro příspěvkovou organizaci Střední škola gastronomie a služeb, Přerov, na úhradu nákladů spojených s únikem vody a na opravu elektroinstalace v roce 2020.</t>
  </si>
  <si>
    <t xml:space="preserve"> -Rozpočtová změna 33/21</t>
  </si>
  <si>
    <t>druh rozpočtové změny: vnitřní rozpočtová změna - přesun mezi jednotlivými položkami, paragrafy a odbory strategického rozvoje kraje a kancelář ředitele</t>
  </si>
  <si>
    <t>důvod: odbor strategického rozvoje kraje požádal ekonomický odbor dne 14.1.2021 o provedení rozpočtové změny. Důvodem navrhované změny je převedení finančních prostředků z odboru strategického rozvoje kraje na odbor kancelář ředitele v celkové výši 670 000,- Kč. Finanční prostředky budou použity na financování "Projektu technické pomoci Olomouckého kraje v rámci INTERREG V-A Česká republika - Polsko".</t>
  </si>
  <si>
    <t xml:space="preserve"> -Rozpočtová změna 34/21</t>
  </si>
  <si>
    <t>důvod: odbor kancelář hejtmana požádal ekonomický odbor dne 22.1.2021 o provedení rozpočtové změny. Důvodem navrhované změny je přesun finančních prostředků v rámci odboru kancelář hejtmana v celkové výši 191 583,- Kč. Finanční prostředky budou použity na poskytnutí finančních darů městům v souvislosti s vydaným rozhodnutím o vykonávání péče o děti a mládež za nouzového stavu v období říjen - listopad 2020, materiál je součástí programu jednání Rady Olomouckého kraje dne 1.2.2021 (bod 1.5).</t>
  </si>
  <si>
    <t xml:space="preserve"> -Rozpočtová změna 35/21</t>
  </si>
  <si>
    <t>důvod: odbor kancelář hejtmana požádal ekonomický odbor dne 25.1.2021 o provedení rozpočtové změny. Důvodem navrhované změny je přesun finančních prostředků v rámci odboru kancelář hejtmana v celkové výši 31 000,- Kč. Finanční prostředky budou použity na úhradu pokuty a nákladů správního řízení na základě rozhodnutí Úřadu pro dohled nad hospodařením politických stran a politických hnutí.</t>
  </si>
  <si>
    <t xml:space="preserve"> -Rozpočtová změna 36/21</t>
  </si>
  <si>
    <t>druh rozpočtové změny: vnitřní rozpočtová změna - přesun mezi jednotlivými položkami, paragrafy v rámci odboru sociálních věcí</t>
  </si>
  <si>
    <t>důvod: odbor sociálních věcí požádal ekonomický odbor dne 15.1.2021 o provedení rozpočtové změny. Důvodem navrhované změny je přesun finančních prostředků v rámci odboru sociálních věcí ve výši 2 000,- Kč. Finanční prostředky budou použity na úhradu členského poplatku Olomouckého kraje na rok 2021 v Asociaci poskytovatelů sociálních služeb ČR.</t>
  </si>
  <si>
    <t xml:space="preserve"> -Rozpočtová změna 37/21</t>
  </si>
  <si>
    <t>druh rozpočtové změny: vnitřní rozpočtová změna - přesun mezi jednotlivými položkami, paragrafy v rámci odboru zdravotnictví</t>
  </si>
  <si>
    <t>důvod: odbor zdravotnictví požádal ekonomický odbor dne 25.1.2021 o provedení rozpočtové změny. Důvodem navrhované změny je přesun finančních prostředků v rámci odboru zdravotnictví ve výši 60 000,- Kč. Finanční prostředky budou použity na úhradu nákladů na preventivní opatření zabraňující vzniku, rozvoji a šíření onemocnění tuberkulózou.</t>
  </si>
  <si>
    <t>Odbor zdravotnictví</t>
  </si>
  <si>
    <t>ORJ - 14</t>
  </si>
  <si>
    <t>58 - Výdaje na náhrady za nezpůsobenou újmu</t>
  </si>
  <si>
    <t xml:space="preserve"> -Rozpočtová změna 38/21</t>
  </si>
  <si>
    <t xml:space="preserve">důvod: odbor podpory řízení příspěvkových organizací požádal ekonomický odbor dne 20.1.2021 o provedení rozpočtové změny. Důvodem navrhované změny je přesun finančních prostředků v rámci odboru podpory řízení příspěvkových organizací ve výši         1 012 634,- Kč. Finanční prostředky budou použity na poskytnutí příspěvku na provoz - účelově určeného příspěvku na krytí zvýšených nákladů spojených s úhradou soudního sporu pro příspěvkovou organizaci Hotelová škola Vincenze Priessnitze a Obchodní akademie Jeseník, materiál je součástí programu jednání Rady Olomouckého kraje dne 1.2.2021 (bod 4.1.). </t>
  </si>
  <si>
    <t xml:space="preserve"> -Rozpočtová změna 39/21</t>
  </si>
  <si>
    <t>důvod: odbor investic požádal ekonomický odbor dne 19.1.2021 o provedení rozpočtové změny. Důvodem navrhované změny je přesun finančních prostředků v rámci odboru investic ve výši 100 000,- Kč. Finanční prostředky budou použity na financování projektu v oblasti školství "Realizace energeticky úsporných opatření - SPŠ Hranice - A) ZATEPLENÍ".</t>
  </si>
  <si>
    <t xml:space="preserve"> -Rozpočtová změna 40/21</t>
  </si>
  <si>
    <t>důvod: odbor investic požádal ekonomický odbor dne 18.1.2021 o provedení rozpočtové změny. Důvodem navrhované změny je přesun finančních prostředků v rámci odboru investic v celkové výši 1 723 000,- Kč. Finanční prostředky budou použity na financování projektu v oblasti dopravy "Šternberk - průtah".</t>
  </si>
  <si>
    <t xml:space="preserve"> -Rozpočtová změna 41/21</t>
  </si>
  <si>
    <t>důvod: odbor investic požádal ekonomický odbor dne 12.1.2021 o provedení rozpočtové změny. Důvodem navrhované změny je přesun finančních prostředků v rámci odboru investic ve výši 238 266,72 Kč. Finanční prostředky budou použity na financování projektu v oblasti sociální "Transformace příspěvkové organizace Nové Zámky - poskytovatel sociálních služeb - III.etapa - RD Červenka 361".</t>
  </si>
  <si>
    <t xml:space="preserve"> -Rozpočtová změna 42/21</t>
  </si>
  <si>
    <t>poskytovatel: Ministerstvo práce a sociálních věcí</t>
  </si>
  <si>
    <t>důvod: neinvestiční dotace ze státního rozpočtu ČR na rok 2021 poskytnutá na základě rozhodnutí Ministerstva práce a sociálních věcí ČR č.j.: MPSV-2021/7781-213 ze dne 19.1.2021 v celkové výši 9 500 000,- Kč k zajištění výplaty státního příspěvku pro zřizovatele zařízení pro děti vyžadující okamžitou pomoc podle § 42g a násl. zákona č. 359/1999 Sb., o sociálně - právní ochraně dětí na rok 2021. Záloha pro Fond ohrožených dětí na období prosinec 2020 až březen 2021 je 2 000 000,- Kč.</t>
  </si>
  <si>
    <t xml:space="preserve"> -Rozpočtová změna 43/21</t>
  </si>
  <si>
    <t>důvod: odbor strategického rozvoje kraje požádal ekonomický odbor dne 25.1.2021 o provedení rozpočtové změny. Důvodem navrhované změny je zapojení finančních prostředků do rozpočtu Olomouckého kraje ve výši 6 386,75 Kč. Finanční prostředky budou zapojeny jako finanční vypořádání poskytnuté dotace z "Kotlíkových dotací v Olomouckém kraji III." v rámci Operačního programu Životní prostředí 2014 - 2020.</t>
  </si>
  <si>
    <t xml:space="preserve"> -Rozpočtová změna 44/21</t>
  </si>
  <si>
    <t>důvod: odbor školství a mládeže požádal ekonomický odbor dne 26.1.2021 o provedení rozpočtové změny. Důvodem navrhované změny je zapojení finančních prostředků do rozpočtu odboru školství a mládeže v celkové výši 8 285 496,80 Kč. Jedná se o zapojení finančních prostředků z finančního vypořádání dotací poskytnutých příspěvkovým organizacím za rok 2020 do rozpočtu Olomouckého kraje roku 2021, prostředky budou zaslány na účet Ministerstva školství, mládeže a tělovýchovy.</t>
  </si>
  <si>
    <t xml:space="preserve"> -Rozpočtová změna 45/21</t>
  </si>
  <si>
    <t>důvod: neinvestiční dotace ze státního rozpočtu ČR na rok 2021 poskytnutá na základě dokumentu Ministerstva školství, mládeže a tělovýchovy ČR č.j.: MSMT-203/2021 ze dne 26.1.2021 ve výši 10 364 011 874,- Kč - normativní rozpis rozpočtu přímých výdajů regionálního školství územních samosprávných celků na rok 2021 (přímé náklady na vzdělávání).</t>
  </si>
  <si>
    <t xml:space="preserve"> -Rozpočtová změna 46/21</t>
  </si>
  <si>
    <t>důvod: odbor ekonomický požádal dne 27.1.2021 o provedení rozpočtové změny. Důvodem navrhované změny je zapojení finančních prostředků do rozpočtu Olomouckého kraje v celkové výši 9 160 639,57 Kč a převedení finančních prostředků z odboru sociálních věcí na odbor ekonomický ve výši 1 465 180,50 Kč. Jedná se o zapojení finančních prostředků z finančního vypořádání za rok 2020 a zapojení zůstatku k 31.12.2020 na bankovním účtu do rozpočtu Olomouckého kraje roku 2021, prostředky budou zaslány na účty Úřadu vlády, Ministerstva kultury, Ministerstva zdravotnictví, Ministerstva financí a Ministerstva práce a sociálních věcí.</t>
  </si>
  <si>
    <t>2223 - Příjmy z FV mezi krajem a obcemi</t>
  </si>
  <si>
    <t>Odbor sportu, kultury a památkové péče</t>
  </si>
  <si>
    <t>ORJ - 13</t>
  </si>
  <si>
    <t xml:space="preserve"> -Rozpočtová změna 47/21</t>
  </si>
  <si>
    <t xml:space="preserve">důvod: odbor podpory řízení příspěvkových organizací požádal ekonomický odbor dne 27.1.2021 o provedení rozpočtové změny. Důvodem navrhované změny je přesun finančních prostředků v rámci odboru podpory řízení příspěvkových organizací v celkové výši 4 000 000,- Kč. Finanční prostředky budou použity na poskytnutí příspěvku na provoz a příspěvku na provoz - mzdové náklady pro příspěvkovou organizaci v oblasti sociální Domov Větrný mlýn Skalička, materiál je součástí programu jednání Rady Olomouckého kraje dne 1.2.2021 (bod 4.1.1.). </t>
  </si>
  <si>
    <t xml:space="preserve"> -Rozpočtová změna 48/21</t>
  </si>
  <si>
    <t>důvod: odbor kancelář hejtmana požádal ekonomický odbor dne 25.1.2021 o provedení rozpočtové změny. Důvodem navrhované změny je zapojení finančních prostředků do rozpočtu Olomouckého kraje v celkové výši 68 224,- Kč. Jedná se o zapojení finančních prostředků, které budou vráceny leteckou společností FLY UNITED, s.r.o., za zaplacené letenky v roce 2020 pro plánovanou cestu Vídeň - Moskva a zpět, která se z důvodu celosvětové pandemie COVID-19 nemohla uskutečnit.</t>
  </si>
  <si>
    <t>Zastupitelé</t>
  </si>
  <si>
    <t>ORJ - 01</t>
  </si>
  <si>
    <t>2329 - Ostatní nedaňové příjmy jinde nezař.</t>
  </si>
  <si>
    <t>Dotace do oblasti školství</t>
  </si>
  <si>
    <t>Dotace do oblasti sociální</t>
  </si>
  <si>
    <t>OPŽP</t>
  </si>
  <si>
    <t>Zapojení finančního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</si>
</sst>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000"/>
    <numFmt numFmtId="167" formatCode="00000000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5" fillId="0" borderId="0" xfId="0" applyFont="1"/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7" xfId="0" applyFont="1" applyFill="1" applyBorder="1"/>
    <xf numFmtId="4" fontId="14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15" fillId="0" borderId="0" xfId="0" applyFont="1" applyFill="1"/>
    <xf numFmtId="0" fontId="0" fillId="0" borderId="0" xfId="0" applyFill="1"/>
    <xf numFmtId="0" fontId="9" fillId="0" borderId="0" xfId="0" applyFont="1"/>
    <xf numFmtId="0" fontId="17" fillId="0" borderId="0" xfId="0" applyFont="1" applyBorder="1" applyAlignment="1"/>
    <xf numFmtId="0" fontId="5" fillId="0" borderId="0" xfId="0" applyFont="1"/>
    <xf numFmtId="0" fontId="22" fillId="0" borderId="0" xfId="0" applyFont="1"/>
    <xf numFmtId="5" fontId="17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/>
    <xf numFmtId="0" fontId="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9" xfId="0" applyFont="1" applyBorder="1"/>
    <xf numFmtId="4" fontId="14" fillId="0" borderId="6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1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21" fillId="0" borderId="0" xfId="0" applyFont="1" applyBorder="1"/>
    <xf numFmtId="4" fontId="17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wrapText="1"/>
    </xf>
    <xf numFmtId="0" fontId="20" fillId="0" borderId="9" xfId="0" applyFont="1" applyFill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14" fillId="0" borderId="6" xfId="0" applyFont="1" applyFill="1" applyBorder="1" applyAlignment="1"/>
    <xf numFmtId="0" fontId="0" fillId="0" borderId="0" xfId="0" applyBorder="1"/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167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4" fillId="0" borderId="6" xfId="0" applyFont="1" applyBorder="1" applyAlignment="1"/>
    <xf numFmtId="4" fontId="14" fillId="0" borderId="6" xfId="0" applyNumberFormat="1" applyFont="1" applyBorder="1"/>
    <xf numFmtId="165" fontId="0" fillId="0" borderId="6" xfId="0" applyNumberFormat="1" applyBorder="1" applyAlignment="1">
      <alignment horizontal="center"/>
    </xf>
    <xf numFmtId="0" fontId="17" fillId="0" borderId="11" xfId="0" applyFont="1" applyBorder="1"/>
    <xf numFmtId="4" fontId="17" fillId="0" borderId="6" xfId="0" applyNumberFormat="1" applyFont="1" applyBorder="1"/>
    <xf numFmtId="0" fontId="20" fillId="0" borderId="6" xfId="0" applyFont="1" applyBorder="1" applyAlignment="1">
      <alignment horizontal="left"/>
    </xf>
    <xf numFmtId="49" fontId="16" fillId="0" borderId="0" xfId="0" applyNumberFormat="1" applyFont="1" applyAlignment="1">
      <alignment horizontal="left" vertical="center" wrapText="1"/>
    </xf>
    <xf numFmtId="0" fontId="16" fillId="0" borderId="0" xfId="0" applyFont="1" applyFill="1" applyAlignment="1">
      <alignment horizontal="justify" vertical="top" wrapText="1"/>
    </xf>
    <xf numFmtId="0" fontId="9" fillId="0" borderId="0" xfId="0" applyFont="1" applyBorder="1"/>
    <xf numFmtId="0" fontId="23" fillId="0" borderId="0" xfId="0" applyFont="1" applyFill="1" applyBorder="1"/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7" fillId="0" borderId="11" xfId="0" applyFont="1" applyFill="1" applyBorder="1"/>
    <xf numFmtId="4" fontId="17" fillId="0" borderId="6" xfId="0" applyNumberFormat="1" applyFont="1" applyFill="1" applyBorder="1"/>
    <xf numFmtId="0" fontId="18" fillId="0" borderId="0" xfId="0" applyFont="1"/>
    <xf numFmtId="164" fontId="5" fillId="0" borderId="0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0" fillId="0" borderId="0" xfId="0" applyFont="1"/>
    <xf numFmtId="164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7" fillId="0" borderId="0" xfId="0" applyFont="1" applyFill="1" applyBorder="1"/>
    <xf numFmtId="4" fontId="17" fillId="0" borderId="0" xfId="0" applyNumberFormat="1" applyFont="1" applyFill="1" applyBorder="1"/>
    <xf numFmtId="0" fontId="24" fillId="0" borderId="0" xfId="0" applyFont="1"/>
    <xf numFmtId="0" fontId="0" fillId="0" borderId="6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4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0" fillId="0" borderId="9" xfId="0" applyFont="1" applyBorder="1" applyAlignment="1">
      <alignment horizontal="center"/>
    </xf>
    <xf numFmtId="4" fontId="14" fillId="0" borderId="6" xfId="0" applyNumberFormat="1" applyFont="1" applyFill="1" applyBorder="1"/>
    <xf numFmtId="0" fontId="16" fillId="0" borderId="0" xfId="0" applyFont="1" applyAlignment="1">
      <alignment vertical="center"/>
    </xf>
    <xf numFmtId="0" fontId="23" fillId="0" borderId="0" xfId="0" applyFont="1"/>
    <xf numFmtId="0" fontId="20" fillId="0" borderId="6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3" fillId="0" borderId="0" xfId="0" applyFont="1" applyFill="1"/>
    <xf numFmtId="164" fontId="0" fillId="0" borderId="6" xfId="0" applyNumberFormat="1" applyBorder="1" applyAlignment="1">
      <alignment horizontal="center"/>
    </xf>
    <xf numFmtId="0" fontId="5" fillId="0" borderId="0" xfId="0" applyFont="1" applyBorder="1"/>
    <xf numFmtId="2" fontId="17" fillId="0" borderId="0" xfId="0" applyNumberFormat="1" applyFont="1" applyBorder="1" applyAlignment="1"/>
    <xf numFmtId="0" fontId="14" fillId="0" borderId="11" xfId="0" applyFont="1" applyBorder="1" applyAlignment="1"/>
    <xf numFmtId="49" fontId="16" fillId="0" borderId="0" xfId="0" applyNumberFormat="1" applyFont="1" applyFill="1" applyAlignment="1">
      <alignment horizontal="justify" vertical="center" wrapText="1"/>
    </xf>
    <xf numFmtId="0" fontId="20" fillId="0" borderId="1" xfId="0" applyFont="1" applyFill="1" applyBorder="1" applyAlignment="1">
      <alignment horizontal="left"/>
    </xf>
    <xf numFmtId="0" fontId="7" fillId="0" borderId="0" xfId="0" applyFont="1" applyAlignment="1">
      <alignment horizontal="justify" vertical="top" wrapText="1"/>
    </xf>
    <xf numFmtId="0" fontId="20" fillId="0" borderId="12" xfId="0" applyFont="1" applyFill="1" applyBorder="1" applyAlignment="1">
      <alignment horizontal="left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" fontId="14" fillId="0" borderId="6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8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0" borderId="7" xfId="0" applyFont="1" applyBorder="1"/>
    <xf numFmtId="165" fontId="5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4" fontId="14" fillId="0" borderId="6" xfId="0" applyNumberFormat="1" applyFont="1" applyFill="1" applyBorder="1" applyAlignment="1"/>
    <xf numFmtId="0" fontId="20" fillId="0" borderId="7" xfId="0" applyFont="1" applyFill="1" applyBorder="1" applyAlignment="1">
      <alignment horizontal="left"/>
    </xf>
    <xf numFmtId="49" fontId="16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14" fillId="0" borderId="6" xfId="0" applyFont="1" applyBorder="1"/>
    <xf numFmtId="4" fontId="14" fillId="0" borderId="8" xfId="0" applyNumberFormat="1" applyFont="1" applyBorder="1" applyAlignment="1">
      <alignment horizontal="right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19049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61341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6572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371</xdr:row>
      <xdr:rowOff>0</xdr:rowOff>
    </xdr:from>
    <xdr:to>
      <xdr:col>4</xdr:col>
      <xdr:colOff>85725</xdr:colOff>
      <xdr:row>372</xdr:row>
      <xdr:rowOff>330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70675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330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65722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85725</xdr:colOff>
      <xdr:row>323</xdr:row>
      <xdr:rowOff>330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61341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19048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939165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85725</xdr:colOff>
      <xdr:row>494</xdr:row>
      <xdr:rowOff>329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939165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55" name="Text Box 377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56" name="Text Box 378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57" name="Text Box 379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58" name="Text Box 380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59" name="Text Box 381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60" name="Text Box 382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61" name="Text Box 383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62" name="Text Box 384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63" name="Text Box 385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64" name="Text Box 386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65" name="Text Box 387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85725</xdr:colOff>
      <xdr:row>443</xdr:row>
      <xdr:rowOff>331</xdr:rowOff>
    </xdr:to>
    <xdr:sp macro="" textlink="">
      <xdr:nvSpPr>
        <xdr:cNvPr id="8366" name="Text Box 388"/>
        <xdr:cNvSpPr txBox="1">
          <a:spLocks noChangeArrowheads="1"/>
        </xdr:cNvSpPr>
      </xdr:nvSpPr>
      <xdr:spPr bwMode="auto">
        <a:xfrm>
          <a:off x="4686300" y="84201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67" name="Text Box 389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68" name="Text Box 390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69" name="Text Box 391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70" name="Text Box 392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71" name="Text Box 393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72" name="Text Box 394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73" name="Text Box 395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74" name="Text Box 396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75" name="Text Box 397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85725</xdr:colOff>
      <xdr:row>444</xdr:row>
      <xdr:rowOff>330</xdr:rowOff>
    </xdr:to>
    <xdr:sp macro="" textlink="">
      <xdr:nvSpPr>
        <xdr:cNvPr id="8376" name="Text Box 398"/>
        <xdr:cNvSpPr txBox="1">
          <a:spLocks noChangeArrowheads="1"/>
        </xdr:cNvSpPr>
      </xdr:nvSpPr>
      <xdr:spPr bwMode="auto">
        <a:xfrm>
          <a:off x="4686300" y="84391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" name="Text Box 25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" name="Text Box 25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" name="Text Box 25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" name="Text Box 25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" name="Text Box 25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" name="Text Box 25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" name="Text Box 25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" name="Text Box 25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" name="Text Box 25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" name="Text Box 25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" name="Text Box 25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" name="Text Box 25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" name="Text Box 25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" name="Text Box 25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" name="Text Box 26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" name="Text Box 26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" name="Text Box 26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" name="Text Box 26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" name="Text Box 26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" name="Text Box 26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" name="Text Box 26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" name="Text Box 26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" name="Text Box 26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" name="Text Box 26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" name="Text Box 26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" name="Text Box 26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" name="Text Box 26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" name="Text Box 26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" name="Text Box 26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" name="Text Box 26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" name="Text Box 26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" name="Text Box 26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" name="Text Box 26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" name="Text Box 26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" name="Text Box 26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" name="Text Box 26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" name="Text Box 26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" name="Text Box 26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" name="Text Box 26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" name="Text Box 26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" name="Text Box 26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" name="Text Box 26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" name="Text Box 26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" name="Text Box 26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" name="Text Box 26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" name="Text Box 26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" name="Text Box 26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" name="Text Box 26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" name="Text Box 26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" name="Text Box 26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" name="Text Box 26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" name="Text Box 26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" name="Text Box 26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" name="Text Box 26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" name="Text Box 26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" name="Text Box 26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" name="Text Box 26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" name="Text Box 26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" name="Text Box 26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" name="Text Box 26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" name="Text Box 26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" name="Text Box 26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" name="Text Box 26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" name="Text Box 26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" name="Text Box 26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" name="Text Box 26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" name="Text Box 26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" name="Text Box 26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" name="Text Box 26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" name="Text Box 26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" name="Text Box 26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" name="Text Box 26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" name="Text Box 27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" name="Text Box 27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" name="Text Box 27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" name="Text Box 27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" name="Text Box 27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" name="Text Box 27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" name="Text Box 27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" name="Text Box 27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" name="Text Box 27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" name="Text Box 27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" name="Text Box 27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" name="Text Box 27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" name="Text Box 27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" name="Text Box 27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" name="Text Box 27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" name="Text Box 27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" name="Text Box 27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" name="Text Box 27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" name="Text Box 27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" name="Text Box 27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" name="Text Box 27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" name="Text Box 27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" name="Text Box 27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" name="Text Box 27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" name="Text Box 27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" name="Text Box 27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" name="Text Box 27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" name="Text Box 27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" name="Text Box 27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" name="Text Box 27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" name="Text Box 27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" name="Text Box 27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" name="Text Box 27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" name="Text Box 27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" name="Text Box 27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" name="Text Box 27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" name="Text Box 27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" name="Text Box 27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" name="Text Box 27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" name="Text Box 27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" name="Text Box 27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" name="Text Box 27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" name="Text Box 27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" name="Text Box 27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" name="Text Box 27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" name="Text Box 27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" name="Text Box 27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" name="Text Box 27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" name="Text Box 27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" name="Text Box 27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" name="Text Box 27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" name="Text Box 27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" name="Text Box 27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" name="Text Box 27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" name="Text Box 27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" name="Text Box 27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" name="Text Box 27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" name="Text Box 27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" name="Text Box 27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" name="Text Box 27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" name="Text Box 27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" name="Text Box 27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" name="Text Box 27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" name="Text Box 27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" name="Text Box 27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" name="Text Box 27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" name="Text Box 27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" name="Text Box 27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" name="Text Box 27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" name="Text Box 27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" name="Text Box 27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" name="Text Box 27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" name="Text Box 27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" name="Text Box 27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" name="Text Box 27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" name="Text Box 27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" name="Text Box 27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" name="Text Box 27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" name="Text Box 27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" name="Text Box 27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" name="Text Box 27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" name="Text Box 27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" name="Text Box 27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" name="Text Box 27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" name="Text Box 27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" name="Text Box 27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" name="Text Box 27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" name="Text Box 27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" name="Text Box 27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" name="Text Box 27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" name="Text Box 27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" name="Text Box 27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" name="Text Box 27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" name="Text Box 27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" name="Text Box 27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" name="Text Box 27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" name="Text Box 27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" name="Text Box 27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" name="Text Box 27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" name="Text Box 27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" name="Text Box 28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" name="Text Box 28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" name="Text Box 28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" name="Text Box 28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" name="Text Box 28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" name="Text Box 28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" name="Text Box 28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" name="Text Box 28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" name="Text Box 28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" name="Text Box 28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" name="Text Box 28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" name="Text Box 28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" name="Text Box 28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" name="Text Box 28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" name="Text Box 28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" name="Text Box 28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" name="Text Box 28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" name="Text Box 28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" name="Text Box 28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" name="Text Box 28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" name="Text Box 28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" name="Text Box 28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" name="Text Box 28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" name="Text Box 28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" name="Text Box 28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" name="Text Box 28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" name="Text Box 28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" name="Text Box 28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" name="Text Box 28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" name="Text Box 28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" name="Text Box 28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" name="Text Box 28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" name="Text Box 28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" name="Text Box 28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" name="Text Box 28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" name="Text Box 28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" name="Text Box 28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" name="Text Box 28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" name="Text Box 28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" name="Text Box 28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" name="Text Box 28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" name="Text Box 28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" name="Text Box 28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" name="Text Box 28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" name="Text Box 28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" name="Text Box 28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" name="Text Box 28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" name="Text Box 28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" name="Text Box 28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" name="Text Box 28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" name="Text Box 28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" name="Text Box 28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" name="Text Box 28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" name="Text Box 28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" name="Text Box 28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" name="Text Box 28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" name="Text Box 28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" name="Text Box 28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" name="Text Box 28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" name="Text Box 28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" name="Text Box 28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" name="Text Box 28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" name="Text Box 28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" name="Text Box 28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" name="Text Box 28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" name="Text Box 28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" name="Text Box 28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" name="Text Box 28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" name="Text Box 28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" name="Text Box 28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" name="Text Box 28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" name="Text Box 28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" name="Text Box 28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" name="Text Box 28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" name="Text Box 28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" name="Text Box 28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" name="Text Box 28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" name="Text Box 28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" name="Text Box 28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" name="Text Box 28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" name="Text Box 28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" name="Text Box 28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" name="Text Box 28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" name="Text Box 28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0" name="Text Box 28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1" name="Text Box 28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2" name="Text Box 28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3" name="Text Box 28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4" name="Text Box 28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5" name="Text Box 28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6" name="Text Box 28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7" name="Text Box 28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8" name="Text Box 28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9" name="Text Box 28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0" name="Text Box 28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1" name="Text Box 28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2" name="Text Box 28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3" name="Text Box 28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4" name="Text Box 28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5" name="Text Box 28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6" name="Text Box 29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7" name="Text Box 29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8" name="Text Box 29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99" name="Text Box 29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0" name="Text Box 29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1" name="Text Box 29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2" name="Text Box 29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3" name="Text Box 29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4" name="Text Box 29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5" name="Text Box 29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6" name="Text Box 29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7" name="Text Box 29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8" name="Text Box 29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09" name="Text Box 29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0" name="Text Box 29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1" name="Text Box 29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2" name="Text Box 29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3" name="Text Box 29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4" name="Text Box 29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5" name="Text Box 29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6" name="Text Box 29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7" name="Text Box 29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8" name="Text Box 29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19" name="Text Box 29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0" name="Text Box 29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1" name="Text Box 29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2" name="Text Box 29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3" name="Text Box 29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4" name="Text Box 29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5" name="Text Box 29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6" name="Text Box 29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7" name="Text Box 29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8" name="Text Box 29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29" name="Text Box 29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0" name="Text Box 29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1" name="Text Box 29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2" name="Text Box 29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3" name="Text Box 29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4" name="Text Box 29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5" name="Text Box 29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6" name="Text Box 29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7" name="Text Box 29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8" name="Text Box 29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39" name="Text Box 29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0" name="Text Box 29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1" name="Text Box 29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2" name="Text Box 29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3" name="Text Box 29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4" name="Text Box 29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5" name="Text Box 29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6" name="Text Box 29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7" name="Text Box 29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8" name="Text Box 29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49" name="Text Box 29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0" name="Text Box 29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1" name="Text Box 29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2" name="Text Box 29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3" name="Text Box 29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4" name="Text Box 29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5" name="Text Box 29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6" name="Text Box 29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7" name="Text Box 29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8" name="Text Box 29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59" name="Text Box 29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0" name="Text Box 29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1" name="Text Box 29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2" name="Text Box 29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3" name="Text Box 29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4" name="Text Box 29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5" name="Text Box 29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6" name="Text Box 29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7" name="Text Box 29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8" name="Text Box 29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69" name="Text Box 29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0" name="Text Box 29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1" name="Text Box 29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2" name="Text Box 29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3" name="Text Box 29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4" name="Text Box 29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5" name="Text Box 29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6" name="Text Box 29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7" name="Text Box 29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8" name="Text Box 29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79" name="Text Box 29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0" name="Text Box 29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1" name="Text Box 29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2" name="Text Box 29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3" name="Text Box 29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4" name="Text Box 29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5" name="Text Box 29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6" name="Text Box 29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7" name="Text Box 29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8" name="Text Box 29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89" name="Text Box 29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0" name="Text Box 29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1" name="Text Box 29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2" name="Text Box 29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3" name="Text Box 29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4" name="Text Box 29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5" name="Text Box 29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6" name="Text Box 30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7" name="Text Box 30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8" name="Text Box 30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399" name="Text Box 30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0" name="Text Box 30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1" name="Text Box 30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2" name="Text Box 30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3" name="Text Box 30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4" name="Text Box 30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5" name="Text Box 30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6" name="Text Box 30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7" name="Text Box 30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8" name="Text Box 30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09" name="Text Box 30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0" name="Text Box 30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1" name="Text Box 30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2" name="Text Box 30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3" name="Text Box 30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4" name="Text Box 30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5" name="Text Box 30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6" name="Text Box 30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7" name="Text Box 30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8" name="Text Box 30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19" name="Text Box 30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0" name="Text Box 30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1" name="Text Box 30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2" name="Text Box 30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3" name="Text Box 30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4" name="Text Box 30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5" name="Text Box 30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6" name="Text Box 30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7" name="Text Box 30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8" name="Text Box 30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29" name="Text Box 30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0" name="Text Box 30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1" name="Text Box 30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2" name="Text Box 30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3" name="Text Box 30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4" name="Text Box 30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5" name="Text Box 30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6" name="Text Box 30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7" name="Text Box 30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8" name="Text Box 30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39" name="Text Box 30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0" name="Text Box 30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1" name="Text Box 30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2" name="Text Box 30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3" name="Text Box 30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4" name="Text Box 30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5" name="Text Box 30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6" name="Text Box 30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7" name="Text Box 30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8" name="Text Box 30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49" name="Text Box 30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0" name="Text Box 30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1" name="Text Box 30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2" name="Text Box 30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3" name="Text Box 30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4" name="Text Box 30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5" name="Text Box 30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6" name="Text Box 30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7" name="Text Box 30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8" name="Text Box 30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59" name="Text Box 30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0" name="Text Box 30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1" name="Text Box 30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2" name="Text Box 30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3" name="Text Box 30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4" name="Text Box 30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5" name="Text Box 30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6" name="Text Box 30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7" name="Text Box 30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8" name="Text Box 30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69" name="Text Box 30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0" name="Text Box 30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1" name="Text Box 30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2" name="Text Box 30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3" name="Text Box 30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4" name="Text Box 30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5" name="Text Box 30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6" name="Text Box 30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7" name="Text Box 30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8" name="Text Box 30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79" name="Text Box 30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0" name="Text Box 30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1" name="Text Box 30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2" name="Text Box 30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3" name="Text Box 30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4" name="Text Box 30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5" name="Text Box 30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6" name="Text Box 30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7" name="Text Box 30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8" name="Text Box 30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89" name="Text Box 30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0" name="Text Box 30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1" name="Text Box 30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2" name="Text Box 30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3" name="Text Box 30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4" name="Text Box 30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5" name="Text Box 30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6" name="Text Box 31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7" name="Text Box 31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8" name="Text Box 31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499" name="Text Box 31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0" name="Text Box 31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1" name="Text Box 31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2" name="Text Box 31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3" name="Text Box 31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4" name="Text Box 31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5" name="Text Box 31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6" name="Text Box 31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7" name="Text Box 31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8" name="Text Box 31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09" name="Text Box 31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0" name="Text Box 31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1" name="Text Box 31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2" name="Text Box 31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3" name="Text Box 31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4" name="Text Box 31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5" name="Text Box 31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6" name="Text Box 31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7" name="Text Box 31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8" name="Text Box 31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19" name="Text Box 31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0" name="Text Box 31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1" name="Text Box 31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2" name="Text Box 31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3" name="Text Box 31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4" name="Text Box 31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5" name="Text Box 31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6" name="Text Box 31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7" name="Text Box 31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8" name="Text Box 31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29" name="Text Box 31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0" name="Text Box 31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1" name="Text Box 31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2" name="Text Box 31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3" name="Text Box 31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4" name="Text Box 31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5" name="Text Box 31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6" name="Text Box 31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7" name="Text Box 31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8" name="Text Box 31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39" name="Text Box 31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0" name="Text Box 31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1" name="Text Box 31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2" name="Text Box 31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3" name="Text Box 31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4" name="Text Box 31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5" name="Text Box 31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6" name="Text Box 31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7" name="Text Box 31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8" name="Text Box 31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49" name="Text Box 31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0" name="Text Box 31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1" name="Text Box 31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2" name="Text Box 31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3" name="Text Box 31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4" name="Text Box 31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5" name="Text Box 31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6" name="Text Box 31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7" name="Text Box 31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8" name="Text Box 31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59" name="Text Box 31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0" name="Text Box 31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1" name="Text Box 31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2" name="Text Box 31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3" name="Text Box 31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4" name="Text Box 31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5" name="Text Box 31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6" name="Text Box 31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7" name="Text Box 31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8" name="Text Box 31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69" name="Text Box 31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0" name="Text Box 31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1" name="Text Box 31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2" name="Text Box 31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3" name="Text Box 31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4" name="Text Box 31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5" name="Text Box 31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6" name="Text Box 31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7" name="Text Box 31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8" name="Text Box 31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79" name="Text Box 31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0" name="Text Box 31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1" name="Text Box 31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2" name="Text Box 31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3" name="Text Box 31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4" name="Text Box 31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5" name="Text Box 31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6" name="Text Box 31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7" name="Text Box 31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8" name="Text Box 31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89" name="Text Box 31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0" name="Text Box 31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1" name="Text Box 31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2" name="Text Box 31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3" name="Text Box 31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4" name="Text Box 31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5" name="Text Box 31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6" name="Text Box 32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7" name="Text Box 32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8" name="Text Box 32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599" name="Text Box 32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0" name="Text Box 32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1" name="Text Box 32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2" name="Text Box 32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3" name="Text Box 32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4" name="Text Box 32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5" name="Text Box 32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6" name="Text Box 32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7" name="Text Box 32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8" name="Text Box 32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09" name="Text Box 32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0" name="Text Box 32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1" name="Text Box 32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2" name="Text Box 32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3" name="Text Box 32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4" name="Text Box 32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5" name="Text Box 32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6" name="Text Box 32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7" name="Text Box 32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8" name="Text Box 32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19" name="Text Box 32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0" name="Text Box 32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1" name="Text Box 32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2" name="Text Box 32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3" name="Text Box 32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4" name="Text Box 32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5" name="Text Box 32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6" name="Text Box 32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7" name="Text Box 32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8" name="Text Box 32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29" name="Text Box 32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0" name="Text Box 32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1" name="Text Box 32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2" name="Text Box 32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3" name="Text Box 32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4" name="Text Box 32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5" name="Text Box 32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6" name="Text Box 32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7" name="Text Box 32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8" name="Text Box 32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39" name="Text Box 32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0" name="Text Box 32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1" name="Text Box 32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2" name="Text Box 32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3" name="Text Box 32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4" name="Text Box 32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5" name="Text Box 32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6" name="Text Box 32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7" name="Text Box 32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8" name="Text Box 32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49" name="Text Box 32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0" name="Text Box 32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1" name="Text Box 32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2" name="Text Box 32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3" name="Text Box 32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4" name="Text Box 32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5" name="Text Box 32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6" name="Text Box 32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7" name="Text Box 32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8" name="Text Box 32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59" name="Text Box 32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0" name="Text Box 32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1" name="Text Box 32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2" name="Text Box 32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3" name="Text Box 32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4" name="Text Box 32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5" name="Text Box 32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6" name="Text Box 32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7" name="Text Box 32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8" name="Text Box 32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69" name="Text Box 32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0" name="Text Box 32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1" name="Text Box 32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2" name="Text Box 32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3" name="Text Box 32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4" name="Text Box 32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5" name="Text Box 32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6" name="Text Box 32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7" name="Text Box 32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8" name="Text Box 32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79" name="Text Box 32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0" name="Text Box 32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1" name="Text Box 32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2" name="Text Box 32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3" name="Text Box 32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4" name="Text Box 32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5" name="Text Box 32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6" name="Text Box 32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7" name="Text Box 32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8" name="Text Box 32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89" name="Text Box 32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0" name="Text Box 32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1" name="Text Box 32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2" name="Text Box 32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3" name="Text Box 32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4" name="Text Box 32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5" name="Text Box 32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6" name="Text Box 33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7" name="Text Box 33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8" name="Text Box 33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699" name="Text Box 33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0" name="Text Box 33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1" name="Text Box 33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2" name="Text Box 33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3" name="Text Box 33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4" name="Text Box 33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5" name="Text Box 33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6" name="Text Box 33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7" name="Text Box 33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8" name="Text Box 33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09" name="Text Box 33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0" name="Text Box 33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1" name="Text Box 33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2" name="Text Box 33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3" name="Text Box 33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4" name="Text Box 33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5" name="Text Box 33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6" name="Text Box 33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7" name="Text Box 33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8" name="Text Box 33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19" name="Text Box 33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0" name="Text Box 33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1" name="Text Box 33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2" name="Text Box 33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3" name="Text Box 33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4" name="Text Box 33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5" name="Text Box 33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6" name="Text Box 33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7" name="Text Box 33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8" name="Text Box 33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29" name="Text Box 33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0" name="Text Box 33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1" name="Text Box 33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2" name="Text Box 33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3" name="Text Box 33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4" name="Text Box 33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5" name="Text Box 33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6" name="Text Box 33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7" name="Text Box 33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8" name="Text Box 33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39" name="Text Box 33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0" name="Text Box 33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1" name="Text Box 33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2" name="Text Box 33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3" name="Text Box 33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4" name="Text Box 33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5" name="Text Box 33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6" name="Text Box 33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7" name="Text Box 33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8" name="Text Box 33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49" name="Text Box 33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0" name="Text Box 33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1" name="Text Box 33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2" name="Text Box 33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3" name="Text Box 33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4" name="Text Box 33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5" name="Text Box 33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6" name="Text Box 33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7" name="Text Box 33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8" name="Text Box 33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59" name="Text Box 33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0" name="Text Box 33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1" name="Text Box 33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2" name="Text Box 33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3" name="Text Box 33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4" name="Text Box 33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5" name="Text Box 33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6" name="Text Box 33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7" name="Text Box 33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8" name="Text Box 33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69" name="Text Box 33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0" name="Text Box 33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1" name="Text Box 33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2" name="Text Box 33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3" name="Text Box 33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4" name="Text Box 33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5" name="Text Box 33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6" name="Text Box 33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7" name="Text Box 33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8" name="Text Box 33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79" name="Text Box 33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0" name="Text Box 33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1" name="Text Box 33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2" name="Text Box 33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3" name="Text Box 33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4" name="Text Box 33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5" name="Text Box 33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6" name="Text Box 33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7" name="Text Box 33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8" name="Text Box 33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89" name="Text Box 33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0" name="Text Box 33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1" name="Text Box 33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2" name="Text Box 33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3" name="Text Box 33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4" name="Text Box 33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5" name="Text Box 33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6" name="Text Box 34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7" name="Text Box 34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8" name="Text Box 34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799" name="Text Box 34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0" name="Text Box 34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1" name="Text Box 34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2" name="Text Box 34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3" name="Text Box 34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4" name="Text Box 34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5" name="Text Box 34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6" name="Text Box 34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7" name="Text Box 34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8" name="Text Box 34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09" name="Text Box 34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0" name="Text Box 34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1" name="Text Box 34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2" name="Text Box 34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3" name="Text Box 34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4" name="Text Box 34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5" name="Text Box 34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6" name="Text Box 34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7" name="Text Box 34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8" name="Text Box 34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19" name="Text Box 34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0" name="Text Box 34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1" name="Text Box 34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2" name="Text Box 34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3" name="Text Box 34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4" name="Text Box 34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5" name="Text Box 34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6" name="Text Box 34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7" name="Text Box 34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8" name="Text Box 34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29" name="Text Box 34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0" name="Text Box 34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1" name="Text Box 34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2" name="Text Box 34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3" name="Text Box 34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4" name="Text Box 34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5" name="Text Box 34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6" name="Text Box 34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7" name="Text Box 34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8" name="Text Box 34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39" name="Text Box 34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0" name="Text Box 34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1" name="Text Box 34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2" name="Text Box 34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3" name="Text Box 34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4" name="Text Box 34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5" name="Text Box 34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6" name="Text Box 34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7" name="Text Box 34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8" name="Text Box 34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49" name="Text Box 34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0" name="Text Box 34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1" name="Text Box 34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2" name="Text Box 34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3" name="Text Box 34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4" name="Text Box 34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5" name="Text Box 34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6" name="Text Box 34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7" name="Text Box 34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8" name="Text Box 34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59" name="Text Box 34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0" name="Text Box 34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1" name="Text Box 34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2" name="Text Box 34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3" name="Text Box 34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4" name="Text Box 34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5" name="Text Box 34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6" name="Text Box 34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7" name="Text Box 34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8" name="Text Box 34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69" name="Text Box 34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0" name="Text Box 34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1" name="Text Box 34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2" name="Text Box 34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3" name="Text Box 34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4" name="Text Box 34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5" name="Text Box 34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6" name="Text Box 34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7" name="Text Box 34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8" name="Text Box 34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79" name="Text Box 34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0" name="Text Box 34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1" name="Text Box 34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2" name="Text Box 34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3" name="Text Box 34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4" name="Text Box 34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5" name="Text Box 34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6" name="Text Box 34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7" name="Text Box 34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8" name="Text Box 34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89" name="Text Box 34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0" name="Text Box 34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1" name="Text Box 34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2" name="Text Box 34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3" name="Text Box 34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4" name="Text Box 34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5" name="Text Box 34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6" name="Text Box 35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7" name="Text Box 35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8" name="Text Box 35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899" name="Text Box 35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0" name="Text Box 35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1" name="Text Box 35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2" name="Text Box 35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3" name="Text Box 35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4" name="Text Box 35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5" name="Text Box 35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6" name="Text Box 35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7" name="Text Box 35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8" name="Text Box 35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09" name="Text Box 35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0" name="Text Box 35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1" name="Text Box 35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2" name="Text Box 35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3" name="Text Box 35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4" name="Text Box 35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5" name="Text Box 35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6" name="Text Box 35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7" name="Text Box 35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8" name="Text Box 35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19" name="Text Box 35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0" name="Text Box 35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1" name="Text Box 35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2" name="Text Box 35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3" name="Text Box 35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4" name="Text Box 35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5" name="Text Box 35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6" name="Text Box 35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7" name="Text Box 35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8" name="Text Box 35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29" name="Text Box 35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0" name="Text Box 35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1" name="Text Box 35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2" name="Text Box 35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3" name="Text Box 35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4" name="Text Box 35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5" name="Text Box 35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6" name="Text Box 35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7" name="Text Box 35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8" name="Text Box 35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39" name="Text Box 35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0" name="Text Box 35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1" name="Text Box 35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2" name="Text Box 35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3" name="Text Box 35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4" name="Text Box 35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5" name="Text Box 35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6" name="Text Box 35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7" name="Text Box 35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8" name="Text Box 35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49" name="Text Box 35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0" name="Text Box 35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1" name="Text Box 35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2" name="Text Box 35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3" name="Text Box 35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4" name="Text Box 35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5" name="Text Box 35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6" name="Text Box 35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7" name="Text Box 35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8" name="Text Box 35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59" name="Text Box 35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0" name="Text Box 35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1" name="Text Box 35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2" name="Text Box 35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3" name="Text Box 35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4" name="Text Box 35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5" name="Text Box 35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6" name="Text Box 35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7" name="Text Box 35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8" name="Text Box 35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69" name="Text Box 35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0" name="Text Box 35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1" name="Text Box 35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2" name="Text Box 35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3" name="Text Box 35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4" name="Text Box 35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5" name="Text Box 35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6" name="Text Box 35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7" name="Text Box 35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8" name="Text Box 35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79" name="Text Box 35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0" name="Text Box 35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1" name="Text Box 35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2" name="Text Box 35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3" name="Text Box 35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4" name="Text Box 35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5" name="Text Box 35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6" name="Text Box 35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7" name="Text Box 35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8" name="Text Box 35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89" name="Text Box 35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0" name="Text Box 35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1" name="Text Box 35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2" name="Text Box 35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3" name="Text Box 35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4" name="Text Box 35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5" name="Text Box 35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6" name="Text Box 36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7" name="Text Box 36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8" name="Text Box 36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999" name="Text Box 36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0" name="Text Box 36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1" name="Text Box 36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2" name="Text Box 36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3" name="Text Box 36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4" name="Text Box 36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5" name="Text Box 36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6" name="Text Box 36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7" name="Text Box 36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8" name="Text Box 36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09" name="Text Box 36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0" name="Text Box 36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1" name="Text Box 36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2" name="Text Box 36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3" name="Text Box 36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4" name="Text Box 36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5" name="Text Box 36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6" name="Text Box 36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7" name="Text Box 36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8" name="Text Box 36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19" name="Text Box 36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0" name="Text Box 36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1" name="Text Box 36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2" name="Text Box 36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3" name="Text Box 36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4" name="Text Box 36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5" name="Text Box 36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6" name="Text Box 36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7" name="Text Box 36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8" name="Text Box 36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29" name="Text Box 36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0" name="Text Box 36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1" name="Text Box 36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2" name="Text Box 36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3" name="Text Box 36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4" name="Text Box 36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5" name="Text Box 36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6" name="Text Box 36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7" name="Text Box 36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8" name="Text Box 36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39" name="Text Box 36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0" name="Text Box 36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1" name="Text Box 36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2" name="Text Box 36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3" name="Text Box 36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4" name="Text Box 36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5" name="Text Box 36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6" name="Text Box 36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7" name="Text Box 36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8" name="Text Box 36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49" name="Text Box 36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0" name="Text Box 36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1" name="Text Box 36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2" name="Text Box 36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3" name="Text Box 36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4" name="Text Box 36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5" name="Text Box 36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6" name="Text Box 36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7" name="Text Box 36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8" name="Text Box 36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59" name="Text Box 36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0" name="Text Box 36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1" name="Text Box 36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2" name="Text Box 36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3" name="Text Box 36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4" name="Text Box 36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5" name="Text Box 36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6" name="Text Box 36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7" name="Text Box 36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8" name="Text Box 36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69" name="Text Box 36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0" name="Text Box 36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1" name="Text Box 36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2" name="Text Box 36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3" name="Text Box 36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4" name="Text Box 36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5" name="Text Box 36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6" name="Text Box 36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7" name="Text Box 36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8" name="Text Box 36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79" name="Text Box 36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0" name="Text Box 36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1" name="Text Box 36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2" name="Text Box 36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3" name="Text Box 36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4" name="Text Box 36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5" name="Text Box 36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6" name="Text Box 36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7" name="Text Box 36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8" name="Text Box 36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89" name="Text Box 36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0" name="Text Box 36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1" name="Text Box 36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2" name="Text Box 36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3" name="Text Box 36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4" name="Text Box 36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5" name="Text Box 36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6" name="Text Box 37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7" name="Text Box 37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8" name="Text Box 37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099" name="Text Box 37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0" name="Text Box 37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1" name="Text Box 37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2" name="Text Box 37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3" name="Text Box 37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4" name="Text Box 37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5" name="Text Box 37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6" name="Text Box 37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7" name="Text Box 37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8" name="Text Box 37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09" name="Text Box 37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0" name="Text Box 37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1" name="Text Box 37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2" name="Text Box 37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3" name="Text Box 37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4" name="Text Box 37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5" name="Text Box 37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6" name="Text Box 37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7" name="Text Box 37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8" name="Text Box 37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19" name="Text Box 37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0" name="Text Box 37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1" name="Text Box 37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2" name="Text Box 37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3" name="Text Box 37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4" name="Text Box 37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5" name="Text Box 37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6" name="Text Box 37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7" name="Text Box 37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8" name="Text Box 37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29" name="Text Box 37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0" name="Text Box 37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1" name="Text Box 37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2" name="Text Box 37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3" name="Text Box 37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4" name="Text Box 37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5" name="Text Box 37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6" name="Text Box 37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7" name="Text Box 37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8" name="Text Box 37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39" name="Text Box 37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0" name="Text Box 37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1" name="Text Box 37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2" name="Text Box 37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3" name="Text Box 37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4" name="Text Box 37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5" name="Text Box 37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6" name="Text Box 37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7" name="Text Box 37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8" name="Text Box 37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49" name="Text Box 37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0" name="Text Box 37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1" name="Text Box 37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2" name="Text Box 37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3" name="Text Box 37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4" name="Text Box 37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5" name="Text Box 37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6" name="Text Box 37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7" name="Text Box 37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8" name="Text Box 37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59" name="Text Box 37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0" name="Text Box 37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1" name="Text Box 37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2" name="Text Box 37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3" name="Text Box 37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4" name="Text Box 37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5" name="Text Box 37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6" name="Text Box 37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7" name="Text Box 37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8" name="Text Box 37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69" name="Text Box 37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0" name="Text Box 37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1" name="Text Box 37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2" name="Text Box 37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3" name="Text Box 37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4" name="Text Box 37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5" name="Text Box 37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6" name="Text Box 37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7" name="Text Box 37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8" name="Text Box 37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79" name="Text Box 37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0" name="Text Box 37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1" name="Text Box 37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2" name="Text Box 37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3" name="Text Box 37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4" name="Text Box 37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5" name="Text Box 37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6" name="Text Box 37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7" name="Text Box 37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8" name="Text Box 37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89" name="Text Box 37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0" name="Text Box 37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1" name="Text Box 37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2" name="Text Box 37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3" name="Text Box 37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4" name="Text Box 37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5" name="Text Box 37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6" name="Text Box 38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7" name="Text Box 38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8" name="Text Box 38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199" name="Text Box 38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0" name="Text Box 38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1" name="Text Box 38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2" name="Text Box 38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3" name="Text Box 38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4" name="Text Box 38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5" name="Text Box 38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6" name="Text Box 38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7" name="Text Box 38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8" name="Text Box 38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09" name="Text Box 38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0" name="Text Box 38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1" name="Text Box 38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2" name="Text Box 38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3" name="Text Box 38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4" name="Text Box 38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5" name="Text Box 38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6" name="Text Box 38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7" name="Text Box 38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8" name="Text Box 38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19" name="Text Box 38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0" name="Text Box 38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1" name="Text Box 38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2" name="Text Box 38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3" name="Text Box 38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4" name="Text Box 38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5" name="Text Box 38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6" name="Text Box 38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7" name="Text Box 38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8" name="Text Box 38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29" name="Text Box 38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0" name="Text Box 38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1" name="Text Box 38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2" name="Text Box 38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3" name="Text Box 38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4" name="Text Box 38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5" name="Text Box 38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6" name="Text Box 38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7" name="Text Box 38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8" name="Text Box 38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39" name="Text Box 38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0" name="Text Box 38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1" name="Text Box 38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2" name="Text Box 38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3" name="Text Box 38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4" name="Text Box 38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5" name="Text Box 38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6" name="Text Box 38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7" name="Text Box 38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8" name="Text Box 38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49" name="Text Box 38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0" name="Text Box 38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1" name="Text Box 38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2" name="Text Box 38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3" name="Text Box 38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4" name="Text Box 38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5" name="Text Box 38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6" name="Text Box 38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7" name="Text Box 38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8" name="Text Box 38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59" name="Text Box 38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0" name="Text Box 38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1" name="Text Box 38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2" name="Text Box 38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3" name="Text Box 38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4" name="Text Box 38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5" name="Text Box 38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6" name="Text Box 38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7" name="Text Box 38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8" name="Text Box 38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69" name="Text Box 38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0" name="Text Box 38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1" name="Text Box 38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2" name="Text Box 38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3" name="Text Box 38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4" name="Text Box 38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5" name="Text Box 38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6" name="Text Box 38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7" name="Text Box 38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8" name="Text Box 38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79" name="Text Box 38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0" name="Text Box 38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1" name="Text Box 38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2" name="Text Box 38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3" name="Text Box 38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4" name="Text Box 38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5" name="Text Box 38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6" name="Text Box 38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7" name="Text Box 38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8" name="Text Box 38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89" name="Text Box 38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0" name="Text Box 38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1" name="Text Box 38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2" name="Text Box 38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3" name="Text Box 38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4" name="Text Box 38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5" name="Text Box 38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6" name="Text Box 39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7" name="Text Box 39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8" name="Text Box 39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299" name="Text Box 39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0" name="Text Box 39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1" name="Text Box 39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2" name="Text Box 39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3" name="Text Box 39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4" name="Text Box 39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5" name="Text Box 39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6" name="Text Box 39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7" name="Text Box 39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8" name="Text Box 39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09" name="Text Box 39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0" name="Text Box 39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1" name="Text Box 39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2" name="Text Box 39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3" name="Text Box 39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4" name="Text Box 39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5" name="Text Box 39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6" name="Text Box 39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7" name="Text Box 39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8" name="Text Box 39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19" name="Text Box 39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0" name="Text Box 39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1" name="Text Box 39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2" name="Text Box 39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3" name="Text Box 39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4" name="Text Box 39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5" name="Text Box 39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6" name="Text Box 39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7" name="Text Box 39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8" name="Text Box 39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29" name="Text Box 39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0" name="Text Box 39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1" name="Text Box 39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2" name="Text Box 39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3" name="Text Box 39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4" name="Text Box 39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5" name="Text Box 39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6" name="Text Box 39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7" name="Text Box 39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8" name="Text Box 39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39" name="Text Box 39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0" name="Text Box 39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1" name="Text Box 39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2" name="Text Box 39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3" name="Text Box 39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4" name="Text Box 39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5" name="Text Box 39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6" name="Text Box 39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7" name="Text Box 39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8" name="Text Box 39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49" name="Text Box 39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0" name="Text Box 39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1" name="Text Box 39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2" name="Text Box 39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3" name="Text Box 39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4" name="Text Box 39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5" name="Text Box 39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6" name="Text Box 39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7" name="Text Box 39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8" name="Text Box 39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59" name="Text Box 39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0" name="Text Box 39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1" name="Text Box 39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2" name="Text Box 39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3" name="Text Box 39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4" name="Text Box 39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5" name="Text Box 39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6" name="Text Box 39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7" name="Text Box 39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8" name="Text Box 39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69" name="Text Box 39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0" name="Text Box 39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1" name="Text Box 39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2" name="Text Box 39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3" name="Text Box 39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4" name="Text Box 39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5" name="Text Box 39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6" name="Text Box 39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7" name="Text Box 39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8" name="Text Box 39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79" name="Text Box 39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0" name="Text Box 39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1" name="Text Box 39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2" name="Text Box 39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3" name="Text Box 39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4" name="Text Box 39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5" name="Text Box 39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6" name="Text Box 39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7" name="Text Box 39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8" name="Text Box 39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89" name="Text Box 39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0" name="Text Box 39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1" name="Text Box 39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2" name="Text Box 39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3" name="Text Box 39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4" name="Text Box 39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5" name="Text Box 39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6" name="Text Box 40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7" name="Text Box 40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8" name="Text Box 40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399" name="Text Box 40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0" name="Text Box 40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1" name="Text Box 40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2" name="Text Box 40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3" name="Text Box 40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4" name="Text Box 40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5" name="Text Box 40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6" name="Text Box 40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7" name="Text Box 40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8" name="Text Box 40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09" name="Text Box 40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0" name="Text Box 40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1" name="Text Box 40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2" name="Text Box 40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3" name="Text Box 40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4" name="Text Box 40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5" name="Text Box 40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6" name="Text Box 40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7" name="Text Box 40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8" name="Text Box 40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19" name="Text Box 40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0" name="Text Box 40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1" name="Text Box 40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2" name="Text Box 40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3" name="Text Box 40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4" name="Text Box 40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5" name="Text Box 40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6" name="Text Box 40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7" name="Text Box 40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8" name="Text Box 40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29" name="Text Box 40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0" name="Text Box 40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1" name="Text Box 40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2" name="Text Box 40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3" name="Text Box 40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4" name="Text Box 40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5" name="Text Box 40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6" name="Text Box 40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7" name="Text Box 40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8" name="Text Box 40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39" name="Text Box 40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0" name="Text Box 40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1" name="Text Box 40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2" name="Text Box 40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3" name="Text Box 40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4" name="Text Box 40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5" name="Text Box 40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6" name="Text Box 40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7" name="Text Box 40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8" name="Text Box 40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49" name="Text Box 40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0" name="Text Box 40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1" name="Text Box 40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2" name="Text Box 40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3" name="Text Box 40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4" name="Text Box 40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5" name="Text Box 40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6" name="Text Box 40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7" name="Text Box 40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8" name="Text Box 40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59" name="Text Box 40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0" name="Text Box 40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1" name="Text Box 40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2" name="Text Box 40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3" name="Text Box 40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4" name="Text Box 40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5" name="Text Box 40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6" name="Text Box 40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7" name="Text Box 40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8" name="Text Box 40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69" name="Text Box 40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0" name="Text Box 40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1" name="Text Box 40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2" name="Text Box 40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3" name="Text Box 40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4" name="Text Box 40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5" name="Text Box 40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6" name="Text Box 40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7" name="Text Box 40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8" name="Text Box 40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79" name="Text Box 40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0" name="Text Box 40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1" name="Text Box 40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2" name="Text Box 40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3" name="Text Box 40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4" name="Text Box 40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5" name="Text Box 40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6" name="Text Box 40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7" name="Text Box 40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8" name="Text Box 40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89" name="Text Box 40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0" name="Text Box 40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1" name="Text Box 40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2" name="Text Box 40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3" name="Text Box 40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4" name="Text Box 40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5" name="Text Box 40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6" name="Text Box 41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7" name="Text Box 41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8" name="Text Box 41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499" name="Text Box 41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0" name="Text Box 41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1" name="Text Box 41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2" name="Text Box 41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3" name="Text Box 41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4" name="Text Box 41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5" name="Text Box 41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6" name="Text Box 41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7" name="Text Box 41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8" name="Text Box 41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09" name="Text Box 41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0" name="Text Box 41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1" name="Text Box 41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2" name="Text Box 41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3" name="Text Box 41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4" name="Text Box 41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5" name="Text Box 41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6" name="Text Box 41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7" name="Text Box 41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8" name="Text Box 41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19" name="Text Box 41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0" name="Text Box 41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1" name="Text Box 41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2" name="Text Box 41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3" name="Text Box 41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4" name="Text Box 41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5" name="Text Box 41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6" name="Text Box 41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7" name="Text Box 41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8" name="Text Box 41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29" name="Text Box 41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0" name="Text Box 41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1" name="Text Box 41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2" name="Text Box 41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3" name="Text Box 41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4" name="Text Box 41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5" name="Text Box 41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6" name="Text Box 41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7" name="Text Box 41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8" name="Text Box 41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39" name="Text Box 41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0" name="Text Box 41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1" name="Text Box 41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2" name="Text Box 41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3" name="Text Box 41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4" name="Text Box 41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5" name="Text Box 41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6" name="Text Box 41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7" name="Text Box 41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8" name="Text Box 41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49" name="Text Box 41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0" name="Text Box 41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1" name="Text Box 41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2" name="Text Box 41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3" name="Text Box 41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4" name="Text Box 41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5" name="Text Box 41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6" name="Text Box 41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7" name="Text Box 41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8" name="Text Box 41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59" name="Text Box 41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0" name="Text Box 41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1" name="Text Box 41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2" name="Text Box 41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3" name="Text Box 41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4" name="Text Box 41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5" name="Text Box 41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6" name="Text Box 41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7" name="Text Box 41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8" name="Text Box 41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69" name="Text Box 41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0" name="Text Box 41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1" name="Text Box 41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2" name="Text Box 41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3" name="Text Box 41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4" name="Text Box 41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5" name="Text Box 41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6" name="Text Box 41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7" name="Text Box 41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8" name="Text Box 41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79" name="Text Box 41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0" name="Text Box 41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1" name="Text Box 41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2" name="Text Box 41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3" name="Text Box 41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4" name="Text Box 41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5" name="Text Box 41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6" name="Text Box 41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7" name="Text Box 41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8" name="Text Box 41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89" name="Text Box 41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0" name="Text Box 41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1" name="Text Box 41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2" name="Text Box 41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3" name="Text Box 41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4" name="Text Box 41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5" name="Text Box 41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6" name="Text Box 42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7" name="Text Box 42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8" name="Text Box 42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599" name="Text Box 42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0" name="Text Box 42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1" name="Text Box 42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2" name="Text Box 42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3" name="Text Box 42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4" name="Text Box 42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5" name="Text Box 42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6" name="Text Box 42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7" name="Text Box 42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8" name="Text Box 42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09" name="Text Box 42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0" name="Text Box 42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1" name="Text Box 42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2" name="Text Box 42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3" name="Text Box 42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4" name="Text Box 42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5" name="Text Box 42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6" name="Text Box 42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7" name="Text Box 42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8" name="Text Box 42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19" name="Text Box 42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0" name="Text Box 42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1" name="Text Box 42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2" name="Text Box 42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3" name="Text Box 42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4" name="Text Box 42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5" name="Text Box 42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6" name="Text Box 42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7" name="Text Box 42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8" name="Text Box 42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29" name="Text Box 42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0" name="Text Box 42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1" name="Text Box 42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2" name="Text Box 42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3" name="Text Box 42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4" name="Text Box 42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5" name="Text Box 42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6" name="Text Box 42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7" name="Text Box 42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8" name="Text Box 42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39" name="Text Box 42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0" name="Text Box 42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1" name="Text Box 42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2" name="Text Box 42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3" name="Text Box 42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4" name="Text Box 42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5" name="Text Box 42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6" name="Text Box 42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7" name="Text Box 42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8" name="Text Box 42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49" name="Text Box 42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0" name="Text Box 42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1" name="Text Box 42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2" name="Text Box 42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3" name="Text Box 42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4" name="Text Box 42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5" name="Text Box 42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6" name="Text Box 42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7" name="Text Box 42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8" name="Text Box 42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59" name="Text Box 42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0" name="Text Box 42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1" name="Text Box 42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2" name="Text Box 42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3" name="Text Box 42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4" name="Text Box 42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5" name="Text Box 42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6" name="Text Box 42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7" name="Text Box 42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8" name="Text Box 42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69" name="Text Box 42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0" name="Text Box 42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1" name="Text Box 42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2" name="Text Box 42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3" name="Text Box 42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4" name="Text Box 42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5" name="Text Box 42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6" name="Text Box 42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7" name="Text Box 42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8" name="Text Box 42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79" name="Text Box 42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0" name="Text Box 42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1" name="Text Box 42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2" name="Text Box 42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3" name="Text Box 42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4" name="Text Box 42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5" name="Text Box 42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6" name="Text Box 42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7" name="Text Box 42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8" name="Text Box 42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89" name="Text Box 42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0" name="Text Box 42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1" name="Text Box 42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2" name="Text Box 42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3" name="Text Box 42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4" name="Text Box 42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5" name="Text Box 42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6" name="Text Box 43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7" name="Text Box 43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8" name="Text Box 43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699" name="Text Box 43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0" name="Text Box 43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1" name="Text Box 43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2" name="Text Box 43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3" name="Text Box 43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4" name="Text Box 43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5" name="Text Box 43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6" name="Text Box 43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7" name="Text Box 43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8" name="Text Box 43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09" name="Text Box 43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0" name="Text Box 43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1" name="Text Box 43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2" name="Text Box 43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3" name="Text Box 43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4" name="Text Box 43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5" name="Text Box 43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6" name="Text Box 43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7" name="Text Box 43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8" name="Text Box 43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19" name="Text Box 43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0" name="Text Box 43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1" name="Text Box 43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2" name="Text Box 43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3" name="Text Box 43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4" name="Text Box 43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5" name="Text Box 43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6" name="Text Box 43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7" name="Text Box 43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8" name="Text Box 43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29" name="Text Box 43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0" name="Text Box 43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1" name="Text Box 43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2" name="Text Box 43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3" name="Text Box 43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4" name="Text Box 43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5" name="Text Box 43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6" name="Text Box 43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7" name="Text Box 43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8" name="Text Box 43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39" name="Text Box 43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0" name="Text Box 43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1" name="Text Box 43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2" name="Text Box 43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3" name="Text Box 43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4" name="Text Box 43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5" name="Text Box 43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6" name="Text Box 43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7" name="Text Box 43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8" name="Text Box 43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49" name="Text Box 43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0" name="Text Box 43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1" name="Text Box 43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2" name="Text Box 43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3" name="Text Box 43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4" name="Text Box 43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5" name="Text Box 43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6" name="Text Box 43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7" name="Text Box 43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8" name="Text Box 43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59" name="Text Box 43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0" name="Text Box 43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1" name="Text Box 43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2" name="Text Box 43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3" name="Text Box 43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4" name="Text Box 43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5" name="Text Box 43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6" name="Text Box 43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7" name="Text Box 43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8" name="Text Box 43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69" name="Text Box 43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0" name="Text Box 43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1" name="Text Box 43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2" name="Text Box 43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3" name="Text Box 43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4" name="Text Box 43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5" name="Text Box 43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6" name="Text Box 43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7" name="Text Box 43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8" name="Text Box 43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79" name="Text Box 43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0" name="Text Box 43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1" name="Text Box 43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2" name="Text Box 43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3" name="Text Box 43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4" name="Text Box 43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5" name="Text Box 43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6" name="Text Box 43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7" name="Text Box 43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8" name="Text Box 43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89" name="Text Box 43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0" name="Text Box 43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1" name="Text Box 43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2" name="Text Box 43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3" name="Text Box 43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4" name="Text Box 43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5" name="Text Box 43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6" name="Text Box 44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7" name="Text Box 44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8" name="Text Box 44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799" name="Text Box 44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0" name="Text Box 44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1" name="Text Box 44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2" name="Text Box 44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3" name="Text Box 44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4" name="Text Box 44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5" name="Text Box 44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6" name="Text Box 44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7" name="Text Box 44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8" name="Text Box 44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09" name="Text Box 44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0" name="Text Box 44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1" name="Text Box 44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2" name="Text Box 44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3" name="Text Box 44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4" name="Text Box 44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5" name="Text Box 44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6" name="Text Box 44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7" name="Text Box 44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8" name="Text Box 44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19" name="Text Box 44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0" name="Text Box 44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1" name="Text Box 44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2" name="Text Box 44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3" name="Text Box 44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4" name="Text Box 44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5" name="Text Box 44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6" name="Text Box 44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7" name="Text Box 44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8" name="Text Box 44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29" name="Text Box 44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0" name="Text Box 44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1" name="Text Box 44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2" name="Text Box 44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3" name="Text Box 44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4" name="Text Box 44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5" name="Text Box 44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6" name="Text Box 44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7" name="Text Box 44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8" name="Text Box 44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39" name="Text Box 44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0" name="Text Box 44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1" name="Text Box 44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2" name="Text Box 44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3" name="Text Box 44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4" name="Text Box 44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5" name="Text Box 44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6" name="Text Box 44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7" name="Text Box 44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8" name="Text Box 44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49" name="Text Box 44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0" name="Text Box 44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1" name="Text Box 44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2" name="Text Box 44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3" name="Text Box 44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4" name="Text Box 44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5" name="Text Box 44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6" name="Text Box 44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7" name="Text Box 44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8" name="Text Box 44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59" name="Text Box 44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0" name="Text Box 44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1" name="Text Box 44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2" name="Text Box 44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3" name="Text Box 44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4" name="Text Box 44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5" name="Text Box 44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6" name="Text Box 44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7" name="Text Box 44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8" name="Text Box 44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69" name="Text Box 44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0" name="Text Box 44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1" name="Text Box 44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2" name="Text Box 44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3" name="Text Box 44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4" name="Text Box 44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5" name="Text Box 44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6" name="Text Box 44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7" name="Text Box 44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8" name="Text Box 44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79" name="Text Box 44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0" name="Text Box 44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1" name="Text Box 44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2" name="Text Box 44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3" name="Text Box 44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4" name="Text Box 44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5" name="Text Box 44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6" name="Text Box 44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7" name="Text Box 44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8" name="Text Box 44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89" name="Text Box 44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0" name="Text Box 44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1" name="Text Box 44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2" name="Text Box 44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3" name="Text Box 44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4" name="Text Box 44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5" name="Text Box 44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6" name="Text Box 45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7" name="Text Box 45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8" name="Text Box 45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899" name="Text Box 45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0" name="Text Box 45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1" name="Text Box 45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2" name="Text Box 45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3" name="Text Box 45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4" name="Text Box 45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5" name="Text Box 45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6" name="Text Box 45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7" name="Text Box 45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8" name="Text Box 45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09" name="Text Box 45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0" name="Text Box 45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1" name="Text Box 45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2" name="Text Box 45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3" name="Text Box 45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4" name="Text Box 45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5" name="Text Box 45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6" name="Text Box 45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7" name="Text Box 45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8" name="Text Box 45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19" name="Text Box 45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0" name="Text Box 45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1" name="Text Box 45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2" name="Text Box 45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3" name="Text Box 45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4" name="Text Box 45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5" name="Text Box 45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6" name="Text Box 45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7" name="Text Box 45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8" name="Text Box 45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29" name="Text Box 45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0" name="Text Box 45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1" name="Text Box 45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2" name="Text Box 45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3" name="Text Box 45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4" name="Text Box 45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5" name="Text Box 45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6" name="Text Box 45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7" name="Text Box 45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8" name="Text Box 45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39" name="Text Box 45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0" name="Text Box 45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1" name="Text Box 45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2" name="Text Box 45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3" name="Text Box 45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4" name="Text Box 45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5" name="Text Box 45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6" name="Text Box 45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7" name="Text Box 45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8" name="Text Box 45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49" name="Text Box 45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0" name="Text Box 45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1" name="Text Box 45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2" name="Text Box 45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3" name="Text Box 45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4" name="Text Box 45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5" name="Text Box 45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6" name="Text Box 45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7" name="Text Box 45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8" name="Text Box 45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59" name="Text Box 45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0" name="Text Box 45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1" name="Text Box 45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2" name="Text Box 45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3" name="Text Box 45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4" name="Text Box 45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5" name="Text Box 45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6" name="Text Box 45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7" name="Text Box 45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8" name="Text Box 45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69" name="Text Box 45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0" name="Text Box 45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1" name="Text Box 45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2" name="Text Box 45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3" name="Text Box 45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4" name="Text Box 45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5" name="Text Box 45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6" name="Text Box 45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7" name="Text Box 45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8" name="Text Box 45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79" name="Text Box 45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0" name="Text Box 45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1" name="Text Box 45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2" name="Text Box 45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3" name="Text Box 45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4" name="Text Box 45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5" name="Text Box 45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6" name="Text Box 45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7" name="Text Box 45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8" name="Text Box 45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89" name="Text Box 45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0" name="Text Box 45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1" name="Text Box 45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2" name="Text Box 45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3" name="Text Box 45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4" name="Text Box 45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5" name="Text Box 45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6" name="Text Box 46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7" name="Text Box 46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8" name="Text Box 46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1999" name="Text Box 46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0" name="Text Box 46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1" name="Text Box 46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2" name="Text Box 46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3" name="Text Box 46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4" name="Text Box 46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5" name="Text Box 46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6" name="Text Box 46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7" name="Text Box 46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8" name="Text Box 46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09" name="Text Box 46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0" name="Text Box 46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1" name="Text Box 46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2" name="Text Box 46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3" name="Text Box 46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4" name="Text Box 46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5" name="Text Box 46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6" name="Text Box 46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7" name="Text Box 46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8" name="Text Box 46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19" name="Text Box 46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0" name="Text Box 46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1" name="Text Box 46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2" name="Text Box 46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3" name="Text Box 46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4" name="Text Box 46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5" name="Text Box 46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6" name="Text Box 46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7" name="Text Box 46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8" name="Text Box 46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29" name="Text Box 46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0" name="Text Box 46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1" name="Text Box 46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2" name="Text Box 46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3" name="Text Box 46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4" name="Text Box 46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5" name="Text Box 46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6" name="Text Box 46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7" name="Text Box 46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8" name="Text Box 46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39" name="Text Box 46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0" name="Text Box 46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1" name="Text Box 46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2" name="Text Box 46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3" name="Text Box 46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4" name="Text Box 46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5" name="Text Box 46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6" name="Text Box 46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7" name="Text Box 46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8" name="Text Box 46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49" name="Text Box 46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0" name="Text Box 46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1" name="Text Box 46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2" name="Text Box 46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3" name="Text Box 46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4" name="Text Box 46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5" name="Text Box 46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6" name="Text Box 46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7" name="Text Box 46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8" name="Text Box 46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59" name="Text Box 46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0" name="Text Box 46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1" name="Text Box 46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2" name="Text Box 46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3" name="Text Box 46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4" name="Text Box 46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5" name="Text Box 46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6" name="Text Box 46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7" name="Text Box 46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8" name="Text Box 46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69" name="Text Box 46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0" name="Text Box 46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1" name="Text Box 46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2" name="Text Box 46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3" name="Text Box 46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4" name="Text Box 46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5" name="Text Box 46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6" name="Text Box 46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7" name="Text Box 46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8" name="Text Box 46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79" name="Text Box 46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0" name="Text Box 46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1" name="Text Box 46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2" name="Text Box 46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3" name="Text Box 46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4" name="Text Box 46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5" name="Text Box 46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6" name="Text Box 46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7" name="Text Box 46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8" name="Text Box 46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89" name="Text Box 46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0" name="Text Box 46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1" name="Text Box 46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2" name="Text Box 46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3" name="Text Box 46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4" name="Text Box 46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5" name="Text Box 46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6" name="Text Box 47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7" name="Text Box 47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8" name="Text Box 47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099" name="Text Box 47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0" name="Text Box 47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1" name="Text Box 47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2" name="Text Box 47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3" name="Text Box 47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4" name="Text Box 47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5" name="Text Box 47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6" name="Text Box 47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7" name="Text Box 47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8" name="Text Box 47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09" name="Text Box 47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0" name="Text Box 47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1" name="Text Box 47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2" name="Text Box 47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3" name="Text Box 47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4" name="Text Box 47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5" name="Text Box 47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6" name="Text Box 47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7" name="Text Box 47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8" name="Text Box 47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19" name="Text Box 47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0" name="Text Box 47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1" name="Text Box 47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2" name="Text Box 47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3" name="Text Box 47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4" name="Text Box 47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5" name="Text Box 47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6" name="Text Box 47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7" name="Text Box 47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8" name="Text Box 47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29" name="Text Box 47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0" name="Text Box 47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1" name="Text Box 47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2" name="Text Box 47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3" name="Text Box 47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4" name="Text Box 47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5" name="Text Box 47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6" name="Text Box 47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7" name="Text Box 47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8" name="Text Box 47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39" name="Text Box 47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0" name="Text Box 47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1" name="Text Box 47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2" name="Text Box 47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3" name="Text Box 47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4" name="Text Box 47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5" name="Text Box 47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6" name="Text Box 47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7" name="Text Box 47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8" name="Text Box 47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49" name="Text Box 47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0" name="Text Box 47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1" name="Text Box 47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2" name="Text Box 47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3" name="Text Box 47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4" name="Text Box 47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5" name="Text Box 47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6" name="Text Box 47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7" name="Text Box 47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8" name="Text Box 47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59" name="Text Box 47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0" name="Text Box 47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1" name="Text Box 47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2" name="Text Box 47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3" name="Text Box 47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4" name="Text Box 47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5" name="Text Box 47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6" name="Text Box 47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7" name="Text Box 47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8" name="Text Box 47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69" name="Text Box 47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0" name="Text Box 47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1" name="Text Box 47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2" name="Text Box 47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3" name="Text Box 47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4" name="Text Box 47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5" name="Text Box 47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6" name="Text Box 47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7" name="Text Box 47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8" name="Text Box 47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79" name="Text Box 47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0" name="Text Box 47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1" name="Text Box 47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2" name="Text Box 47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3" name="Text Box 47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4" name="Text Box 47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5" name="Text Box 47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6" name="Text Box 47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7" name="Text Box 47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8" name="Text Box 47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89" name="Text Box 47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0" name="Text Box 47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1" name="Text Box 47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2" name="Text Box 47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3" name="Text Box 47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4" name="Text Box 47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5" name="Text Box 47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6" name="Text Box 48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7" name="Text Box 48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8" name="Text Box 48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199" name="Text Box 48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0" name="Text Box 48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1" name="Text Box 48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2" name="Text Box 48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3" name="Text Box 48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4" name="Text Box 48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5" name="Text Box 48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6" name="Text Box 48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7" name="Text Box 48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8" name="Text Box 48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09" name="Text Box 48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0" name="Text Box 48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1" name="Text Box 48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2" name="Text Box 48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3" name="Text Box 48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4" name="Text Box 48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5" name="Text Box 48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6" name="Text Box 48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7" name="Text Box 48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8" name="Text Box 48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19" name="Text Box 48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0" name="Text Box 48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1" name="Text Box 48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2" name="Text Box 48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3" name="Text Box 48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4" name="Text Box 48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5" name="Text Box 48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6" name="Text Box 48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7" name="Text Box 48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8" name="Text Box 48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29" name="Text Box 48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0" name="Text Box 48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1" name="Text Box 48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2" name="Text Box 48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3" name="Text Box 48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4" name="Text Box 48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5" name="Text Box 48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6" name="Text Box 48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7" name="Text Box 48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8" name="Text Box 48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39" name="Text Box 48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0" name="Text Box 48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1" name="Text Box 48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2" name="Text Box 48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3" name="Text Box 48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4" name="Text Box 48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5" name="Text Box 48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6" name="Text Box 48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7" name="Text Box 48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8" name="Text Box 48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49" name="Text Box 48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0" name="Text Box 48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1" name="Text Box 48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2" name="Text Box 48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3" name="Text Box 48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4" name="Text Box 48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5" name="Text Box 48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6" name="Text Box 48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7" name="Text Box 48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8" name="Text Box 48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59" name="Text Box 48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0" name="Text Box 48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1" name="Text Box 48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2" name="Text Box 48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3" name="Text Box 48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4" name="Text Box 48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5" name="Text Box 48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6" name="Text Box 48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7" name="Text Box 48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8" name="Text Box 48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69" name="Text Box 48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0" name="Text Box 48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1" name="Text Box 48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2" name="Text Box 48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3" name="Text Box 48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4" name="Text Box 48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5" name="Text Box 48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6" name="Text Box 48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7" name="Text Box 48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8" name="Text Box 48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79" name="Text Box 48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0" name="Text Box 48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1" name="Text Box 48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2" name="Text Box 48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3" name="Text Box 48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4" name="Text Box 48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5" name="Text Box 48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6" name="Text Box 48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7" name="Text Box 48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8" name="Text Box 48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89" name="Text Box 48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0" name="Text Box 48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1" name="Text Box 48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2" name="Text Box 48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3" name="Text Box 48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4" name="Text Box 48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5" name="Text Box 48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6" name="Text Box 49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7" name="Text Box 49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8" name="Text Box 49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299" name="Text Box 49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0" name="Text Box 49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1" name="Text Box 49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2" name="Text Box 49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3" name="Text Box 49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4" name="Text Box 49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5" name="Text Box 49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6" name="Text Box 49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7" name="Text Box 49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8" name="Text Box 49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09" name="Text Box 49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0" name="Text Box 49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1" name="Text Box 49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2" name="Text Box 49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3" name="Text Box 49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4" name="Text Box 49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5" name="Text Box 49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6" name="Text Box 49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7" name="Text Box 49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8" name="Text Box 49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19" name="Text Box 49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0" name="Text Box 49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1" name="Text Box 49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2" name="Text Box 49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3" name="Text Box 49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4" name="Text Box 49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5" name="Text Box 49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6" name="Text Box 49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7" name="Text Box 49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8" name="Text Box 49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29" name="Text Box 49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0" name="Text Box 49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1" name="Text Box 49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2" name="Text Box 49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3" name="Text Box 49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4" name="Text Box 49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5" name="Text Box 49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6" name="Text Box 49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7" name="Text Box 49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8" name="Text Box 49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39" name="Text Box 49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0" name="Text Box 49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1" name="Text Box 49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2" name="Text Box 49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3" name="Text Box 49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4" name="Text Box 49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5" name="Text Box 49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6" name="Text Box 49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7" name="Text Box 49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8" name="Text Box 49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49" name="Text Box 49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0" name="Text Box 49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1" name="Text Box 49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2" name="Text Box 49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3" name="Text Box 49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4" name="Text Box 49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5" name="Text Box 49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6" name="Text Box 49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7" name="Text Box 49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8" name="Text Box 49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59" name="Text Box 49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0" name="Text Box 49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1" name="Text Box 49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2" name="Text Box 49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3" name="Text Box 49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4" name="Text Box 49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5" name="Text Box 49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6" name="Text Box 49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7" name="Text Box 49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8" name="Text Box 49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69" name="Text Box 49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0" name="Text Box 49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1" name="Text Box 49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2" name="Text Box 49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3" name="Text Box 49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4" name="Text Box 49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5" name="Text Box 49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6" name="Text Box 49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7" name="Text Box 49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8" name="Text Box 49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79" name="Text Box 49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0" name="Text Box 49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1" name="Text Box 49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2" name="Text Box 49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3" name="Text Box 49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4" name="Text Box 49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5" name="Text Box 49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6" name="Text Box 49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7" name="Text Box 49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8" name="Text Box 49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89" name="Text Box 49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0" name="Text Box 49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1" name="Text Box 49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2" name="Text Box 49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3" name="Text Box 49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4" name="Text Box 49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5" name="Text Box 49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6" name="Text Box 50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7" name="Text Box 50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8" name="Text Box 50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399" name="Text Box 50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0" name="Text Box 50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1" name="Text Box 50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2" name="Text Box 50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3" name="Text Box 50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4" name="Text Box 50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5" name="Text Box 50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6" name="Text Box 50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7" name="Text Box 50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8" name="Text Box 50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09" name="Text Box 50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0" name="Text Box 50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1" name="Text Box 50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2" name="Text Box 50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3" name="Text Box 50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4" name="Text Box 50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5" name="Text Box 50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6" name="Text Box 50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7" name="Text Box 50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8" name="Text Box 50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19" name="Text Box 50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0" name="Text Box 50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1" name="Text Box 50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2" name="Text Box 50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3" name="Text Box 50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4" name="Text Box 50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5" name="Text Box 50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6" name="Text Box 50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7" name="Text Box 50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8" name="Text Box 50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29" name="Text Box 50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0" name="Text Box 50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1" name="Text Box 50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2" name="Text Box 50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3" name="Text Box 50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4" name="Text Box 50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5" name="Text Box 50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6" name="Text Box 50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7" name="Text Box 50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8" name="Text Box 50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39" name="Text Box 50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0" name="Text Box 50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1" name="Text Box 50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2" name="Text Box 50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3" name="Text Box 50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4" name="Text Box 50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5" name="Text Box 50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6" name="Text Box 50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7" name="Text Box 50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8" name="Text Box 50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49" name="Text Box 50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0" name="Text Box 50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1" name="Text Box 50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2" name="Text Box 50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3" name="Text Box 50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4" name="Text Box 50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5" name="Text Box 50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6" name="Text Box 50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7" name="Text Box 50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8" name="Text Box 50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59" name="Text Box 50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0" name="Text Box 50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1" name="Text Box 50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2" name="Text Box 50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3" name="Text Box 50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4" name="Text Box 50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5" name="Text Box 50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6" name="Text Box 50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7" name="Text Box 50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8" name="Text Box 50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69" name="Text Box 50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0" name="Text Box 50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1" name="Text Box 50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2" name="Text Box 50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3" name="Text Box 50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4" name="Text Box 50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5" name="Text Box 50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6" name="Text Box 50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7" name="Text Box 50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8" name="Text Box 50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79" name="Text Box 50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0" name="Text Box 50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1" name="Text Box 50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2" name="Text Box 50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3" name="Text Box 50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4" name="Text Box 50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5" name="Text Box 50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6" name="Text Box 50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7" name="Text Box 50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8" name="Text Box 50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89" name="Text Box 50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0" name="Text Box 50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1" name="Text Box 50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2" name="Text Box 50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3" name="Text Box 50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4" name="Text Box 50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5" name="Text Box 50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6" name="Text Box 51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7" name="Text Box 51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8" name="Text Box 51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499" name="Text Box 51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0" name="Text Box 51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1" name="Text Box 51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2" name="Text Box 51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3" name="Text Box 51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4" name="Text Box 51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5" name="Text Box 51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6" name="Text Box 51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7" name="Text Box 51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8" name="Text Box 51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09" name="Text Box 51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0" name="Text Box 51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1" name="Text Box 51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2" name="Text Box 51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3" name="Text Box 51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4" name="Text Box 51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5" name="Text Box 51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6" name="Text Box 51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7" name="Text Box 51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8" name="Text Box 51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19" name="Text Box 51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0" name="Text Box 51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1" name="Text Box 51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2" name="Text Box 51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3" name="Text Box 51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4" name="Text Box 51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5" name="Text Box 51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6" name="Text Box 51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7" name="Text Box 51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8" name="Text Box 51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29" name="Text Box 51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0" name="Text Box 51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1" name="Text Box 51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2" name="Text Box 51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3" name="Text Box 51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4" name="Text Box 51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5" name="Text Box 51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6" name="Text Box 51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7" name="Text Box 51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8" name="Text Box 51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39" name="Text Box 51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0" name="Text Box 51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1" name="Text Box 51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2" name="Text Box 51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3" name="Text Box 51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4" name="Text Box 51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5" name="Text Box 51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6" name="Text Box 51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7" name="Text Box 51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8" name="Text Box 51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49" name="Text Box 51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0" name="Text Box 51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1" name="Text Box 51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2" name="Text Box 51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3" name="Text Box 51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4" name="Text Box 51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5" name="Text Box 51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6" name="Text Box 51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7" name="Text Box 51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8" name="Text Box 51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59" name="Text Box 51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0" name="Text Box 51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1" name="Text Box 51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2" name="Text Box 51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3" name="Text Box 51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4" name="Text Box 51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5" name="Text Box 51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6" name="Text Box 51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7" name="Text Box 51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8" name="Text Box 51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69" name="Text Box 51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0" name="Text Box 51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1" name="Text Box 51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2" name="Text Box 51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3" name="Text Box 51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4" name="Text Box 51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5" name="Text Box 51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6" name="Text Box 51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7" name="Text Box 51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8" name="Text Box 51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79" name="Text Box 51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0" name="Text Box 51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1" name="Text Box 51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2" name="Text Box 51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3" name="Text Box 51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4" name="Text Box 51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5" name="Text Box 51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6" name="Text Box 51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7" name="Text Box 51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8" name="Text Box 51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89" name="Text Box 51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0" name="Text Box 51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1" name="Text Box 51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2" name="Text Box 51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3" name="Text Box 51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4" name="Text Box 51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5" name="Text Box 51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6" name="Text Box 52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7" name="Text Box 52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8" name="Text Box 52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599" name="Text Box 52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0" name="Text Box 52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1" name="Text Box 52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2" name="Text Box 52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3" name="Text Box 52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4" name="Text Box 52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5" name="Text Box 52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6" name="Text Box 52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7" name="Text Box 52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8" name="Text Box 52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09" name="Text Box 52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0" name="Text Box 52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1" name="Text Box 52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2" name="Text Box 52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3" name="Text Box 52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4" name="Text Box 52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5" name="Text Box 52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6" name="Text Box 52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7" name="Text Box 52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8" name="Text Box 52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19" name="Text Box 52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0" name="Text Box 52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1" name="Text Box 52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2" name="Text Box 52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3" name="Text Box 52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4" name="Text Box 52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5" name="Text Box 52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6" name="Text Box 52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7" name="Text Box 52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8" name="Text Box 52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29" name="Text Box 52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0" name="Text Box 52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1" name="Text Box 52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2" name="Text Box 52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3" name="Text Box 52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4" name="Text Box 52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5" name="Text Box 52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6" name="Text Box 52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7" name="Text Box 52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8" name="Text Box 52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39" name="Text Box 52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0" name="Text Box 52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1" name="Text Box 52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2" name="Text Box 52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3" name="Text Box 52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4" name="Text Box 52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5" name="Text Box 52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6" name="Text Box 52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7" name="Text Box 52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8" name="Text Box 52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49" name="Text Box 52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0" name="Text Box 52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1" name="Text Box 52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2" name="Text Box 52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3" name="Text Box 52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4" name="Text Box 52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5" name="Text Box 52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6" name="Text Box 52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7" name="Text Box 52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8" name="Text Box 52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59" name="Text Box 52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0" name="Text Box 52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1" name="Text Box 52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2" name="Text Box 52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3" name="Text Box 52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4" name="Text Box 52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5" name="Text Box 52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6" name="Text Box 52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7" name="Text Box 52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8" name="Text Box 52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69" name="Text Box 52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0" name="Text Box 52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1" name="Text Box 52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2" name="Text Box 52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3" name="Text Box 52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4" name="Text Box 52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5" name="Text Box 52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6" name="Text Box 52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7" name="Text Box 52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8" name="Text Box 52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79" name="Text Box 52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0" name="Text Box 52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1" name="Text Box 52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2" name="Text Box 52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3" name="Text Box 52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4" name="Text Box 52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5" name="Text Box 52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6" name="Text Box 52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7" name="Text Box 52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8" name="Text Box 52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89" name="Text Box 52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0" name="Text Box 52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1" name="Text Box 52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2" name="Text Box 52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3" name="Text Box 52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4" name="Text Box 52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5" name="Text Box 52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6" name="Text Box 53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7" name="Text Box 53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8" name="Text Box 53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699" name="Text Box 53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0" name="Text Box 53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1" name="Text Box 53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2" name="Text Box 53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3" name="Text Box 53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4" name="Text Box 530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5" name="Text Box 530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6" name="Text Box 531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7" name="Text Box 531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8" name="Text Box 531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09" name="Text Box 531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0" name="Text Box 531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1" name="Text Box 531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2" name="Text Box 531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3" name="Text Box 531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4" name="Text Box 531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5" name="Text Box 531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6" name="Text Box 532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7" name="Text Box 532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8" name="Text Box 532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19" name="Text Box 532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0" name="Text Box 532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1" name="Text Box 532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2" name="Text Box 532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3" name="Text Box 532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4" name="Text Box 532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5" name="Text Box 532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6" name="Text Box 533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7" name="Text Box 533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8" name="Text Box 533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29" name="Text Box 533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0" name="Text Box 533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1" name="Text Box 533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2" name="Text Box 533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3" name="Text Box 533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4" name="Text Box 533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5" name="Text Box 533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6" name="Text Box 534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7" name="Text Box 534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8" name="Text Box 534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39" name="Text Box 534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0" name="Text Box 534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1" name="Text Box 534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2" name="Text Box 534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3" name="Text Box 534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4" name="Text Box 534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5" name="Text Box 534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6" name="Text Box 535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7" name="Text Box 535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8" name="Text Box 535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49" name="Text Box 535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0" name="Text Box 535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1" name="Text Box 535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2" name="Text Box 535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3" name="Text Box 535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4" name="Text Box 535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5" name="Text Box 535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6" name="Text Box 536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7" name="Text Box 536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8" name="Text Box 536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59" name="Text Box 536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0" name="Text Box 536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1" name="Text Box 536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2" name="Text Box 536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3" name="Text Box 536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4" name="Text Box 536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5" name="Text Box 536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6" name="Text Box 537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7" name="Text Box 537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8" name="Text Box 537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69" name="Text Box 537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0" name="Text Box 537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1" name="Text Box 537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2" name="Text Box 537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3" name="Text Box 537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4" name="Text Box 537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5" name="Text Box 537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6" name="Text Box 538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7" name="Text Box 538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8" name="Text Box 538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79" name="Text Box 538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0" name="Text Box 538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1" name="Text Box 538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2" name="Text Box 538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3" name="Text Box 538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4" name="Text Box 538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5" name="Text Box 538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6" name="Text Box 539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7" name="Text Box 539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8" name="Text Box 539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89" name="Text Box 539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0" name="Text Box 539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1" name="Text Box 539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2" name="Text Box 539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3" name="Text Box 539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4" name="Text Box 5398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5" name="Text Box 5399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6" name="Text Box 5400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7" name="Text Box 5401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8" name="Text Box 5402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799" name="Text Box 5403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00" name="Text Box 5404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01" name="Text Box 5405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02" name="Text Box 5406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19049</xdr:rowOff>
    </xdr:to>
    <xdr:sp macro="" textlink="">
      <xdr:nvSpPr>
        <xdr:cNvPr id="2803" name="Text Box 5407"/>
        <xdr:cNvSpPr txBox="1">
          <a:spLocks noChangeArrowheads="1"/>
        </xdr:cNvSpPr>
      </xdr:nvSpPr>
      <xdr:spPr bwMode="auto">
        <a:xfrm>
          <a:off x="4667250" y="723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04" name="Text Box 25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05" name="Text Box 25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06" name="Text Box 25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07" name="Text Box 25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08" name="Text Box 25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09" name="Text Box 25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0" name="Text Box 25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1" name="Text Box 25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2" name="Text Box 25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3" name="Text Box 25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4" name="Text Box 25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5" name="Text Box 25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6" name="Text Box 25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7" name="Text Box 25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8" name="Text Box 26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19" name="Text Box 26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0" name="Text Box 26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1" name="Text Box 26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2" name="Text Box 26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3" name="Text Box 26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4" name="Text Box 26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5" name="Text Box 26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6" name="Text Box 26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7" name="Text Box 26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8" name="Text Box 26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29" name="Text Box 26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0" name="Text Box 26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1" name="Text Box 26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2" name="Text Box 26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3" name="Text Box 26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4" name="Text Box 26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5" name="Text Box 26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6" name="Text Box 26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7" name="Text Box 26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8" name="Text Box 26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39" name="Text Box 26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0" name="Text Box 26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1" name="Text Box 26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2" name="Text Box 26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3" name="Text Box 26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4" name="Text Box 26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5" name="Text Box 26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6" name="Text Box 26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7" name="Text Box 26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8" name="Text Box 26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49" name="Text Box 26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0" name="Text Box 26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1" name="Text Box 26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2" name="Text Box 26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3" name="Text Box 26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4" name="Text Box 26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5" name="Text Box 26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6" name="Text Box 26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7" name="Text Box 26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8" name="Text Box 26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59" name="Text Box 26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0" name="Text Box 26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1" name="Text Box 26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2" name="Text Box 26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3" name="Text Box 26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4" name="Text Box 26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5" name="Text Box 26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6" name="Text Box 26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7" name="Text Box 26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8" name="Text Box 26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69" name="Text Box 26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0" name="Text Box 26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1" name="Text Box 26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2" name="Text Box 26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3" name="Text Box 26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4" name="Text Box 26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5" name="Text Box 26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6" name="Text Box 27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7" name="Text Box 27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8" name="Text Box 27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79" name="Text Box 27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0" name="Text Box 27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1" name="Text Box 27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2" name="Text Box 27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3" name="Text Box 27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4" name="Text Box 27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5" name="Text Box 27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6" name="Text Box 27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7" name="Text Box 27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8" name="Text Box 27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89" name="Text Box 27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0" name="Text Box 27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1" name="Text Box 27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2" name="Text Box 27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3" name="Text Box 27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4" name="Text Box 27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5" name="Text Box 27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6" name="Text Box 27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7" name="Text Box 27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8" name="Text Box 27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899" name="Text Box 27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0" name="Text Box 27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1" name="Text Box 27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2" name="Text Box 27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3" name="Text Box 27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4" name="Text Box 27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5" name="Text Box 27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6" name="Text Box 27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7" name="Text Box 27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8" name="Text Box 27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09" name="Text Box 27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0" name="Text Box 27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1" name="Text Box 27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2" name="Text Box 27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3" name="Text Box 27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4" name="Text Box 27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5" name="Text Box 27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6" name="Text Box 27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7" name="Text Box 27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8" name="Text Box 27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19" name="Text Box 27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0" name="Text Box 27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1" name="Text Box 27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2" name="Text Box 27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3" name="Text Box 27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4" name="Text Box 27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5" name="Text Box 27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6" name="Text Box 27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7" name="Text Box 27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8" name="Text Box 27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29" name="Text Box 27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0" name="Text Box 27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1" name="Text Box 27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2" name="Text Box 27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3" name="Text Box 27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4" name="Text Box 27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5" name="Text Box 27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6" name="Text Box 27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7" name="Text Box 27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8" name="Text Box 27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39" name="Text Box 27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0" name="Text Box 27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1" name="Text Box 27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2" name="Text Box 27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3" name="Text Box 27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4" name="Text Box 27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5" name="Text Box 27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6" name="Text Box 27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7" name="Text Box 27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8" name="Text Box 27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49" name="Text Box 27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0" name="Text Box 27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1" name="Text Box 27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2" name="Text Box 27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3" name="Text Box 27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4" name="Text Box 27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5" name="Text Box 27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6" name="Text Box 27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7" name="Text Box 27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8" name="Text Box 27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59" name="Text Box 27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0" name="Text Box 27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1" name="Text Box 27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2" name="Text Box 27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3" name="Text Box 27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4" name="Text Box 27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5" name="Text Box 27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6" name="Text Box 27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7" name="Text Box 27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8" name="Text Box 27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69" name="Text Box 27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0" name="Text Box 27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1" name="Text Box 27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2" name="Text Box 27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3" name="Text Box 27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4" name="Text Box 27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5" name="Text Box 27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6" name="Text Box 28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7" name="Text Box 28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8" name="Text Box 28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79" name="Text Box 28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0" name="Text Box 28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1" name="Text Box 28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2" name="Text Box 28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3" name="Text Box 28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4" name="Text Box 28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5" name="Text Box 28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6" name="Text Box 28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7" name="Text Box 28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8" name="Text Box 28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89" name="Text Box 28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0" name="Text Box 28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1" name="Text Box 28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2" name="Text Box 28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3" name="Text Box 28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4" name="Text Box 28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5" name="Text Box 28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6" name="Text Box 28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7" name="Text Box 28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8" name="Text Box 28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2999" name="Text Box 28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0" name="Text Box 28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1" name="Text Box 28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2" name="Text Box 28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3" name="Text Box 28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4" name="Text Box 28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5" name="Text Box 28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6" name="Text Box 28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7" name="Text Box 28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8" name="Text Box 28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09" name="Text Box 28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0" name="Text Box 28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1" name="Text Box 28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2" name="Text Box 28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3" name="Text Box 28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4" name="Text Box 28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5" name="Text Box 28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6" name="Text Box 28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7" name="Text Box 28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8" name="Text Box 28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19" name="Text Box 28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0" name="Text Box 28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1" name="Text Box 28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2" name="Text Box 28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3" name="Text Box 28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4" name="Text Box 28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5" name="Text Box 28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6" name="Text Box 28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7" name="Text Box 28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8" name="Text Box 28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29" name="Text Box 28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0" name="Text Box 28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1" name="Text Box 28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2" name="Text Box 28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3" name="Text Box 28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4" name="Text Box 28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5" name="Text Box 28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6" name="Text Box 28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7" name="Text Box 28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8" name="Text Box 28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39" name="Text Box 28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0" name="Text Box 28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1" name="Text Box 28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2" name="Text Box 28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3" name="Text Box 28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4" name="Text Box 28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5" name="Text Box 28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6" name="Text Box 28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7" name="Text Box 28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8" name="Text Box 28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49" name="Text Box 28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0" name="Text Box 28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1" name="Text Box 28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2" name="Text Box 28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3" name="Text Box 28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4" name="Text Box 28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5" name="Text Box 28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6" name="Text Box 28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7" name="Text Box 28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8" name="Text Box 28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59" name="Text Box 28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0" name="Text Box 28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1" name="Text Box 28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2" name="Text Box 28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3" name="Text Box 28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4" name="Text Box 28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5" name="Text Box 28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6" name="Text Box 28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7" name="Text Box 28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8" name="Text Box 28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69" name="Text Box 28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0" name="Text Box 28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1" name="Text Box 28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2" name="Text Box 28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3" name="Text Box 28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4" name="Text Box 28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5" name="Text Box 28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6" name="Text Box 29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7" name="Text Box 29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8" name="Text Box 29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79" name="Text Box 29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0" name="Text Box 29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1" name="Text Box 29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2" name="Text Box 29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3" name="Text Box 29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4" name="Text Box 29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5" name="Text Box 29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6" name="Text Box 29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7" name="Text Box 29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8" name="Text Box 29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89" name="Text Box 29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0" name="Text Box 29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1" name="Text Box 29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2" name="Text Box 29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3" name="Text Box 29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4" name="Text Box 29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5" name="Text Box 29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6" name="Text Box 29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7" name="Text Box 29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8" name="Text Box 29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099" name="Text Box 29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0" name="Text Box 29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1" name="Text Box 29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2" name="Text Box 29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3" name="Text Box 29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4" name="Text Box 29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5" name="Text Box 29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6" name="Text Box 29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7" name="Text Box 29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8" name="Text Box 29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09" name="Text Box 29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0" name="Text Box 29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1" name="Text Box 29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2" name="Text Box 29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3" name="Text Box 29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4" name="Text Box 29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5" name="Text Box 29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6" name="Text Box 29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7" name="Text Box 29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8" name="Text Box 29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19" name="Text Box 29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0" name="Text Box 29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1" name="Text Box 29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2" name="Text Box 29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3" name="Text Box 29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4" name="Text Box 29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5" name="Text Box 29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6" name="Text Box 29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7" name="Text Box 29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8" name="Text Box 29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29" name="Text Box 29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0" name="Text Box 29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1" name="Text Box 29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2" name="Text Box 29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3" name="Text Box 29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4" name="Text Box 29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5" name="Text Box 29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6" name="Text Box 29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7" name="Text Box 29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8" name="Text Box 29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39" name="Text Box 29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0" name="Text Box 29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1" name="Text Box 29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2" name="Text Box 29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3" name="Text Box 29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4" name="Text Box 29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5" name="Text Box 29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6" name="Text Box 29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7" name="Text Box 29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8" name="Text Box 29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49" name="Text Box 29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0" name="Text Box 29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1" name="Text Box 29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2" name="Text Box 29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3" name="Text Box 29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4" name="Text Box 29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5" name="Text Box 29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6" name="Text Box 29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7" name="Text Box 29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8" name="Text Box 29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59" name="Text Box 29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0" name="Text Box 29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1" name="Text Box 29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2" name="Text Box 29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3" name="Text Box 29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4" name="Text Box 29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5" name="Text Box 29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6" name="Text Box 29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7" name="Text Box 29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8" name="Text Box 29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69" name="Text Box 29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0" name="Text Box 29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1" name="Text Box 29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2" name="Text Box 29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3" name="Text Box 29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4" name="Text Box 29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5" name="Text Box 29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6" name="Text Box 30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7" name="Text Box 30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8" name="Text Box 30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79" name="Text Box 30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0" name="Text Box 30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1" name="Text Box 30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2" name="Text Box 30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3" name="Text Box 30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4" name="Text Box 30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5" name="Text Box 30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6" name="Text Box 30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7" name="Text Box 30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8" name="Text Box 30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89" name="Text Box 30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0" name="Text Box 30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1" name="Text Box 30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2" name="Text Box 30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3" name="Text Box 30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4" name="Text Box 30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5" name="Text Box 30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6" name="Text Box 30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7" name="Text Box 30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8" name="Text Box 30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199" name="Text Box 30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0" name="Text Box 30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1" name="Text Box 30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2" name="Text Box 30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3" name="Text Box 30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4" name="Text Box 30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5" name="Text Box 30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6" name="Text Box 30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7" name="Text Box 30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8" name="Text Box 30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09" name="Text Box 30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0" name="Text Box 30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1" name="Text Box 30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2" name="Text Box 30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3" name="Text Box 30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4" name="Text Box 30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5" name="Text Box 30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6" name="Text Box 30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7" name="Text Box 30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8" name="Text Box 30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19" name="Text Box 30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0" name="Text Box 30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1" name="Text Box 30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2" name="Text Box 30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3" name="Text Box 30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4" name="Text Box 30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5" name="Text Box 30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6" name="Text Box 30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7" name="Text Box 30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8" name="Text Box 30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29" name="Text Box 30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0" name="Text Box 30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1" name="Text Box 30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2" name="Text Box 30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3" name="Text Box 30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4" name="Text Box 30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5" name="Text Box 30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6" name="Text Box 30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7" name="Text Box 30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8" name="Text Box 30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39" name="Text Box 30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0" name="Text Box 30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1" name="Text Box 30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2" name="Text Box 30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3" name="Text Box 30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4" name="Text Box 30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5" name="Text Box 30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6" name="Text Box 30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7" name="Text Box 30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8" name="Text Box 30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49" name="Text Box 30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0" name="Text Box 30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1" name="Text Box 30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2" name="Text Box 30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3" name="Text Box 30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4" name="Text Box 30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5" name="Text Box 30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6" name="Text Box 30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7" name="Text Box 30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8" name="Text Box 30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59" name="Text Box 30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0" name="Text Box 30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1" name="Text Box 30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2" name="Text Box 30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3" name="Text Box 30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4" name="Text Box 30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5" name="Text Box 30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6" name="Text Box 30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7" name="Text Box 30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8" name="Text Box 30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69" name="Text Box 30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0" name="Text Box 30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1" name="Text Box 30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2" name="Text Box 30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3" name="Text Box 30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4" name="Text Box 30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5" name="Text Box 30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6" name="Text Box 31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7" name="Text Box 31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8" name="Text Box 31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79" name="Text Box 31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0" name="Text Box 31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1" name="Text Box 31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2" name="Text Box 31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3" name="Text Box 31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4" name="Text Box 31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5" name="Text Box 31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6" name="Text Box 31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7" name="Text Box 31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8" name="Text Box 31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89" name="Text Box 31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0" name="Text Box 31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1" name="Text Box 31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2" name="Text Box 31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3" name="Text Box 31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4" name="Text Box 31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5" name="Text Box 31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6" name="Text Box 31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7" name="Text Box 31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8" name="Text Box 31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299" name="Text Box 31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0" name="Text Box 31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1" name="Text Box 31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2" name="Text Box 31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3" name="Text Box 31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4" name="Text Box 31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5" name="Text Box 31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6" name="Text Box 31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7" name="Text Box 31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8" name="Text Box 31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09" name="Text Box 31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0" name="Text Box 31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1" name="Text Box 31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2" name="Text Box 31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3" name="Text Box 31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4" name="Text Box 31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5" name="Text Box 31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6" name="Text Box 31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7" name="Text Box 31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8" name="Text Box 31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19" name="Text Box 31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0" name="Text Box 31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1" name="Text Box 31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2" name="Text Box 31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3" name="Text Box 31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4" name="Text Box 31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5" name="Text Box 31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6" name="Text Box 31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7" name="Text Box 31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8" name="Text Box 31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29" name="Text Box 31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0" name="Text Box 31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1" name="Text Box 31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2" name="Text Box 31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3" name="Text Box 31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4" name="Text Box 31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5" name="Text Box 31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6" name="Text Box 31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7" name="Text Box 31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8" name="Text Box 31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39" name="Text Box 31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0" name="Text Box 31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1" name="Text Box 31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2" name="Text Box 31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3" name="Text Box 31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4" name="Text Box 31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5" name="Text Box 31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6" name="Text Box 31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7" name="Text Box 31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8" name="Text Box 31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49" name="Text Box 31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0" name="Text Box 31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1" name="Text Box 31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2" name="Text Box 31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3" name="Text Box 31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4" name="Text Box 31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5" name="Text Box 31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6" name="Text Box 31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7" name="Text Box 31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8" name="Text Box 31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59" name="Text Box 31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0" name="Text Box 31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1" name="Text Box 31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2" name="Text Box 31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3" name="Text Box 31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4" name="Text Box 31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5" name="Text Box 31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6" name="Text Box 31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7" name="Text Box 31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8" name="Text Box 31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69" name="Text Box 31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0" name="Text Box 31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1" name="Text Box 31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2" name="Text Box 31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3" name="Text Box 31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4" name="Text Box 31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5" name="Text Box 31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6" name="Text Box 32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7" name="Text Box 32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8" name="Text Box 32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79" name="Text Box 32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0" name="Text Box 32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1" name="Text Box 32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2" name="Text Box 32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3" name="Text Box 32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4" name="Text Box 32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5" name="Text Box 32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6" name="Text Box 32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7" name="Text Box 32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8" name="Text Box 32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89" name="Text Box 32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0" name="Text Box 32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1" name="Text Box 32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2" name="Text Box 32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3" name="Text Box 32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4" name="Text Box 32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5" name="Text Box 32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6" name="Text Box 32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7" name="Text Box 32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8" name="Text Box 32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399" name="Text Box 32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0" name="Text Box 32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1" name="Text Box 32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2" name="Text Box 32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3" name="Text Box 32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4" name="Text Box 32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5" name="Text Box 32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6" name="Text Box 32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7" name="Text Box 32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8" name="Text Box 32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09" name="Text Box 32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0" name="Text Box 32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1" name="Text Box 32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2" name="Text Box 32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3" name="Text Box 32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4" name="Text Box 32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5" name="Text Box 32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6" name="Text Box 32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7" name="Text Box 32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8" name="Text Box 32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19" name="Text Box 32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0" name="Text Box 32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1" name="Text Box 32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2" name="Text Box 32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3" name="Text Box 32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4" name="Text Box 32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5" name="Text Box 32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6" name="Text Box 32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7" name="Text Box 32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8" name="Text Box 32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29" name="Text Box 32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0" name="Text Box 32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1" name="Text Box 32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2" name="Text Box 32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3" name="Text Box 32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4" name="Text Box 32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5" name="Text Box 32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6" name="Text Box 32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7" name="Text Box 32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8" name="Text Box 32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39" name="Text Box 32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0" name="Text Box 32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1" name="Text Box 32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2" name="Text Box 32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3" name="Text Box 32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4" name="Text Box 32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5" name="Text Box 32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6" name="Text Box 32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7" name="Text Box 32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8" name="Text Box 32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49" name="Text Box 32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0" name="Text Box 32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1" name="Text Box 32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2" name="Text Box 32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3" name="Text Box 32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4" name="Text Box 32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5" name="Text Box 32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6" name="Text Box 32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7" name="Text Box 32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8" name="Text Box 32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59" name="Text Box 32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0" name="Text Box 32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1" name="Text Box 32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2" name="Text Box 32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3" name="Text Box 32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4" name="Text Box 32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5" name="Text Box 32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6" name="Text Box 32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7" name="Text Box 32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8" name="Text Box 32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69" name="Text Box 32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0" name="Text Box 32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1" name="Text Box 32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2" name="Text Box 32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3" name="Text Box 32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4" name="Text Box 32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5" name="Text Box 32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6" name="Text Box 33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7" name="Text Box 33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8" name="Text Box 33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79" name="Text Box 33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0" name="Text Box 33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1" name="Text Box 33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2" name="Text Box 33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3" name="Text Box 33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4" name="Text Box 33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5" name="Text Box 33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6" name="Text Box 33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7" name="Text Box 33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8" name="Text Box 33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89" name="Text Box 33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0" name="Text Box 33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1" name="Text Box 33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2" name="Text Box 33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3" name="Text Box 33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4" name="Text Box 33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5" name="Text Box 33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6" name="Text Box 33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7" name="Text Box 33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8" name="Text Box 33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499" name="Text Box 33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0" name="Text Box 33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1" name="Text Box 33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2" name="Text Box 33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3" name="Text Box 33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4" name="Text Box 33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5" name="Text Box 33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6" name="Text Box 33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7" name="Text Box 33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8" name="Text Box 33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09" name="Text Box 33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0" name="Text Box 33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1" name="Text Box 33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2" name="Text Box 33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3" name="Text Box 33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4" name="Text Box 33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5" name="Text Box 33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6" name="Text Box 33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7" name="Text Box 33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8" name="Text Box 33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19" name="Text Box 33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0" name="Text Box 33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1" name="Text Box 33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2" name="Text Box 33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3" name="Text Box 33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4" name="Text Box 33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5" name="Text Box 33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6" name="Text Box 33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7" name="Text Box 33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8" name="Text Box 33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29" name="Text Box 33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0" name="Text Box 33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1" name="Text Box 33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2" name="Text Box 33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3" name="Text Box 33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4" name="Text Box 33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5" name="Text Box 33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6" name="Text Box 33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7" name="Text Box 33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8" name="Text Box 33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39" name="Text Box 33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0" name="Text Box 33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1" name="Text Box 33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2" name="Text Box 33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3" name="Text Box 33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4" name="Text Box 33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5" name="Text Box 33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6" name="Text Box 33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7" name="Text Box 33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8" name="Text Box 33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49" name="Text Box 33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0" name="Text Box 33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1" name="Text Box 33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2" name="Text Box 33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3" name="Text Box 33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4" name="Text Box 33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5" name="Text Box 33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6" name="Text Box 33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7" name="Text Box 33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8" name="Text Box 33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59" name="Text Box 33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0" name="Text Box 33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1" name="Text Box 33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2" name="Text Box 33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3" name="Text Box 33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4" name="Text Box 33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5" name="Text Box 33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6" name="Text Box 33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7" name="Text Box 33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8" name="Text Box 33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69" name="Text Box 33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0" name="Text Box 33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1" name="Text Box 33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2" name="Text Box 33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3" name="Text Box 33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4" name="Text Box 33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5" name="Text Box 33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6" name="Text Box 34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7" name="Text Box 34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8" name="Text Box 34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79" name="Text Box 34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0" name="Text Box 34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1" name="Text Box 34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2" name="Text Box 34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3" name="Text Box 34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4" name="Text Box 34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5" name="Text Box 34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6" name="Text Box 34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7" name="Text Box 34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8" name="Text Box 34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89" name="Text Box 34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0" name="Text Box 34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1" name="Text Box 34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2" name="Text Box 34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3" name="Text Box 34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4" name="Text Box 34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5" name="Text Box 34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6" name="Text Box 34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7" name="Text Box 34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8" name="Text Box 34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599" name="Text Box 34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0" name="Text Box 34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1" name="Text Box 34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2" name="Text Box 34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3" name="Text Box 34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4" name="Text Box 34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5" name="Text Box 34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6" name="Text Box 34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7" name="Text Box 34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8" name="Text Box 34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09" name="Text Box 34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0" name="Text Box 34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1" name="Text Box 34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2" name="Text Box 34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3" name="Text Box 34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4" name="Text Box 34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5" name="Text Box 34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6" name="Text Box 34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7" name="Text Box 34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8" name="Text Box 34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19" name="Text Box 34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0" name="Text Box 34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1" name="Text Box 34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2" name="Text Box 34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3" name="Text Box 34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4" name="Text Box 34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5" name="Text Box 34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6" name="Text Box 34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7" name="Text Box 34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8" name="Text Box 34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29" name="Text Box 34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0" name="Text Box 34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1" name="Text Box 34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2" name="Text Box 34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3" name="Text Box 34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4" name="Text Box 34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5" name="Text Box 34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6" name="Text Box 34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7" name="Text Box 34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8" name="Text Box 34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39" name="Text Box 34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0" name="Text Box 34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1" name="Text Box 34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2" name="Text Box 34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3" name="Text Box 34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4" name="Text Box 34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5" name="Text Box 34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6" name="Text Box 34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7" name="Text Box 34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8" name="Text Box 34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49" name="Text Box 34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0" name="Text Box 34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1" name="Text Box 34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2" name="Text Box 34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3" name="Text Box 34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4" name="Text Box 34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5" name="Text Box 34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6" name="Text Box 34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7" name="Text Box 34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8" name="Text Box 34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59" name="Text Box 34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0" name="Text Box 34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1" name="Text Box 34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2" name="Text Box 34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3" name="Text Box 34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4" name="Text Box 34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5" name="Text Box 34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6" name="Text Box 34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7" name="Text Box 34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8" name="Text Box 34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69" name="Text Box 34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0" name="Text Box 34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1" name="Text Box 34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2" name="Text Box 34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3" name="Text Box 34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4" name="Text Box 34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5" name="Text Box 34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6" name="Text Box 35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7" name="Text Box 35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8" name="Text Box 35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79" name="Text Box 35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0" name="Text Box 35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1" name="Text Box 35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2" name="Text Box 35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3" name="Text Box 35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4" name="Text Box 35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5" name="Text Box 35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6" name="Text Box 35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7" name="Text Box 35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8" name="Text Box 35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89" name="Text Box 35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0" name="Text Box 35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1" name="Text Box 35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2" name="Text Box 35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3" name="Text Box 35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4" name="Text Box 35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5" name="Text Box 35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6" name="Text Box 35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7" name="Text Box 35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8" name="Text Box 35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699" name="Text Box 35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0" name="Text Box 35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1" name="Text Box 35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2" name="Text Box 35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3" name="Text Box 35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4" name="Text Box 35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5" name="Text Box 35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6" name="Text Box 35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7" name="Text Box 35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8" name="Text Box 35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09" name="Text Box 35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0" name="Text Box 35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1" name="Text Box 35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2" name="Text Box 35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3" name="Text Box 35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4" name="Text Box 35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5" name="Text Box 35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6" name="Text Box 35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7" name="Text Box 35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8" name="Text Box 35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19" name="Text Box 35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0" name="Text Box 35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1" name="Text Box 35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2" name="Text Box 35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3" name="Text Box 35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4" name="Text Box 35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5" name="Text Box 35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6" name="Text Box 35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7" name="Text Box 35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8" name="Text Box 35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29" name="Text Box 35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0" name="Text Box 35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1" name="Text Box 35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2" name="Text Box 35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3" name="Text Box 35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4" name="Text Box 35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5" name="Text Box 35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6" name="Text Box 35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7" name="Text Box 35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8" name="Text Box 35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39" name="Text Box 35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0" name="Text Box 35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1" name="Text Box 35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2" name="Text Box 35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3" name="Text Box 35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4" name="Text Box 35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5" name="Text Box 35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6" name="Text Box 35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7" name="Text Box 35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8" name="Text Box 35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49" name="Text Box 35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0" name="Text Box 35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1" name="Text Box 35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2" name="Text Box 35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3" name="Text Box 35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4" name="Text Box 35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5" name="Text Box 35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6" name="Text Box 35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7" name="Text Box 35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8" name="Text Box 35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59" name="Text Box 35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0" name="Text Box 35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1" name="Text Box 35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2" name="Text Box 35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3" name="Text Box 35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4" name="Text Box 35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5" name="Text Box 35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6" name="Text Box 35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7" name="Text Box 35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8" name="Text Box 35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69" name="Text Box 35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0" name="Text Box 35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1" name="Text Box 35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2" name="Text Box 35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3" name="Text Box 35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4" name="Text Box 35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5" name="Text Box 35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6" name="Text Box 36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7" name="Text Box 36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8" name="Text Box 36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79" name="Text Box 36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0" name="Text Box 36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1" name="Text Box 36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2" name="Text Box 36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3" name="Text Box 36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4" name="Text Box 36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5" name="Text Box 36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6" name="Text Box 36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7" name="Text Box 36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8" name="Text Box 36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89" name="Text Box 36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0" name="Text Box 36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1" name="Text Box 36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2" name="Text Box 36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3" name="Text Box 36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4" name="Text Box 36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5" name="Text Box 36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6" name="Text Box 36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7" name="Text Box 36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8" name="Text Box 36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799" name="Text Box 36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0" name="Text Box 36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1" name="Text Box 36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2" name="Text Box 36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3" name="Text Box 36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4" name="Text Box 36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5" name="Text Box 36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6" name="Text Box 36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7" name="Text Box 36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8" name="Text Box 36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09" name="Text Box 36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0" name="Text Box 36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1" name="Text Box 36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2" name="Text Box 36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3" name="Text Box 36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4" name="Text Box 36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5" name="Text Box 36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6" name="Text Box 36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7" name="Text Box 36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8" name="Text Box 36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19" name="Text Box 36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0" name="Text Box 36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1" name="Text Box 36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2" name="Text Box 36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3" name="Text Box 36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4" name="Text Box 36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5" name="Text Box 36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6" name="Text Box 36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7" name="Text Box 36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8" name="Text Box 36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29" name="Text Box 36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0" name="Text Box 36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1" name="Text Box 36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2" name="Text Box 36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3" name="Text Box 36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4" name="Text Box 36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5" name="Text Box 36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6" name="Text Box 36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7" name="Text Box 36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8" name="Text Box 36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39" name="Text Box 36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0" name="Text Box 36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1" name="Text Box 36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2" name="Text Box 36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3" name="Text Box 36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4" name="Text Box 36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5" name="Text Box 36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6" name="Text Box 36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7" name="Text Box 36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8" name="Text Box 36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49" name="Text Box 36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0" name="Text Box 36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1" name="Text Box 36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2" name="Text Box 36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3" name="Text Box 36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4" name="Text Box 36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5" name="Text Box 36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6" name="Text Box 36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7" name="Text Box 36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8" name="Text Box 36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59" name="Text Box 36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0" name="Text Box 36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1" name="Text Box 36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2" name="Text Box 36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3" name="Text Box 36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4" name="Text Box 36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5" name="Text Box 36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6" name="Text Box 36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7" name="Text Box 36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8" name="Text Box 36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69" name="Text Box 36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0" name="Text Box 36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1" name="Text Box 36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2" name="Text Box 36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3" name="Text Box 36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4" name="Text Box 36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5" name="Text Box 36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6" name="Text Box 37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7" name="Text Box 37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8" name="Text Box 37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79" name="Text Box 37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0" name="Text Box 37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1" name="Text Box 37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2" name="Text Box 37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3" name="Text Box 37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4" name="Text Box 37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5" name="Text Box 37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6" name="Text Box 37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7" name="Text Box 37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8" name="Text Box 37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89" name="Text Box 37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0" name="Text Box 37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1" name="Text Box 37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2" name="Text Box 37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3" name="Text Box 37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4" name="Text Box 37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5" name="Text Box 37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6" name="Text Box 37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7" name="Text Box 37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8" name="Text Box 37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899" name="Text Box 37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0" name="Text Box 37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1" name="Text Box 37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2" name="Text Box 37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3" name="Text Box 37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4" name="Text Box 37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5" name="Text Box 37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6" name="Text Box 37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7" name="Text Box 37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8" name="Text Box 37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09" name="Text Box 37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0" name="Text Box 37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1" name="Text Box 37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2" name="Text Box 37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3" name="Text Box 37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4" name="Text Box 37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5" name="Text Box 37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6" name="Text Box 37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7" name="Text Box 37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8" name="Text Box 37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19" name="Text Box 37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0" name="Text Box 37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1" name="Text Box 37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2" name="Text Box 37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3" name="Text Box 37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4" name="Text Box 37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5" name="Text Box 37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6" name="Text Box 37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7" name="Text Box 37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8" name="Text Box 37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29" name="Text Box 37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0" name="Text Box 37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1" name="Text Box 37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2" name="Text Box 37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3" name="Text Box 37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4" name="Text Box 37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5" name="Text Box 37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6" name="Text Box 37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7" name="Text Box 37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8" name="Text Box 37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39" name="Text Box 37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0" name="Text Box 37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1" name="Text Box 37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2" name="Text Box 37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3" name="Text Box 37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4" name="Text Box 37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5" name="Text Box 37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6" name="Text Box 37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7" name="Text Box 37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8" name="Text Box 37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49" name="Text Box 37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0" name="Text Box 37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1" name="Text Box 37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2" name="Text Box 37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3" name="Text Box 37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4" name="Text Box 37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5" name="Text Box 37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6" name="Text Box 37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7" name="Text Box 37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8" name="Text Box 37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59" name="Text Box 37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0" name="Text Box 37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1" name="Text Box 37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2" name="Text Box 37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3" name="Text Box 37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4" name="Text Box 37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5" name="Text Box 37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6" name="Text Box 37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7" name="Text Box 37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8" name="Text Box 37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69" name="Text Box 37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0" name="Text Box 37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1" name="Text Box 37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2" name="Text Box 37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3" name="Text Box 37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4" name="Text Box 37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5" name="Text Box 37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6" name="Text Box 38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7" name="Text Box 38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8" name="Text Box 38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79" name="Text Box 38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0" name="Text Box 38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1" name="Text Box 38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2" name="Text Box 38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3" name="Text Box 38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4" name="Text Box 38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5" name="Text Box 38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6" name="Text Box 38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7" name="Text Box 38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8" name="Text Box 38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89" name="Text Box 38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0" name="Text Box 38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1" name="Text Box 38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2" name="Text Box 38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3" name="Text Box 38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4" name="Text Box 38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5" name="Text Box 38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6" name="Text Box 38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7" name="Text Box 38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8" name="Text Box 38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3999" name="Text Box 38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0" name="Text Box 38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1" name="Text Box 38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2" name="Text Box 38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3" name="Text Box 38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4" name="Text Box 38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5" name="Text Box 38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6" name="Text Box 38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7" name="Text Box 38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8" name="Text Box 38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09" name="Text Box 38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0" name="Text Box 38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1" name="Text Box 38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2" name="Text Box 38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3" name="Text Box 38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4" name="Text Box 38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5" name="Text Box 38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6" name="Text Box 38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7" name="Text Box 38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8" name="Text Box 38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19" name="Text Box 38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0" name="Text Box 38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1" name="Text Box 38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2" name="Text Box 38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3" name="Text Box 38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4" name="Text Box 38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5" name="Text Box 38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6" name="Text Box 38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7" name="Text Box 38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8" name="Text Box 38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29" name="Text Box 38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0" name="Text Box 38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1" name="Text Box 38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2" name="Text Box 38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3" name="Text Box 38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4" name="Text Box 38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5" name="Text Box 38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6" name="Text Box 38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7" name="Text Box 38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8" name="Text Box 38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39" name="Text Box 38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0" name="Text Box 38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1" name="Text Box 38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2" name="Text Box 38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3" name="Text Box 38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4" name="Text Box 38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5" name="Text Box 38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6" name="Text Box 38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7" name="Text Box 38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8" name="Text Box 38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49" name="Text Box 38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0" name="Text Box 38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1" name="Text Box 38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2" name="Text Box 38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3" name="Text Box 38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4" name="Text Box 38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5" name="Text Box 38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6" name="Text Box 38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7" name="Text Box 38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8" name="Text Box 38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59" name="Text Box 38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0" name="Text Box 38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1" name="Text Box 38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2" name="Text Box 38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3" name="Text Box 38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4" name="Text Box 38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5" name="Text Box 38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6" name="Text Box 38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7" name="Text Box 38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8" name="Text Box 38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69" name="Text Box 38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0" name="Text Box 38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1" name="Text Box 38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2" name="Text Box 38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3" name="Text Box 38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4" name="Text Box 38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5" name="Text Box 38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6" name="Text Box 39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7" name="Text Box 39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8" name="Text Box 39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79" name="Text Box 39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0" name="Text Box 39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1" name="Text Box 39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2" name="Text Box 39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3" name="Text Box 39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4" name="Text Box 39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5" name="Text Box 39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6" name="Text Box 39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7" name="Text Box 39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8" name="Text Box 39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89" name="Text Box 39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0" name="Text Box 39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1" name="Text Box 39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2" name="Text Box 39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3" name="Text Box 39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4" name="Text Box 39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5" name="Text Box 39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6" name="Text Box 39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7" name="Text Box 39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8" name="Text Box 39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099" name="Text Box 39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0" name="Text Box 39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1" name="Text Box 39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2" name="Text Box 39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3" name="Text Box 39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4" name="Text Box 39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5" name="Text Box 39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6" name="Text Box 39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7" name="Text Box 39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8" name="Text Box 39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09" name="Text Box 39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0" name="Text Box 39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1" name="Text Box 39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2" name="Text Box 39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3" name="Text Box 39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4" name="Text Box 39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5" name="Text Box 39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6" name="Text Box 39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7" name="Text Box 39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8" name="Text Box 39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19" name="Text Box 39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0" name="Text Box 39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1" name="Text Box 39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2" name="Text Box 39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3" name="Text Box 39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4" name="Text Box 39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5" name="Text Box 39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6" name="Text Box 39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7" name="Text Box 39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8" name="Text Box 39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29" name="Text Box 39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0" name="Text Box 39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1" name="Text Box 39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2" name="Text Box 39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3" name="Text Box 39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4" name="Text Box 39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5" name="Text Box 39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6" name="Text Box 39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7" name="Text Box 39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8" name="Text Box 39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39" name="Text Box 39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0" name="Text Box 39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1" name="Text Box 39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2" name="Text Box 39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3" name="Text Box 39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4" name="Text Box 39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5" name="Text Box 39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6" name="Text Box 39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7" name="Text Box 39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8" name="Text Box 39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49" name="Text Box 39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0" name="Text Box 39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1" name="Text Box 39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2" name="Text Box 39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3" name="Text Box 39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4" name="Text Box 39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5" name="Text Box 39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6" name="Text Box 39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7" name="Text Box 39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8" name="Text Box 39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59" name="Text Box 39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0" name="Text Box 39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1" name="Text Box 39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2" name="Text Box 39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3" name="Text Box 39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4" name="Text Box 39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5" name="Text Box 39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6" name="Text Box 39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7" name="Text Box 39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8" name="Text Box 39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69" name="Text Box 39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0" name="Text Box 39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1" name="Text Box 39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2" name="Text Box 39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3" name="Text Box 39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4" name="Text Box 39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5" name="Text Box 39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6" name="Text Box 40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7" name="Text Box 40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8" name="Text Box 40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79" name="Text Box 40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0" name="Text Box 40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1" name="Text Box 40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2" name="Text Box 40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3" name="Text Box 40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4" name="Text Box 40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5" name="Text Box 40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6" name="Text Box 40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7" name="Text Box 40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8" name="Text Box 40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89" name="Text Box 40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0" name="Text Box 40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1" name="Text Box 40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2" name="Text Box 40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3" name="Text Box 40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4" name="Text Box 40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5" name="Text Box 40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6" name="Text Box 40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7" name="Text Box 40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8" name="Text Box 40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199" name="Text Box 40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0" name="Text Box 40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1" name="Text Box 40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2" name="Text Box 40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3" name="Text Box 40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4" name="Text Box 40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5" name="Text Box 40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6" name="Text Box 40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7" name="Text Box 40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8" name="Text Box 40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09" name="Text Box 40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0" name="Text Box 40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1" name="Text Box 40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2" name="Text Box 40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3" name="Text Box 40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4" name="Text Box 40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5" name="Text Box 40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6" name="Text Box 40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7" name="Text Box 40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8" name="Text Box 40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19" name="Text Box 40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0" name="Text Box 40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1" name="Text Box 40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2" name="Text Box 40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3" name="Text Box 40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4" name="Text Box 40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5" name="Text Box 40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6" name="Text Box 40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7" name="Text Box 40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8" name="Text Box 40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29" name="Text Box 40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0" name="Text Box 40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1" name="Text Box 40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2" name="Text Box 40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3" name="Text Box 40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4" name="Text Box 40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5" name="Text Box 40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6" name="Text Box 40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7" name="Text Box 40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8" name="Text Box 40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39" name="Text Box 40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0" name="Text Box 40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1" name="Text Box 40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2" name="Text Box 40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3" name="Text Box 40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4" name="Text Box 40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5" name="Text Box 40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6" name="Text Box 40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7" name="Text Box 40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8" name="Text Box 40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49" name="Text Box 40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0" name="Text Box 40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1" name="Text Box 40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2" name="Text Box 40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3" name="Text Box 40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4" name="Text Box 40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5" name="Text Box 40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6" name="Text Box 40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7" name="Text Box 40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8" name="Text Box 40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59" name="Text Box 40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0" name="Text Box 40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1" name="Text Box 40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2" name="Text Box 40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3" name="Text Box 40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4" name="Text Box 40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5" name="Text Box 40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6" name="Text Box 40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7" name="Text Box 40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8" name="Text Box 40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69" name="Text Box 40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0" name="Text Box 40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1" name="Text Box 40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2" name="Text Box 40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3" name="Text Box 40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4" name="Text Box 40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5" name="Text Box 40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6" name="Text Box 41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7" name="Text Box 41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8" name="Text Box 41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79" name="Text Box 41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0" name="Text Box 41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1" name="Text Box 41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2" name="Text Box 41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3" name="Text Box 41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4" name="Text Box 41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5" name="Text Box 41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6" name="Text Box 41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7" name="Text Box 41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8" name="Text Box 41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89" name="Text Box 41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0" name="Text Box 41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1" name="Text Box 41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2" name="Text Box 41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3" name="Text Box 41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4" name="Text Box 41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5" name="Text Box 41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6" name="Text Box 41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7" name="Text Box 41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8" name="Text Box 41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299" name="Text Box 41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0" name="Text Box 41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1" name="Text Box 41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2" name="Text Box 41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3" name="Text Box 41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4" name="Text Box 41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5" name="Text Box 41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6" name="Text Box 41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7" name="Text Box 41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8" name="Text Box 41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09" name="Text Box 41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0" name="Text Box 41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1" name="Text Box 41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2" name="Text Box 41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3" name="Text Box 41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4" name="Text Box 41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5" name="Text Box 41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6" name="Text Box 41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7" name="Text Box 41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8" name="Text Box 41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19" name="Text Box 41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0" name="Text Box 41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1" name="Text Box 41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2" name="Text Box 41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3" name="Text Box 41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4" name="Text Box 41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5" name="Text Box 41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6" name="Text Box 41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7" name="Text Box 41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8" name="Text Box 41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29" name="Text Box 41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0" name="Text Box 41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1" name="Text Box 41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2" name="Text Box 41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3" name="Text Box 41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4" name="Text Box 41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5" name="Text Box 41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6" name="Text Box 41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7" name="Text Box 41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8" name="Text Box 41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39" name="Text Box 41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0" name="Text Box 41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1" name="Text Box 41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2" name="Text Box 41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3" name="Text Box 41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4" name="Text Box 41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5" name="Text Box 41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6" name="Text Box 41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7" name="Text Box 41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8" name="Text Box 41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49" name="Text Box 41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0" name="Text Box 41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1" name="Text Box 41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2" name="Text Box 41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3" name="Text Box 41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4" name="Text Box 41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5" name="Text Box 41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6" name="Text Box 41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7" name="Text Box 41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8" name="Text Box 41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59" name="Text Box 41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0" name="Text Box 41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1" name="Text Box 41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2" name="Text Box 41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3" name="Text Box 41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4" name="Text Box 41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5" name="Text Box 41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6" name="Text Box 41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7" name="Text Box 41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8" name="Text Box 41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69" name="Text Box 41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0" name="Text Box 41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1" name="Text Box 41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2" name="Text Box 41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3" name="Text Box 41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4" name="Text Box 41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5" name="Text Box 41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6" name="Text Box 42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7" name="Text Box 42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8" name="Text Box 42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79" name="Text Box 42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0" name="Text Box 42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1" name="Text Box 42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2" name="Text Box 42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3" name="Text Box 42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4" name="Text Box 42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5" name="Text Box 42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6" name="Text Box 42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7" name="Text Box 42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8" name="Text Box 42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89" name="Text Box 42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0" name="Text Box 42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1" name="Text Box 42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2" name="Text Box 42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3" name="Text Box 42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4" name="Text Box 42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5" name="Text Box 42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6" name="Text Box 42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7" name="Text Box 42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8" name="Text Box 42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399" name="Text Box 42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0" name="Text Box 42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1" name="Text Box 42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2" name="Text Box 42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3" name="Text Box 42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4" name="Text Box 42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5" name="Text Box 42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6" name="Text Box 42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7" name="Text Box 42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8" name="Text Box 42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09" name="Text Box 42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0" name="Text Box 42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1" name="Text Box 42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2" name="Text Box 42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3" name="Text Box 42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4" name="Text Box 42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5" name="Text Box 42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6" name="Text Box 42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7" name="Text Box 42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8" name="Text Box 42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19" name="Text Box 42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0" name="Text Box 42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1" name="Text Box 42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2" name="Text Box 42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3" name="Text Box 42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4" name="Text Box 42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5" name="Text Box 42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6" name="Text Box 42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7" name="Text Box 42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8" name="Text Box 42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29" name="Text Box 42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0" name="Text Box 42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1" name="Text Box 42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2" name="Text Box 42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3" name="Text Box 42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4" name="Text Box 42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5" name="Text Box 42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6" name="Text Box 42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7" name="Text Box 42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8" name="Text Box 42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39" name="Text Box 42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0" name="Text Box 42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1" name="Text Box 42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2" name="Text Box 42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3" name="Text Box 42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4" name="Text Box 42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5" name="Text Box 42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6" name="Text Box 42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7" name="Text Box 42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8" name="Text Box 42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49" name="Text Box 42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0" name="Text Box 42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1" name="Text Box 42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2" name="Text Box 42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3" name="Text Box 42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4" name="Text Box 42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5" name="Text Box 42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6" name="Text Box 42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7" name="Text Box 42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8" name="Text Box 42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59" name="Text Box 42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0" name="Text Box 42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1" name="Text Box 42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2" name="Text Box 42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3" name="Text Box 42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4" name="Text Box 42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5" name="Text Box 42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6" name="Text Box 42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7" name="Text Box 42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8" name="Text Box 42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69" name="Text Box 42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0" name="Text Box 42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1" name="Text Box 42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2" name="Text Box 42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3" name="Text Box 42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4" name="Text Box 42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5" name="Text Box 42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6" name="Text Box 43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7" name="Text Box 43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8" name="Text Box 43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79" name="Text Box 43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0" name="Text Box 43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1" name="Text Box 43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2" name="Text Box 43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3" name="Text Box 43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4" name="Text Box 43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5" name="Text Box 43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6" name="Text Box 43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7" name="Text Box 43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8" name="Text Box 43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89" name="Text Box 43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0" name="Text Box 43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1" name="Text Box 43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2" name="Text Box 43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3" name="Text Box 43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4" name="Text Box 43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5" name="Text Box 43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6" name="Text Box 43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7" name="Text Box 43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8" name="Text Box 43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499" name="Text Box 43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0" name="Text Box 43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1" name="Text Box 43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2" name="Text Box 43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3" name="Text Box 43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4" name="Text Box 43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5" name="Text Box 43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6" name="Text Box 43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7" name="Text Box 43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8" name="Text Box 43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09" name="Text Box 43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0" name="Text Box 43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1" name="Text Box 43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2" name="Text Box 43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3" name="Text Box 43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4" name="Text Box 43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5" name="Text Box 43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6" name="Text Box 43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7" name="Text Box 43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8" name="Text Box 43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19" name="Text Box 43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0" name="Text Box 43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1" name="Text Box 43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2" name="Text Box 43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3" name="Text Box 43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4" name="Text Box 43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5" name="Text Box 43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6" name="Text Box 43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7" name="Text Box 43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8" name="Text Box 43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29" name="Text Box 43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0" name="Text Box 43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1" name="Text Box 43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2" name="Text Box 43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3" name="Text Box 43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4" name="Text Box 43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5" name="Text Box 43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6" name="Text Box 43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7" name="Text Box 43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8" name="Text Box 43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39" name="Text Box 43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0" name="Text Box 43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1" name="Text Box 43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2" name="Text Box 43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3" name="Text Box 43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4" name="Text Box 43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5" name="Text Box 43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6" name="Text Box 43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7" name="Text Box 43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8" name="Text Box 43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49" name="Text Box 43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0" name="Text Box 43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1" name="Text Box 43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2" name="Text Box 43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3" name="Text Box 43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4" name="Text Box 43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5" name="Text Box 43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6" name="Text Box 43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7" name="Text Box 43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8" name="Text Box 43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59" name="Text Box 43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0" name="Text Box 43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1" name="Text Box 43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2" name="Text Box 43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3" name="Text Box 43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4" name="Text Box 43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5" name="Text Box 43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6" name="Text Box 43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7" name="Text Box 43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8" name="Text Box 43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69" name="Text Box 43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0" name="Text Box 43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1" name="Text Box 43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2" name="Text Box 43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3" name="Text Box 43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4" name="Text Box 43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5" name="Text Box 43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6" name="Text Box 44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7" name="Text Box 44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8" name="Text Box 44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79" name="Text Box 44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0" name="Text Box 44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1" name="Text Box 44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2" name="Text Box 44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3" name="Text Box 44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4" name="Text Box 44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5" name="Text Box 44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6" name="Text Box 44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7" name="Text Box 44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8" name="Text Box 44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89" name="Text Box 44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0" name="Text Box 44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1" name="Text Box 44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2" name="Text Box 44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3" name="Text Box 44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4" name="Text Box 44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5" name="Text Box 44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6" name="Text Box 44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7" name="Text Box 44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8" name="Text Box 44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599" name="Text Box 44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0" name="Text Box 44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1" name="Text Box 44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2" name="Text Box 44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3" name="Text Box 44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4" name="Text Box 44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5" name="Text Box 44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6" name="Text Box 44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7" name="Text Box 44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8" name="Text Box 44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09" name="Text Box 44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0" name="Text Box 44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1" name="Text Box 44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2" name="Text Box 44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3" name="Text Box 44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4" name="Text Box 44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5" name="Text Box 44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6" name="Text Box 44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7" name="Text Box 44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8" name="Text Box 44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19" name="Text Box 44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0" name="Text Box 44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1" name="Text Box 44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2" name="Text Box 44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3" name="Text Box 44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4" name="Text Box 44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5" name="Text Box 44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6" name="Text Box 44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7" name="Text Box 44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8" name="Text Box 44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29" name="Text Box 44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0" name="Text Box 44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1" name="Text Box 44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2" name="Text Box 44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3" name="Text Box 44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4" name="Text Box 44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5" name="Text Box 44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6" name="Text Box 44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7" name="Text Box 44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8" name="Text Box 44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39" name="Text Box 44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0" name="Text Box 44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1" name="Text Box 44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2" name="Text Box 44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3" name="Text Box 44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4" name="Text Box 44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5" name="Text Box 44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6" name="Text Box 44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7" name="Text Box 44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8" name="Text Box 44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49" name="Text Box 44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0" name="Text Box 44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1" name="Text Box 44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2" name="Text Box 44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3" name="Text Box 44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4" name="Text Box 44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5" name="Text Box 44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6" name="Text Box 44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7" name="Text Box 44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8" name="Text Box 44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59" name="Text Box 44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0" name="Text Box 44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1" name="Text Box 44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2" name="Text Box 44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3" name="Text Box 44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4" name="Text Box 44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5" name="Text Box 44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6" name="Text Box 44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7" name="Text Box 44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8" name="Text Box 44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69" name="Text Box 44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0" name="Text Box 44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1" name="Text Box 44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2" name="Text Box 44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3" name="Text Box 44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4" name="Text Box 44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5" name="Text Box 44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6" name="Text Box 45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7" name="Text Box 45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8" name="Text Box 45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79" name="Text Box 45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0" name="Text Box 45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1" name="Text Box 45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2" name="Text Box 45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3" name="Text Box 45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4" name="Text Box 45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5" name="Text Box 45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6" name="Text Box 45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7" name="Text Box 45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8" name="Text Box 45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89" name="Text Box 45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0" name="Text Box 45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1" name="Text Box 45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2" name="Text Box 45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3" name="Text Box 45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4" name="Text Box 45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5" name="Text Box 45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6" name="Text Box 45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7" name="Text Box 45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8" name="Text Box 45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699" name="Text Box 45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0" name="Text Box 45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1" name="Text Box 45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2" name="Text Box 45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3" name="Text Box 45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4" name="Text Box 45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5" name="Text Box 45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6" name="Text Box 45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7" name="Text Box 45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8" name="Text Box 45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09" name="Text Box 45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0" name="Text Box 45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1" name="Text Box 45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2" name="Text Box 45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3" name="Text Box 45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4" name="Text Box 45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5" name="Text Box 45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6" name="Text Box 45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7" name="Text Box 45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8" name="Text Box 45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19" name="Text Box 45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0" name="Text Box 45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1" name="Text Box 45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2" name="Text Box 45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3" name="Text Box 45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4" name="Text Box 45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5" name="Text Box 45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6" name="Text Box 45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7" name="Text Box 45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8" name="Text Box 45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29" name="Text Box 45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0" name="Text Box 45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1" name="Text Box 45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2" name="Text Box 45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3" name="Text Box 45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4" name="Text Box 45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5" name="Text Box 45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6" name="Text Box 45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7" name="Text Box 45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8" name="Text Box 45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39" name="Text Box 45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0" name="Text Box 45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1" name="Text Box 45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2" name="Text Box 45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3" name="Text Box 45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4" name="Text Box 45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5" name="Text Box 45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6" name="Text Box 45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7" name="Text Box 45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8" name="Text Box 45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49" name="Text Box 45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0" name="Text Box 45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1" name="Text Box 45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2" name="Text Box 45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3" name="Text Box 45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4" name="Text Box 45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5" name="Text Box 45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6" name="Text Box 45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7" name="Text Box 45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8" name="Text Box 45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59" name="Text Box 45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0" name="Text Box 45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1" name="Text Box 45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2" name="Text Box 45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3" name="Text Box 45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4" name="Text Box 45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5" name="Text Box 45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6" name="Text Box 45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7" name="Text Box 45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8" name="Text Box 45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69" name="Text Box 45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0" name="Text Box 45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1" name="Text Box 45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2" name="Text Box 45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3" name="Text Box 45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4" name="Text Box 45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5" name="Text Box 45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6" name="Text Box 46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7" name="Text Box 46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8" name="Text Box 46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79" name="Text Box 46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0" name="Text Box 46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1" name="Text Box 46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2" name="Text Box 46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3" name="Text Box 46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4" name="Text Box 46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5" name="Text Box 46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6" name="Text Box 46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7" name="Text Box 46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8" name="Text Box 46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89" name="Text Box 46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0" name="Text Box 46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1" name="Text Box 46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2" name="Text Box 46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3" name="Text Box 46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4" name="Text Box 46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5" name="Text Box 46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6" name="Text Box 46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7" name="Text Box 46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8" name="Text Box 46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799" name="Text Box 46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0" name="Text Box 46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1" name="Text Box 46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2" name="Text Box 46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3" name="Text Box 46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4" name="Text Box 46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5" name="Text Box 46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6" name="Text Box 46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7" name="Text Box 46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8" name="Text Box 46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09" name="Text Box 46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0" name="Text Box 46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1" name="Text Box 46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2" name="Text Box 46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3" name="Text Box 46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4" name="Text Box 46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5" name="Text Box 46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6" name="Text Box 46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7" name="Text Box 46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8" name="Text Box 46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19" name="Text Box 46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0" name="Text Box 46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1" name="Text Box 46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2" name="Text Box 46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3" name="Text Box 46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4" name="Text Box 46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5" name="Text Box 46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6" name="Text Box 46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7" name="Text Box 46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8" name="Text Box 46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29" name="Text Box 46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0" name="Text Box 46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1" name="Text Box 46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2" name="Text Box 46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3" name="Text Box 46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4" name="Text Box 46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5" name="Text Box 46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6" name="Text Box 46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7" name="Text Box 46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8" name="Text Box 46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39" name="Text Box 46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0" name="Text Box 46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1" name="Text Box 46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2" name="Text Box 46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3" name="Text Box 46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4" name="Text Box 46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5" name="Text Box 46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6" name="Text Box 46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7" name="Text Box 46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8" name="Text Box 46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49" name="Text Box 46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0" name="Text Box 46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1" name="Text Box 46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2" name="Text Box 46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3" name="Text Box 46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4" name="Text Box 46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5" name="Text Box 46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6" name="Text Box 46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7" name="Text Box 46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8" name="Text Box 46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59" name="Text Box 46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0" name="Text Box 46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1" name="Text Box 46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2" name="Text Box 46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3" name="Text Box 46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4" name="Text Box 46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5" name="Text Box 46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6" name="Text Box 46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7" name="Text Box 46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8" name="Text Box 46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69" name="Text Box 46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0" name="Text Box 46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1" name="Text Box 46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2" name="Text Box 46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3" name="Text Box 46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4" name="Text Box 46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5" name="Text Box 46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6" name="Text Box 47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7" name="Text Box 47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8" name="Text Box 47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79" name="Text Box 47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0" name="Text Box 47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1" name="Text Box 47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2" name="Text Box 47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3" name="Text Box 47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4" name="Text Box 47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5" name="Text Box 47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6" name="Text Box 47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7" name="Text Box 47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8" name="Text Box 47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89" name="Text Box 47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0" name="Text Box 47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1" name="Text Box 47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2" name="Text Box 47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3" name="Text Box 47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4" name="Text Box 47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5" name="Text Box 47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6" name="Text Box 47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7" name="Text Box 47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8" name="Text Box 47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899" name="Text Box 47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0" name="Text Box 47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1" name="Text Box 47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2" name="Text Box 47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3" name="Text Box 47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4" name="Text Box 47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5" name="Text Box 47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6" name="Text Box 47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7" name="Text Box 47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8" name="Text Box 47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09" name="Text Box 47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0" name="Text Box 47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1" name="Text Box 47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2" name="Text Box 47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3" name="Text Box 47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4" name="Text Box 47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5" name="Text Box 47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6" name="Text Box 47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7" name="Text Box 47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8" name="Text Box 47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19" name="Text Box 47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0" name="Text Box 47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1" name="Text Box 47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2" name="Text Box 47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3" name="Text Box 47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4" name="Text Box 47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5" name="Text Box 47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6" name="Text Box 47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7" name="Text Box 47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8" name="Text Box 47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29" name="Text Box 47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0" name="Text Box 47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1" name="Text Box 47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2" name="Text Box 47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3" name="Text Box 47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4" name="Text Box 47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5" name="Text Box 47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6" name="Text Box 47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7" name="Text Box 47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8" name="Text Box 47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39" name="Text Box 47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0" name="Text Box 47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1" name="Text Box 47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2" name="Text Box 47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3" name="Text Box 47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4" name="Text Box 47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5" name="Text Box 47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6" name="Text Box 47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7" name="Text Box 47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8" name="Text Box 47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49" name="Text Box 47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0" name="Text Box 47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1" name="Text Box 47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2" name="Text Box 47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3" name="Text Box 47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4" name="Text Box 47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5" name="Text Box 47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6" name="Text Box 47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7" name="Text Box 47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8" name="Text Box 47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59" name="Text Box 47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0" name="Text Box 47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1" name="Text Box 47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2" name="Text Box 47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3" name="Text Box 47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4" name="Text Box 47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5" name="Text Box 47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6" name="Text Box 47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7" name="Text Box 47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8" name="Text Box 47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69" name="Text Box 47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0" name="Text Box 47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1" name="Text Box 47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2" name="Text Box 47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3" name="Text Box 47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4" name="Text Box 47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5" name="Text Box 47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6" name="Text Box 48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7" name="Text Box 48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8" name="Text Box 48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79" name="Text Box 48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0" name="Text Box 48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1" name="Text Box 48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2" name="Text Box 48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3" name="Text Box 48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4" name="Text Box 48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5" name="Text Box 48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6" name="Text Box 48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7" name="Text Box 48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8" name="Text Box 48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89" name="Text Box 48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0" name="Text Box 48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1" name="Text Box 48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2" name="Text Box 48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3" name="Text Box 48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4" name="Text Box 48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5" name="Text Box 48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6" name="Text Box 48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7" name="Text Box 48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8" name="Text Box 48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4999" name="Text Box 48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0" name="Text Box 48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1" name="Text Box 48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2" name="Text Box 48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3" name="Text Box 48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4" name="Text Box 48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5" name="Text Box 48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6" name="Text Box 48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7" name="Text Box 48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8" name="Text Box 48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09" name="Text Box 48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0" name="Text Box 48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1" name="Text Box 48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2" name="Text Box 48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3" name="Text Box 48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4" name="Text Box 48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5" name="Text Box 48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6" name="Text Box 48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7" name="Text Box 48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8" name="Text Box 48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19" name="Text Box 48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0" name="Text Box 48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1" name="Text Box 48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2" name="Text Box 48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3" name="Text Box 48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4" name="Text Box 48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5" name="Text Box 48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6" name="Text Box 48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7" name="Text Box 48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8" name="Text Box 48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29" name="Text Box 48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0" name="Text Box 48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1" name="Text Box 48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2" name="Text Box 48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3" name="Text Box 48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4" name="Text Box 48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5" name="Text Box 48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6" name="Text Box 48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7" name="Text Box 48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8" name="Text Box 48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39" name="Text Box 48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0" name="Text Box 48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1" name="Text Box 48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2" name="Text Box 48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3" name="Text Box 48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4" name="Text Box 48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5" name="Text Box 48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6" name="Text Box 48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7" name="Text Box 48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8" name="Text Box 48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49" name="Text Box 48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0" name="Text Box 48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1" name="Text Box 48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2" name="Text Box 48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3" name="Text Box 48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4" name="Text Box 48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5" name="Text Box 48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6" name="Text Box 48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7" name="Text Box 48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8" name="Text Box 48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59" name="Text Box 48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0" name="Text Box 48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1" name="Text Box 48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2" name="Text Box 48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3" name="Text Box 48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4" name="Text Box 48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5" name="Text Box 48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6" name="Text Box 48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7" name="Text Box 48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8" name="Text Box 48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69" name="Text Box 48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0" name="Text Box 48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1" name="Text Box 48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2" name="Text Box 48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3" name="Text Box 48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4" name="Text Box 48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5" name="Text Box 48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6" name="Text Box 49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7" name="Text Box 49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8" name="Text Box 49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79" name="Text Box 49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0" name="Text Box 49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1" name="Text Box 49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2" name="Text Box 49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3" name="Text Box 49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4" name="Text Box 49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5" name="Text Box 49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6" name="Text Box 49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7" name="Text Box 49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8" name="Text Box 49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89" name="Text Box 49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0" name="Text Box 49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1" name="Text Box 49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2" name="Text Box 49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3" name="Text Box 49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4" name="Text Box 49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5" name="Text Box 49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6" name="Text Box 49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7" name="Text Box 49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8" name="Text Box 49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099" name="Text Box 49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0" name="Text Box 49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1" name="Text Box 49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2" name="Text Box 49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3" name="Text Box 49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4" name="Text Box 49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5" name="Text Box 49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6" name="Text Box 49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7" name="Text Box 49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8" name="Text Box 49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09" name="Text Box 49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0" name="Text Box 49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1" name="Text Box 49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2" name="Text Box 49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3" name="Text Box 49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4" name="Text Box 49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5" name="Text Box 49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6" name="Text Box 49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7" name="Text Box 49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8" name="Text Box 49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19" name="Text Box 49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0" name="Text Box 49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1" name="Text Box 49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2" name="Text Box 49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3" name="Text Box 49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4" name="Text Box 49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5" name="Text Box 49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6" name="Text Box 49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7" name="Text Box 49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8" name="Text Box 49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29" name="Text Box 49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0" name="Text Box 49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1" name="Text Box 49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2" name="Text Box 49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3" name="Text Box 49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4" name="Text Box 49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5" name="Text Box 49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6" name="Text Box 49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7" name="Text Box 49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8" name="Text Box 49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39" name="Text Box 49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0" name="Text Box 49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1" name="Text Box 49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2" name="Text Box 49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3" name="Text Box 49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4" name="Text Box 49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5" name="Text Box 49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6" name="Text Box 49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7" name="Text Box 49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8" name="Text Box 49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49" name="Text Box 49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0" name="Text Box 49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1" name="Text Box 49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2" name="Text Box 49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3" name="Text Box 49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4" name="Text Box 49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5" name="Text Box 49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6" name="Text Box 49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7" name="Text Box 49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8" name="Text Box 49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59" name="Text Box 49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0" name="Text Box 49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1" name="Text Box 49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2" name="Text Box 49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3" name="Text Box 49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4" name="Text Box 49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5" name="Text Box 49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6" name="Text Box 49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7" name="Text Box 49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8" name="Text Box 49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69" name="Text Box 49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0" name="Text Box 49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1" name="Text Box 49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2" name="Text Box 49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3" name="Text Box 49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4" name="Text Box 49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5" name="Text Box 49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6" name="Text Box 50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7" name="Text Box 50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8" name="Text Box 50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79" name="Text Box 50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0" name="Text Box 50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1" name="Text Box 50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2" name="Text Box 50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3" name="Text Box 50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4" name="Text Box 50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5" name="Text Box 50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6" name="Text Box 50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7" name="Text Box 50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8" name="Text Box 50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89" name="Text Box 50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0" name="Text Box 50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1" name="Text Box 50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2" name="Text Box 50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3" name="Text Box 50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4" name="Text Box 50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5" name="Text Box 50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6" name="Text Box 50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7" name="Text Box 50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8" name="Text Box 50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199" name="Text Box 50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0" name="Text Box 50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1" name="Text Box 50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2" name="Text Box 50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3" name="Text Box 50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4" name="Text Box 50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5" name="Text Box 50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6" name="Text Box 50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7" name="Text Box 50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8" name="Text Box 50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09" name="Text Box 50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0" name="Text Box 50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1" name="Text Box 50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2" name="Text Box 50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3" name="Text Box 50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4" name="Text Box 50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5" name="Text Box 50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6" name="Text Box 50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7" name="Text Box 50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8" name="Text Box 50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19" name="Text Box 50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0" name="Text Box 50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1" name="Text Box 50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2" name="Text Box 50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3" name="Text Box 50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4" name="Text Box 50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5" name="Text Box 50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6" name="Text Box 50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7" name="Text Box 50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8" name="Text Box 50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29" name="Text Box 50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0" name="Text Box 50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1" name="Text Box 50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2" name="Text Box 50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3" name="Text Box 50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4" name="Text Box 50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5" name="Text Box 50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6" name="Text Box 50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7" name="Text Box 50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8" name="Text Box 50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39" name="Text Box 50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0" name="Text Box 50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1" name="Text Box 50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2" name="Text Box 50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3" name="Text Box 50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4" name="Text Box 50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5" name="Text Box 50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6" name="Text Box 50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7" name="Text Box 50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8" name="Text Box 50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49" name="Text Box 50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0" name="Text Box 50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1" name="Text Box 50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2" name="Text Box 50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3" name="Text Box 50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4" name="Text Box 50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5" name="Text Box 50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6" name="Text Box 50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7" name="Text Box 50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8" name="Text Box 50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59" name="Text Box 50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0" name="Text Box 50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1" name="Text Box 50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2" name="Text Box 50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3" name="Text Box 50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4" name="Text Box 50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5" name="Text Box 50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6" name="Text Box 50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7" name="Text Box 50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8" name="Text Box 50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69" name="Text Box 50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0" name="Text Box 50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1" name="Text Box 50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2" name="Text Box 50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3" name="Text Box 50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4" name="Text Box 50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5" name="Text Box 50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6" name="Text Box 51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7" name="Text Box 51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8" name="Text Box 51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79" name="Text Box 51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0" name="Text Box 51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1" name="Text Box 51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2" name="Text Box 51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3" name="Text Box 51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4" name="Text Box 51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5" name="Text Box 51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6" name="Text Box 51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7" name="Text Box 51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8" name="Text Box 51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89" name="Text Box 51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0" name="Text Box 51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1" name="Text Box 51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2" name="Text Box 51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3" name="Text Box 51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4" name="Text Box 51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5" name="Text Box 51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6" name="Text Box 51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7" name="Text Box 51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8" name="Text Box 51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299" name="Text Box 51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0" name="Text Box 51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1" name="Text Box 51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2" name="Text Box 51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3" name="Text Box 51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4" name="Text Box 51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5" name="Text Box 51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6" name="Text Box 51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7" name="Text Box 51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8" name="Text Box 51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09" name="Text Box 51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0" name="Text Box 51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1" name="Text Box 51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2" name="Text Box 51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3" name="Text Box 51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4" name="Text Box 51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5" name="Text Box 51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6" name="Text Box 51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7" name="Text Box 51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8" name="Text Box 51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19" name="Text Box 51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0" name="Text Box 51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1" name="Text Box 51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2" name="Text Box 51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3" name="Text Box 51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4" name="Text Box 51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5" name="Text Box 51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6" name="Text Box 51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7" name="Text Box 51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8" name="Text Box 51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29" name="Text Box 51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0" name="Text Box 51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1" name="Text Box 51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2" name="Text Box 51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3" name="Text Box 51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4" name="Text Box 51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5" name="Text Box 51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6" name="Text Box 51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7" name="Text Box 51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8" name="Text Box 51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39" name="Text Box 51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0" name="Text Box 51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1" name="Text Box 51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2" name="Text Box 51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3" name="Text Box 51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4" name="Text Box 51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5" name="Text Box 51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6" name="Text Box 51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7" name="Text Box 51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8" name="Text Box 51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49" name="Text Box 51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0" name="Text Box 51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1" name="Text Box 51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2" name="Text Box 51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3" name="Text Box 51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4" name="Text Box 51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5" name="Text Box 51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6" name="Text Box 51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7" name="Text Box 51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8" name="Text Box 51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59" name="Text Box 51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0" name="Text Box 51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1" name="Text Box 51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2" name="Text Box 51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3" name="Text Box 51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4" name="Text Box 51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5" name="Text Box 51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6" name="Text Box 51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7" name="Text Box 51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8" name="Text Box 51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69" name="Text Box 51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0" name="Text Box 51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1" name="Text Box 51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2" name="Text Box 51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3" name="Text Box 51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4" name="Text Box 51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5" name="Text Box 51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6" name="Text Box 52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7" name="Text Box 52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8" name="Text Box 52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79" name="Text Box 52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0" name="Text Box 52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1" name="Text Box 52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2" name="Text Box 52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3" name="Text Box 52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4" name="Text Box 52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5" name="Text Box 52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6" name="Text Box 52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7" name="Text Box 52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8" name="Text Box 52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89" name="Text Box 52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0" name="Text Box 52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1" name="Text Box 52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2" name="Text Box 52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3" name="Text Box 52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4" name="Text Box 52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5" name="Text Box 52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6" name="Text Box 52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7" name="Text Box 52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8" name="Text Box 52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399" name="Text Box 52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0" name="Text Box 52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1" name="Text Box 52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2" name="Text Box 52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3" name="Text Box 52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4" name="Text Box 52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5" name="Text Box 52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6" name="Text Box 52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7" name="Text Box 52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8" name="Text Box 52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09" name="Text Box 52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0" name="Text Box 52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1" name="Text Box 52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2" name="Text Box 52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3" name="Text Box 52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4" name="Text Box 52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5" name="Text Box 52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6" name="Text Box 52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7" name="Text Box 52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8" name="Text Box 52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19" name="Text Box 52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0" name="Text Box 52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1" name="Text Box 52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2" name="Text Box 52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3" name="Text Box 52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4" name="Text Box 52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5" name="Text Box 52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6" name="Text Box 52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7" name="Text Box 52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8" name="Text Box 52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29" name="Text Box 52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0" name="Text Box 52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1" name="Text Box 52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2" name="Text Box 52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3" name="Text Box 52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4" name="Text Box 52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5" name="Text Box 52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6" name="Text Box 52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7" name="Text Box 52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8" name="Text Box 52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39" name="Text Box 52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0" name="Text Box 52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1" name="Text Box 52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2" name="Text Box 52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3" name="Text Box 52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4" name="Text Box 52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5" name="Text Box 52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6" name="Text Box 52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7" name="Text Box 52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8" name="Text Box 52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49" name="Text Box 52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0" name="Text Box 52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1" name="Text Box 52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2" name="Text Box 52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3" name="Text Box 52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4" name="Text Box 52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5" name="Text Box 527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6" name="Text Box 528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7" name="Text Box 528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8" name="Text Box 528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59" name="Text Box 528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0" name="Text Box 528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1" name="Text Box 528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2" name="Text Box 528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3" name="Text Box 528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4" name="Text Box 528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5" name="Text Box 528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6" name="Text Box 529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7" name="Text Box 529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8" name="Text Box 529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69" name="Text Box 529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0" name="Text Box 529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1" name="Text Box 529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2" name="Text Box 529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3" name="Text Box 529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4" name="Text Box 529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5" name="Text Box 529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6" name="Text Box 530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7" name="Text Box 530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8" name="Text Box 530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79" name="Text Box 530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0" name="Text Box 530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1" name="Text Box 530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2" name="Text Box 530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3" name="Text Box 530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4" name="Text Box 530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5" name="Text Box 530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6" name="Text Box 531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7" name="Text Box 531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8" name="Text Box 531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89" name="Text Box 531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0" name="Text Box 531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1" name="Text Box 531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2" name="Text Box 531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3" name="Text Box 531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4" name="Text Box 531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5" name="Text Box 531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6" name="Text Box 532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7" name="Text Box 532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8" name="Text Box 532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499" name="Text Box 532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0" name="Text Box 532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1" name="Text Box 532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2" name="Text Box 532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3" name="Text Box 532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4" name="Text Box 532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5" name="Text Box 532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6" name="Text Box 533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7" name="Text Box 533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8" name="Text Box 533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09" name="Text Box 533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0" name="Text Box 533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1" name="Text Box 533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2" name="Text Box 533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3" name="Text Box 533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4" name="Text Box 533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5" name="Text Box 533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6" name="Text Box 534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7" name="Text Box 534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8" name="Text Box 534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19" name="Text Box 534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0" name="Text Box 534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1" name="Text Box 534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2" name="Text Box 534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3" name="Text Box 534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4" name="Text Box 534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5" name="Text Box 534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6" name="Text Box 535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7" name="Text Box 535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8" name="Text Box 535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29" name="Text Box 535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0" name="Text Box 535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1" name="Text Box 535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2" name="Text Box 535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3" name="Text Box 535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4" name="Text Box 535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5" name="Text Box 535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6" name="Text Box 536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7" name="Text Box 536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8" name="Text Box 536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39" name="Text Box 536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0" name="Text Box 536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1" name="Text Box 536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2" name="Text Box 536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3" name="Text Box 536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4" name="Text Box 536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5" name="Text Box 5369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6" name="Text Box 5370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7" name="Text Box 5371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8" name="Text Box 5372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49" name="Text Box 5373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50" name="Text Box 5374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51" name="Text Box 5375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52" name="Text Box 5376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53" name="Text Box 5377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85725</xdr:colOff>
      <xdr:row>39</xdr:row>
      <xdr:rowOff>330</xdr:rowOff>
    </xdr:to>
    <xdr:sp macro="" textlink="">
      <xdr:nvSpPr>
        <xdr:cNvPr id="5554" name="Text Box 5378"/>
        <xdr:cNvSpPr txBox="1">
          <a:spLocks noChangeArrowheads="1"/>
        </xdr:cNvSpPr>
      </xdr:nvSpPr>
      <xdr:spPr bwMode="auto">
        <a:xfrm>
          <a:off x="4667250" y="7239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2"/>
  <sheetViews>
    <sheetView showGridLines="0" tabSelected="1" zoomScale="92" zoomScaleNormal="92" zoomScaleSheetLayoutView="92" zoomScalePageLayoutView="99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35</v>
      </c>
    </row>
    <row r="2" spans="1:5" ht="15" customHeight="1" x14ac:dyDescent="0.2">
      <c r="A2" s="36" t="s">
        <v>36</v>
      </c>
      <c r="B2" s="36"/>
      <c r="C2" s="36"/>
      <c r="D2" s="36"/>
      <c r="E2" s="36"/>
    </row>
    <row r="3" spans="1:5" ht="15" customHeight="1" x14ac:dyDescent="0.2">
      <c r="A3" s="36" t="s">
        <v>37</v>
      </c>
      <c r="B3" s="36"/>
      <c r="C3" s="36"/>
      <c r="D3" s="36"/>
      <c r="E3" s="36"/>
    </row>
    <row r="4" spans="1:5" ht="15" customHeight="1" x14ac:dyDescent="0.2">
      <c r="A4" s="37" t="s">
        <v>38</v>
      </c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5">
      <c r="A9" s="39" t="s">
        <v>1</v>
      </c>
      <c r="B9" s="40"/>
      <c r="C9" s="40"/>
      <c r="D9" s="40"/>
      <c r="E9" s="40"/>
    </row>
    <row r="10" spans="1:5" ht="15" customHeight="1" x14ac:dyDescent="0.2">
      <c r="A10" s="41" t="s">
        <v>39</v>
      </c>
      <c r="B10" s="40"/>
      <c r="C10" s="40"/>
      <c r="D10" s="40"/>
      <c r="E10" s="42" t="s">
        <v>40</v>
      </c>
    </row>
    <row r="11" spans="1:5" ht="15" customHeight="1" x14ac:dyDescent="0.25">
      <c r="A11" s="43"/>
      <c r="B11" s="39"/>
      <c r="C11" s="40"/>
      <c r="D11" s="40"/>
      <c r="E11" s="44"/>
    </row>
    <row r="12" spans="1:5" ht="15" customHeight="1" x14ac:dyDescent="0.2">
      <c r="B12" s="45" t="s">
        <v>41</v>
      </c>
      <c r="C12" s="45" t="s">
        <v>42</v>
      </c>
      <c r="D12" s="46" t="s">
        <v>43</v>
      </c>
      <c r="E12" s="47" t="s">
        <v>44</v>
      </c>
    </row>
    <row r="13" spans="1:5" ht="15" customHeight="1" x14ac:dyDescent="0.2">
      <c r="B13" s="48">
        <v>33155</v>
      </c>
      <c r="C13" s="49"/>
      <c r="D13" s="50" t="s">
        <v>45</v>
      </c>
      <c r="E13" s="51">
        <v>114500000</v>
      </c>
    </row>
    <row r="14" spans="1:5" ht="15" customHeight="1" x14ac:dyDescent="0.2">
      <c r="B14" s="52"/>
      <c r="C14" s="53" t="s">
        <v>46</v>
      </c>
      <c r="D14" s="54"/>
      <c r="E14" s="55">
        <f>SUM(E13:E13)</f>
        <v>114500000</v>
      </c>
    </row>
    <row r="15" spans="1:5" ht="15" customHeight="1" x14ac:dyDescent="0.25">
      <c r="A15" s="56"/>
      <c r="B15" s="57"/>
      <c r="C15" s="57"/>
      <c r="D15" s="57"/>
      <c r="E15" s="57"/>
    </row>
    <row r="16" spans="1:5" ht="15" customHeight="1" x14ac:dyDescent="0.25">
      <c r="A16" s="58" t="s">
        <v>15</v>
      </c>
      <c r="B16" s="59"/>
      <c r="C16" s="59"/>
      <c r="D16" s="59"/>
      <c r="E16" s="60"/>
    </row>
    <row r="17" spans="1:5" ht="15" customHeight="1" x14ac:dyDescent="0.2">
      <c r="A17" s="41" t="s">
        <v>39</v>
      </c>
      <c r="B17" s="59"/>
      <c r="C17" s="59"/>
      <c r="D17" s="59"/>
      <c r="E17" s="42" t="s">
        <v>40</v>
      </c>
    </row>
    <row r="18" spans="1:5" ht="15" customHeight="1" x14ac:dyDescent="0.2"/>
    <row r="19" spans="1:5" ht="15" customHeight="1" x14ac:dyDescent="0.2">
      <c r="A19" s="61" t="s">
        <v>47</v>
      </c>
      <c r="E19" s="62">
        <v>114500000</v>
      </c>
    </row>
    <row r="20" spans="1:5" ht="15" customHeight="1" x14ac:dyDescent="0.25">
      <c r="A20" s="35"/>
    </row>
    <row r="21" spans="1:5" ht="15" customHeight="1" x14ac:dyDescent="0.25">
      <c r="A21" s="35"/>
    </row>
    <row r="22" spans="1:5" ht="15" customHeight="1" x14ac:dyDescent="0.25">
      <c r="A22" s="35" t="s">
        <v>48</v>
      </c>
    </row>
    <row r="23" spans="1:5" ht="15" customHeight="1" x14ac:dyDescent="0.2">
      <c r="A23" s="63" t="s">
        <v>49</v>
      </c>
      <c r="B23" s="63"/>
      <c r="C23" s="63"/>
      <c r="D23" s="63"/>
      <c r="E23" s="63"/>
    </row>
    <row r="24" spans="1:5" ht="15" customHeight="1" x14ac:dyDescent="0.2">
      <c r="A24" s="64" t="s">
        <v>50</v>
      </c>
      <c r="B24" s="64"/>
      <c r="C24" s="64"/>
      <c r="D24" s="64"/>
      <c r="E24" s="64"/>
    </row>
    <row r="25" spans="1:5" ht="15" customHeight="1" x14ac:dyDescent="0.2">
      <c r="A25" s="64"/>
      <c r="B25" s="64"/>
      <c r="C25" s="64"/>
      <c r="D25" s="64"/>
      <c r="E25" s="64"/>
    </row>
    <row r="26" spans="1:5" ht="15" customHeight="1" x14ac:dyDescent="0.2">
      <c r="A26" s="64"/>
      <c r="B26" s="64"/>
      <c r="C26" s="64"/>
      <c r="D26" s="64"/>
      <c r="E26" s="64"/>
    </row>
    <row r="27" spans="1:5" ht="15" customHeight="1" x14ac:dyDescent="0.2">
      <c r="A27" s="64"/>
      <c r="B27" s="64"/>
      <c r="C27" s="64"/>
      <c r="D27" s="64"/>
      <c r="E27" s="64"/>
    </row>
    <row r="28" spans="1:5" ht="15" customHeight="1" x14ac:dyDescent="0.2">
      <c r="A28" s="64"/>
      <c r="B28" s="64"/>
      <c r="C28" s="64"/>
      <c r="D28" s="64"/>
      <c r="E28" s="64"/>
    </row>
    <row r="29" spans="1:5" ht="15" customHeight="1" x14ac:dyDescent="0.2">
      <c r="A29" s="64"/>
      <c r="B29" s="64"/>
      <c r="C29" s="64"/>
      <c r="D29" s="64"/>
      <c r="E29" s="64"/>
    </row>
    <row r="30" spans="1:5" ht="15" customHeight="1" x14ac:dyDescent="0.2">
      <c r="A30" s="64"/>
      <c r="B30" s="64"/>
      <c r="C30" s="64"/>
      <c r="D30" s="64"/>
      <c r="E30" s="64"/>
    </row>
    <row r="31" spans="1:5" ht="15" customHeight="1" x14ac:dyDescent="0.2">
      <c r="A31" s="64"/>
      <c r="B31" s="64"/>
      <c r="C31" s="64"/>
      <c r="D31" s="64"/>
      <c r="E31" s="64"/>
    </row>
    <row r="32" spans="1:5" ht="15" customHeight="1" x14ac:dyDescent="0.2"/>
    <row r="33" spans="1:5" ht="15" customHeight="1" x14ac:dyDescent="0.25">
      <c r="A33" s="39" t="s">
        <v>1</v>
      </c>
      <c r="B33" s="59"/>
      <c r="C33" s="59"/>
      <c r="D33" s="59"/>
      <c r="E33" s="59"/>
    </row>
    <row r="34" spans="1:5" ht="15" customHeight="1" x14ac:dyDescent="0.2">
      <c r="A34" s="65" t="s">
        <v>51</v>
      </c>
      <c r="B34" s="59"/>
      <c r="C34" s="59"/>
      <c r="D34" s="59"/>
      <c r="E34" s="66" t="s">
        <v>52</v>
      </c>
    </row>
    <row r="35" spans="1:5" ht="15" customHeight="1" x14ac:dyDescent="0.25">
      <c r="A35" s="58"/>
      <c r="B35" s="60"/>
      <c r="C35" s="59"/>
      <c r="D35" s="59"/>
      <c r="E35" s="67"/>
    </row>
    <row r="36" spans="1:5" ht="15" customHeight="1" x14ac:dyDescent="0.2">
      <c r="A36" s="68"/>
      <c r="B36" s="69"/>
      <c r="C36" s="47" t="s">
        <v>42</v>
      </c>
      <c r="D36" s="70" t="s">
        <v>43</v>
      </c>
      <c r="E36" s="45" t="s">
        <v>44</v>
      </c>
    </row>
    <row r="37" spans="1:5" ht="15" customHeight="1" x14ac:dyDescent="0.2">
      <c r="A37" s="68"/>
      <c r="B37" s="71"/>
      <c r="C37" s="72"/>
      <c r="D37" s="73" t="s">
        <v>53</v>
      </c>
      <c r="E37" s="74">
        <v>51489104.619999997</v>
      </c>
    </row>
    <row r="38" spans="1:5" ht="15" customHeight="1" x14ac:dyDescent="0.2">
      <c r="A38" s="75"/>
      <c r="B38" s="71"/>
      <c r="C38" s="76" t="s">
        <v>46</v>
      </c>
      <c r="D38" s="77"/>
      <c r="E38" s="78">
        <f>SUM(E37:E37)</f>
        <v>51489104.619999997</v>
      </c>
    </row>
    <row r="39" spans="1:5" ht="15" customHeight="1" x14ac:dyDescent="0.2">
      <c r="A39" s="60"/>
      <c r="B39" s="75"/>
      <c r="C39" s="79"/>
      <c r="D39" s="59"/>
      <c r="E39" s="80"/>
    </row>
    <row r="40" spans="1:5" ht="15" customHeight="1" x14ac:dyDescent="0.25">
      <c r="A40" s="58" t="s">
        <v>15</v>
      </c>
      <c r="B40" s="59"/>
      <c r="C40" s="59"/>
      <c r="D40" s="59"/>
      <c r="E40" s="59"/>
    </row>
    <row r="41" spans="1:5" ht="15" customHeight="1" x14ac:dyDescent="0.2">
      <c r="A41" s="65" t="s">
        <v>51</v>
      </c>
      <c r="B41" s="59"/>
      <c r="C41" s="59"/>
      <c r="D41" s="59"/>
      <c r="E41" s="66" t="s">
        <v>52</v>
      </c>
    </row>
    <row r="42" spans="1:5" ht="15" customHeight="1" x14ac:dyDescent="0.25">
      <c r="A42" s="58"/>
      <c r="B42" s="60"/>
      <c r="C42" s="59"/>
      <c r="D42" s="59"/>
      <c r="E42" s="67"/>
    </row>
    <row r="43" spans="1:5" ht="15" customHeight="1" x14ac:dyDescent="0.2">
      <c r="A43" s="68"/>
      <c r="B43" s="81"/>
      <c r="C43" s="47" t="s">
        <v>42</v>
      </c>
      <c r="D43" s="70" t="s">
        <v>54</v>
      </c>
      <c r="E43" s="45" t="s">
        <v>44</v>
      </c>
    </row>
    <row r="44" spans="1:5" ht="15" customHeight="1" x14ac:dyDescent="0.2">
      <c r="A44" s="68"/>
      <c r="B44" s="82"/>
      <c r="C44" s="72">
        <v>4374</v>
      </c>
      <c r="D44" s="83" t="s">
        <v>55</v>
      </c>
      <c r="E44" s="84">
        <f>5147342.59+43752412.03+40000+340000</f>
        <v>49279754.620000005</v>
      </c>
    </row>
    <row r="45" spans="1:5" ht="15" customHeight="1" x14ac:dyDescent="0.2">
      <c r="A45" s="68"/>
      <c r="B45" s="82"/>
      <c r="C45" s="72">
        <v>6172</v>
      </c>
      <c r="D45" s="83" t="s">
        <v>56</v>
      </c>
      <c r="E45" s="84">
        <f>130000+1105000+30000+255000+40950+348075+17550+149175</f>
        <v>2075750</v>
      </c>
    </row>
    <row r="46" spans="1:5" ht="15" customHeight="1" x14ac:dyDescent="0.2">
      <c r="A46" s="68"/>
      <c r="B46" s="82"/>
      <c r="C46" s="72">
        <v>6172</v>
      </c>
      <c r="D46" s="83" t="s">
        <v>55</v>
      </c>
      <c r="E46" s="84">
        <f>2000+17000+5000+42500+1063.16+9036.84+1000+8500+1000+8500</f>
        <v>95600</v>
      </c>
    </row>
    <row r="47" spans="1:5" ht="15" customHeight="1" x14ac:dyDescent="0.2">
      <c r="A47" s="68"/>
      <c r="B47" s="82"/>
      <c r="C47" s="72">
        <v>6172</v>
      </c>
      <c r="D47" s="83" t="s">
        <v>57</v>
      </c>
      <c r="E47" s="84">
        <f>4000+34000</f>
        <v>38000</v>
      </c>
    </row>
    <row r="48" spans="1:5" ht="15" customHeight="1" x14ac:dyDescent="0.2">
      <c r="A48" s="75"/>
      <c r="B48" s="75"/>
      <c r="C48" s="76" t="s">
        <v>46</v>
      </c>
      <c r="D48" s="77"/>
      <c r="E48" s="78">
        <f>SUM(E44:E47)</f>
        <v>51489104.620000005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5" t="s">
        <v>58</v>
      </c>
    </row>
    <row r="55" spans="1:5" ht="15" customHeight="1" x14ac:dyDescent="0.2">
      <c r="A55" s="63" t="s">
        <v>49</v>
      </c>
      <c r="B55" s="63"/>
      <c r="C55" s="63"/>
      <c r="D55" s="63"/>
      <c r="E55" s="63"/>
    </row>
    <row r="56" spans="1:5" ht="15" customHeight="1" x14ac:dyDescent="0.2">
      <c r="A56" s="64" t="s">
        <v>59</v>
      </c>
      <c r="B56" s="64"/>
      <c r="C56" s="64"/>
      <c r="D56" s="64"/>
      <c r="E56" s="64"/>
    </row>
    <row r="57" spans="1:5" ht="15" customHeight="1" x14ac:dyDescent="0.2">
      <c r="A57" s="64"/>
      <c r="B57" s="64"/>
      <c r="C57" s="64"/>
      <c r="D57" s="64"/>
      <c r="E57" s="64"/>
    </row>
    <row r="58" spans="1:5" ht="15" customHeight="1" x14ac:dyDescent="0.2">
      <c r="A58" s="64"/>
      <c r="B58" s="64"/>
      <c r="C58" s="64"/>
      <c r="D58" s="64"/>
      <c r="E58" s="64"/>
    </row>
    <row r="59" spans="1:5" ht="15" customHeight="1" x14ac:dyDescent="0.2">
      <c r="A59" s="64"/>
      <c r="B59" s="64"/>
      <c r="C59" s="64"/>
      <c r="D59" s="64"/>
      <c r="E59" s="64"/>
    </row>
    <row r="60" spans="1:5" ht="15" customHeight="1" x14ac:dyDescent="0.2">
      <c r="A60" s="64"/>
      <c r="B60" s="64"/>
      <c r="C60" s="64"/>
      <c r="D60" s="64"/>
      <c r="E60" s="64"/>
    </row>
    <row r="61" spans="1:5" ht="15" customHeight="1" x14ac:dyDescent="0.2">
      <c r="A61" s="64"/>
      <c r="B61" s="64"/>
      <c r="C61" s="64"/>
      <c r="D61" s="64"/>
      <c r="E61" s="64"/>
    </row>
    <row r="62" spans="1:5" ht="15" customHeight="1" x14ac:dyDescent="0.2">
      <c r="A62" s="64"/>
      <c r="B62" s="64"/>
      <c r="C62" s="64"/>
      <c r="D62" s="64"/>
      <c r="E62" s="64"/>
    </row>
    <row r="63" spans="1:5" ht="15" customHeight="1" x14ac:dyDescent="0.2">
      <c r="A63" s="64"/>
      <c r="B63" s="64"/>
      <c r="C63" s="64"/>
      <c r="D63" s="64"/>
      <c r="E63" s="64"/>
    </row>
    <row r="64" spans="1:5" ht="15" customHeight="1" x14ac:dyDescent="0.2">
      <c r="A64" s="64"/>
      <c r="B64" s="64"/>
      <c r="C64" s="64"/>
      <c r="D64" s="64"/>
      <c r="E64" s="64"/>
    </row>
    <row r="65" spans="1:5" ht="15" customHeight="1" x14ac:dyDescent="0.2"/>
    <row r="66" spans="1:5" ht="15" customHeight="1" x14ac:dyDescent="0.25">
      <c r="A66" s="39" t="s">
        <v>1</v>
      </c>
      <c r="B66" s="59"/>
      <c r="C66" s="59"/>
      <c r="D66" s="59"/>
      <c r="E66" s="59"/>
    </row>
    <row r="67" spans="1:5" ht="15" customHeight="1" x14ac:dyDescent="0.2">
      <c r="A67" s="65" t="s">
        <v>51</v>
      </c>
      <c r="B67" s="59"/>
      <c r="C67" s="59"/>
      <c r="D67" s="59"/>
      <c r="E67" s="66" t="s">
        <v>60</v>
      </c>
    </row>
    <row r="68" spans="1:5" ht="15" customHeight="1" x14ac:dyDescent="0.25">
      <c r="A68" s="58"/>
      <c r="B68" s="60"/>
      <c r="C68" s="59"/>
      <c r="D68" s="59"/>
      <c r="E68" s="67"/>
    </row>
    <row r="69" spans="1:5" ht="15" customHeight="1" x14ac:dyDescent="0.2">
      <c r="A69" s="68"/>
      <c r="B69" s="69"/>
      <c r="C69" s="47" t="s">
        <v>42</v>
      </c>
      <c r="D69" s="70" t="s">
        <v>43</v>
      </c>
      <c r="E69" s="45" t="s">
        <v>44</v>
      </c>
    </row>
    <row r="70" spans="1:5" ht="15" customHeight="1" x14ac:dyDescent="0.2">
      <c r="A70" s="68"/>
      <c r="B70" s="71"/>
      <c r="C70" s="72"/>
      <c r="D70" s="73" t="s">
        <v>53</v>
      </c>
      <c r="E70" s="74">
        <v>5175865.95</v>
      </c>
    </row>
    <row r="71" spans="1:5" ht="15" customHeight="1" x14ac:dyDescent="0.2">
      <c r="A71" s="75"/>
      <c r="B71" s="71"/>
      <c r="C71" s="76" t="s">
        <v>46</v>
      </c>
      <c r="D71" s="77"/>
      <c r="E71" s="78">
        <f>SUM(E70:E70)</f>
        <v>5175865.95</v>
      </c>
    </row>
    <row r="72" spans="1:5" ht="15" customHeight="1" x14ac:dyDescent="0.2">
      <c r="A72" s="60"/>
      <c r="B72" s="75"/>
      <c r="C72" s="79"/>
      <c r="D72" s="59"/>
      <c r="E72" s="80"/>
    </row>
    <row r="73" spans="1:5" ht="15" customHeight="1" x14ac:dyDescent="0.25">
      <c r="A73" s="58" t="s">
        <v>15</v>
      </c>
      <c r="B73" s="59"/>
      <c r="C73" s="59"/>
      <c r="D73" s="59"/>
      <c r="E73" s="59"/>
    </row>
    <row r="74" spans="1:5" ht="15" customHeight="1" x14ac:dyDescent="0.2">
      <c r="A74" s="65" t="s">
        <v>51</v>
      </c>
      <c r="B74" s="59"/>
      <c r="C74" s="59"/>
      <c r="D74" s="59"/>
      <c r="E74" s="66" t="s">
        <v>60</v>
      </c>
    </row>
    <row r="75" spans="1:5" ht="15" customHeight="1" x14ac:dyDescent="0.25">
      <c r="A75" s="58"/>
      <c r="B75" s="60"/>
      <c r="C75" s="59"/>
      <c r="D75" s="59"/>
      <c r="E75" s="67"/>
    </row>
    <row r="76" spans="1:5" ht="15" customHeight="1" x14ac:dyDescent="0.2">
      <c r="A76" s="68"/>
      <c r="B76" s="81"/>
      <c r="C76" s="47" t="s">
        <v>42</v>
      </c>
      <c r="D76" s="70" t="s">
        <v>54</v>
      </c>
      <c r="E76" s="45" t="s">
        <v>44</v>
      </c>
    </row>
    <row r="77" spans="1:5" ht="15" customHeight="1" x14ac:dyDescent="0.2">
      <c r="A77" s="68"/>
      <c r="B77" s="82"/>
      <c r="C77" s="72">
        <v>4349</v>
      </c>
      <c r="D77" s="83" t="s">
        <v>56</v>
      </c>
      <c r="E77" s="84">
        <f>91200+775200+44400+377400+22617.6+192249.6+8208+69768</f>
        <v>1581043.2000000002</v>
      </c>
    </row>
    <row r="78" spans="1:5" ht="15" customHeight="1" x14ac:dyDescent="0.2">
      <c r="A78" s="68"/>
      <c r="B78" s="82"/>
      <c r="C78" s="72">
        <v>4349</v>
      </c>
      <c r="D78" s="83" t="s">
        <v>55</v>
      </c>
      <c r="E78" s="84">
        <f>1000+8500+3000+25500+2000+17000+10000+85000+308202.39+2619720.36+5000+42500</f>
        <v>3127422.75</v>
      </c>
    </row>
    <row r="79" spans="1:5" ht="15" customHeight="1" x14ac:dyDescent="0.2">
      <c r="A79" s="68"/>
      <c r="B79" s="82"/>
      <c r="C79" s="72">
        <v>4349</v>
      </c>
      <c r="D79" s="83" t="s">
        <v>57</v>
      </c>
      <c r="E79" s="84">
        <f>1000+8500</f>
        <v>9500</v>
      </c>
    </row>
    <row r="80" spans="1:5" ht="15" customHeight="1" x14ac:dyDescent="0.2">
      <c r="A80" s="68"/>
      <c r="B80" s="82"/>
      <c r="C80" s="72">
        <v>4349</v>
      </c>
      <c r="D80" s="85" t="s">
        <v>61</v>
      </c>
      <c r="E80" s="84">
        <f>48200+409700</f>
        <v>457900</v>
      </c>
    </row>
    <row r="81" spans="1:5" ht="15" customHeight="1" x14ac:dyDescent="0.2">
      <c r="A81" s="75"/>
      <c r="B81" s="75"/>
      <c r="C81" s="76" t="s">
        <v>46</v>
      </c>
      <c r="D81" s="77"/>
      <c r="E81" s="78">
        <f>SUM(E77:E80)</f>
        <v>5175865.95</v>
      </c>
    </row>
    <row r="82" spans="1:5" ht="15" customHeight="1" x14ac:dyDescent="0.2"/>
    <row r="83" spans="1:5" ht="15" customHeight="1" x14ac:dyDescent="0.2"/>
    <row r="84" spans="1:5" ht="15" customHeight="1" x14ac:dyDescent="0.25">
      <c r="A84" s="35" t="s">
        <v>62</v>
      </c>
    </row>
    <row r="85" spans="1:5" ht="15" customHeight="1" x14ac:dyDescent="0.2">
      <c r="A85" s="63" t="s">
        <v>49</v>
      </c>
      <c r="B85" s="63"/>
      <c r="C85" s="63"/>
      <c r="D85" s="63"/>
      <c r="E85" s="63"/>
    </row>
    <row r="86" spans="1:5" ht="15" customHeight="1" x14ac:dyDescent="0.2">
      <c r="A86" s="64" t="s">
        <v>63</v>
      </c>
      <c r="B86" s="64"/>
      <c r="C86" s="64"/>
      <c r="D86" s="64"/>
      <c r="E86" s="64"/>
    </row>
    <row r="87" spans="1:5" ht="15" customHeight="1" x14ac:dyDescent="0.2">
      <c r="A87" s="64"/>
      <c r="B87" s="64"/>
      <c r="C87" s="64"/>
      <c r="D87" s="64"/>
      <c r="E87" s="64"/>
    </row>
    <row r="88" spans="1:5" ht="15" customHeight="1" x14ac:dyDescent="0.2">
      <c r="A88" s="64"/>
      <c r="B88" s="64"/>
      <c r="C88" s="64"/>
      <c r="D88" s="64"/>
      <c r="E88" s="64"/>
    </row>
    <row r="89" spans="1:5" ht="15" customHeight="1" x14ac:dyDescent="0.2">
      <c r="A89" s="64"/>
      <c r="B89" s="64"/>
      <c r="C89" s="64"/>
      <c r="D89" s="64"/>
      <c r="E89" s="64"/>
    </row>
    <row r="90" spans="1:5" ht="15" customHeight="1" x14ac:dyDescent="0.2">
      <c r="A90" s="64"/>
      <c r="B90" s="64"/>
      <c r="C90" s="64"/>
      <c r="D90" s="64"/>
      <c r="E90" s="64"/>
    </row>
    <row r="91" spans="1:5" ht="15" customHeight="1" x14ac:dyDescent="0.2">
      <c r="A91" s="64"/>
      <c r="B91" s="64"/>
      <c r="C91" s="64"/>
      <c r="D91" s="64"/>
      <c r="E91" s="64"/>
    </row>
    <row r="92" spans="1:5" ht="15" customHeight="1" x14ac:dyDescent="0.2">
      <c r="A92" s="64"/>
      <c r="B92" s="64"/>
      <c r="C92" s="64"/>
      <c r="D92" s="64"/>
      <c r="E92" s="64"/>
    </row>
    <row r="93" spans="1:5" ht="15" customHeight="1" x14ac:dyDescent="0.2">
      <c r="A93" s="64"/>
      <c r="B93" s="64"/>
      <c r="C93" s="64"/>
      <c r="D93" s="64"/>
      <c r="E93" s="64"/>
    </row>
    <row r="94" spans="1:5" ht="15" customHeight="1" x14ac:dyDescent="0.2"/>
    <row r="95" spans="1:5" ht="15" customHeight="1" x14ac:dyDescent="0.25">
      <c r="A95" s="39" t="s">
        <v>1</v>
      </c>
      <c r="B95" s="59"/>
      <c r="C95" s="59"/>
      <c r="D95" s="59"/>
      <c r="E95" s="59"/>
    </row>
    <row r="96" spans="1:5" ht="15" customHeight="1" x14ac:dyDescent="0.2">
      <c r="A96" s="65" t="s">
        <v>51</v>
      </c>
      <c r="B96" s="59"/>
      <c r="C96" s="59"/>
      <c r="D96" s="59"/>
      <c r="E96" s="66" t="s">
        <v>60</v>
      </c>
    </row>
    <row r="97" spans="1:5" ht="15" customHeight="1" x14ac:dyDescent="0.25">
      <c r="A97" s="58"/>
      <c r="B97" s="60"/>
      <c r="C97" s="59"/>
      <c r="D97" s="59"/>
      <c r="E97" s="67"/>
    </row>
    <row r="98" spans="1:5" ht="15" customHeight="1" x14ac:dyDescent="0.2">
      <c r="A98" s="68"/>
      <c r="B98" s="69"/>
      <c r="C98" s="47" t="s">
        <v>42</v>
      </c>
      <c r="D98" s="70" t="s">
        <v>43</v>
      </c>
      <c r="E98" s="45" t="s">
        <v>44</v>
      </c>
    </row>
    <row r="99" spans="1:5" ht="15" customHeight="1" x14ac:dyDescent="0.2">
      <c r="A99" s="68"/>
      <c r="B99" s="71"/>
      <c r="C99" s="72"/>
      <c r="D99" s="73" t="s">
        <v>53</v>
      </c>
      <c r="E99" s="74">
        <v>464077.95</v>
      </c>
    </row>
    <row r="100" spans="1:5" ht="15" customHeight="1" x14ac:dyDescent="0.2">
      <c r="A100" s="75"/>
      <c r="B100" s="71"/>
      <c r="C100" s="76" t="s">
        <v>46</v>
      </c>
      <c r="D100" s="77"/>
      <c r="E100" s="78">
        <f>SUM(E99:E99)</f>
        <v>464077.95</v>
      </c>
    </row>
    <row r="101" spans="1:5" ht="15" customHeight="1" x14ac:dyDescent="0.2">
      <c r="A101" s="60"/>
      <c r="B101" s="75"/>
      <c r="C101" s="79"/>
      <c r="D101" s="59"/>
      <c r="E101" s="80"/>
    </row>
    <row r="102" spans="1:5" ht="15" customHeight="1" x14ac:dyDescent="0.2">
      <c r="A102" s="60"/>
      <c r="B102" s="75"/>
      <c r="C102" s="79"/>
      <c r="D102" s="59"/>
      <c r="E102" s="80"/>
    </row>
    <row r="103" spans="1:5" ht="15" customHeight="1" x14ac:dyDescent="0.2">
      <c r="A103" s="60"/>
      <c r="B103" s="75"/>
      <c r="C103" s="79"/>
      <c r="D103" s="59"/>
      <c r="E103" s="80"/>
    </row>
    <row r="104" spans="1:5" ht="15" customHeight="1" x14ac:dyDescent="0.2">
      <c r="A104" s="60"/>
      <c r="B104" s="75"/>
      <c r="C104" s="79"/>
      <c r="D104" s="59"/>
      <c r="E104" s="80"/>
    </row>
    <row r="105" spans="1:5" ht="15" customHeight="1" x14ac:dyDescent="0.2">
      <c r="A105" s="60"/>
      <c r="B105" s="75"/>
      <c r="C105" s="79"/>
      <c r="D105" s="59"/>
      <c r="E105" s="80"/>
    </row>
    <row r="106" spans="1:5" ht="15" customHeight="1" x14ac:dyDescent="0.25">
      <c r="A106" s="58" t="s">
        <v>15</v>
      </c>
      <c r="B106" s="59"/>
      <c r="C106" s="59"/>
      <c r="D106" s="59"/>
      <c r="E106" s="59"/>
    </row>
    <row r="107" spans="1:5" ht="15" customHeight="1" x14ac:dyDescent="0.2">
      <c r="A107" s="65" t="s">
        <v>51</v>
      </c>
      <c r="B107" s="59"/>
      <c r="C107" s="59"/>
      <c r="D107" s="59"/>
      <c r="E107" s="66" t="s">
        <v>60</v>
      </c>
    </row>
    <row r="108" spans="1:5" ht="15" customHeight="1" x14ac:dyDescent="0.25">
      <c r="A108" s="58"/>
      <c r="B108" s="60"/>
      <c r="C108" s="59"/>
      <c r="D108" s="59"/>
      <c r="E108" s="67"/>
    </row>
    <row r="109" spans="1:5" ht="15" customHeight="1" x14ac:dyDescent="0.2">
      <c r="A109" s="68"/>
      <c r="B109" s="81"/>
      <c r="C109" s="47" t="s">
        <v>42</v>
      </c>
      <c r="D109" s="70" t="s">
        <v>54</v>
      </c>
      <c r="E109" s="45" t="s">
        <v>44</v>
      </c>
    </row>
    <row r="110" spans="1:5" ht="15" customHeight="1" x14ac:dyDescent="0.2">
      <c r="A110" s="86"/>
      <c r="B110" s="82"/>
      <c r="C110" s="72">
        <v>3141</v>
      </c>
      <c r="D110" s="87" t="s">
        <v>64</v>
      </c>
      <c r="E110" s="74">
        <f>1968.75+11156.25+1701+9639+19089+108171+1435.77+8136.03+4348.89+24643.71+393.75+2231.25+11133.05+63087.25+1244.25+7050.75+4394.25+24900.75+9717.75+55067.25+834.75+4730.25+3071.72+17406.43</f>
        <v>395552.84999999992</v>
      </c>
    </row>
    <row r="111" spans="1:5" ht="15" customHeight="1" x14ac:dyDescent="0.2">
      <c r="A111" s="75"/>
      <c r="B111" s="88"/>
      <c r="C111" s="76" t="s">
        <v>46</v>
      </c>
      <c r="D111" s="77"/>
      <c r="E111" s="78">
        <f>SUM(E110:E110)</f>
        <v>395552.84999999992</v>
      </c>
    </row>
    <row r="112" spans="1:5" ht="15" customHeight="1" x14ac:dyDescent="0.2"/>
    <row r="113" spans="1:5" ht="15" customHeight="1" x14ac:dyDescent="0.2">
      <c r="B113" s="47" t="s">
        <v>41</v>
      </c>
      <c r="C113" s="47" t="s">
        <v>42</v>
      </c>
      <c r="D113" s="89" t="s">
        <v>43</v>
      </c>
      <c r="E113" s="90" t="s">
        <v>44</v>
      </c>
    </row>
    <row r="114" spans="1:5" ht="15" customHeight="1" x14ac:dyDescent="0.2">
      <c r="B114" s="91">
        <v>120113014</v>
      </c>
      <c r="C114" s="92"/>
      <c r="D114" s="93" t="s">
        <v>65</v>
      </c>
      <c r="E114" s="94">
        <f>1968.75+8310.01</f>
        <v>10278.76</v>
      </c>
    </row>
    <row r="115" spans="1:5" ht="15" customHeight="1" x14ac:dyDescent="0.2">
      <c r="B115" s="91">
        <v>120513014</v>
      </c>
      <c r="C115" s="92"/>
      <c r="D115" s="93" t="s">
        <v>65</v>
      </c>
      <c r="E115" s="94">
        <f>11156.25+47090.09</f>
        <v>58246.34</v>
      </c>
    </row>
    <row r="116" spans="1:5" ht="15" customHeight="1" x14ac:dyDescent="0.2">
      <c r="B116" s="95"/>
      <c r="C116" s="76" t="s">
        <v>46</v>
      </c>
      <c r="D116" s="96"/>
      <c r="E116" s="97">
        <f>SUM(E114:E115)</f>
        <v>68525.099999999991</v>
      </c>
    </row>
    <row r="117" spans="1:5" ht="15" customHeight="1" x14ac:dyDescent="0.2"/>
    <row r="118" spans="1:5" ht="15" customHeight="1" x14ac:dyDescent="0.2"/>
    <row r="119" spans="1:5" ht="15" customHeight="1" x14ac:dyDescent="0.25">
      <c r="A119" s="35" t="s">
        <v>66</v>
      </c>
    </row>
    <row r="120" spans="1:5" ht="15" customHeight="1" x14ac:dyDescent="0.2">
      <c r="A120" s="63" t="s">
        <v>49</v>
      </c>
      <c r="B120" s="63"/>
      <c r="C120" s="63"/>
      <c r="D120" s="63"/>
      <c r="E120" s="63"/>
    </row>
    <row r="121" spans="1:5" ht="15" customHeight="1" x14ac:dyDescent="0.2">
      <c r="A121" s="37" t="s">
        <v>67</v>
      </c>
      <c r="B121" s="37"/>
      <c r="C121" s="37"/>
      <c r="D121" s="37"/>
      <c r="E121" s="37"/>
    </row>
    <row r="122" spans="1:5" ht="15" customHeight="1" x14ac:dyDescent="0.2">
      <c r="A122" s="37"/>
      <c r="B122" s="37"/>
      <c r="C122" s="37"/>
      <c r="D122" s="37"/>
      <c r="E122" s="37"/>
    </row>
    <row r="123" spans="1:5" ht="15" customHeight="1" x14ac:dyDescent="0.2">
      <c r="A123" s="37"/>
      <c r="B123" s="37"/>
      <c r="C123" s="37"/>
      <c r="D123" s="37"/>
      <c r="E123" s="37"/>
    </row>
    <row r="124" spans="1:5" ht="15" customHeight="1" x14ac:dyDescent="0.2">
      <c r="A124" s="37"/>
      <c r="B124" s="37"/>
      <c r="C124" s="37"/>
      <c r="D124" s="37"/>
      <c r="E124" s="37"/>
    </row>
    <row r="125" spans="1:5" ht="15" customHeight="1" x14ac:dyDescent="0.2">
      <c r="A125" s="37"/>
      <c r="B125" s="37"/>
      <c r="C125" s="37"/>
      <c r="D125" s="37"/>
      <c r="E125" s="37"/>
    </row>
    <row r="126" spans="1:5" ht="15" customHeight="1" x14ac:dyDescent="0.2">
      <c r="A126" s="37"/>
      <c r="B126" s="37"/>
      <c r="C126" s="37"/>
      <c r="D126" s="37"/>
      <c r="E126" s="37"/>
    </row>
    <row r="127" spans="1:5" ht="15" customHeight="1" x14ac:dyDescent="0.2">
      <c r="A127" s="37"/>
      <c r="B127" s="37"/>
      <c r="C127" s="37"/>
      <c r="D127" s="37"/>
      <c r="E127" s="37"/>
    </row>
    <row r="128" spans="1:5" ht="15" customHeight="1" x14ac:dyDescent="0.2">
      <c r="A128" s="37"/>
      <c r="B128" s="37"/>
      <c r="C128" s="37"/>
      <c r="D128" s="37"/>
      <c r="E128" s="37"/>
    </row>
    <row r="129" spans="1:5" ht="15" customHeight="1" x14ac:dyDescent="0.2"/>
    <row r="130" spans="1:5" ht="15" customHeight="1" x14ac:dyDescent="0.25">
      <c r="A130" s="39" t="s">
        <v>1</v>
      </c>
      <c r="B130" s="59"/>
      <c r="C130" s="59"/>
      <c r="D130" s="59"/>
      <c r="E130" s="59"/>
    </row>
    <row r="131" spans="1:5" ht="15" customHeight="1" x14ac:dyDescent="0.2">
      <c r="A131" s="65" t="s">
        <v>51</v>
      </c>
      <c r="B131" s="59"/>
      <c r="C131" s="59"/>
      <c r="D131" s="59"/>
      <c r="E131" s="66" t="s">
        <v>60</v>
      </c>
    </row>
    <row r="132" spans="1:5" ht="15" customHeight="1" x14ac:dyDescent="0.25">
      <c r="A132" s="58"/>
      <c r="B132" s="60"/>
      <c r="C132" s="59"/>
      <c r="D132" s="59"/>
      <c r="E132" s="67"/>
    </row>
    <row r="133" spans="1:5" ht="15" customHeight="1" x14ac:dyDescent="0.2">
      <c r="A133" s="81"/>
      <c r="B133" s="81"/>
      <c r="C133" s="47" t="s">
        <v>42</v>
      </c>
      <c r="D133" s="70" t="s">
        <v>43</v>
      </c>
      <c r="E133" s="45" t="s">
        <v>44</v>
      </c>
    </row>
    <row r="134" spans="1:5" ht="15" customHeight="1" x14ac:dyDescent="0.2">
      <c r="A134" s="86"/>
      <c r="B134" s="82"/>
      <c r="C134" s="72"/>
      <c r="D134" s="98" t="s">
        <v>68</v>
      </c>
      <c r="E134" s="74">
        <v>93491.73</v>
      </c>
    </row>
    <row r="135" spans="1:5" ht="15" customHeight="1" x14ac:dyDescent="0.2">
      <c r="A135" s="86"/>
      <c r="B135" s="75"/>
      <c r="C135" s="76" t="s">
        <v>46</v>
      </c>
      <c r="D135" s="77"/>
      <c r="E135" s="78">
        <f>SUM(E134:E134)</f>
        <v>93491.73</v>
      </c>
    </row>
    <row r="136" spans="1:5" ht="15" customHeight="1" x14ac:dyDescent="0.2"/>
    <row r="137" spans="1:5" ht="15" customHeight="1" x14ac:dyDescent="0.25">
      <c r="A137" s="58" t="s">
        <v>15</v>
      </c>
      <c r="B137" s="59"/>
      <c r="C137" s="59"/>
      <c r="D137" s="59"/>
      <c r="E137" s="59"/>
    </row>
    <row r="138" spans="1:5" ht="15" customHeight="1" x14ac:dyDescent="0.2">
      <c r="A138" s="65" t="s">
        <v>51</v>
      </c>
      <c r="B138" s="59"/>
      <c r="C138" s="59"/>
      <c r="D138" s="59"/>
      <c r="E138" s="66" t="s">
        <v>60</v>
      </c>
    </row>
    <row r="139" spans="1:5" ht="15" customHeight="1" x14ac:dyDescent="0.25">
      <c r="A139" s="58"/>
      <c r="B139" s="60"/>
      <c r="C139" s="59"/>
      <c r="D139" s="59"/>
      <c r="E139" s="67"/>
    </row>
    <row r="140" spans="1:5" ht="15" customHeight="1" x14ac:dyDescent="0.2">
      <c r="A140" s="68"/>
      <c r="B140" s="81"/>
      <c r="C140" s="47" t="s">
        <v>42</v>
      </c>
      <c r="D140" s="70" t="s">
        <v>54</v>
      </c>
      <c r="E140" s="45" t="s">
        <v>44</v>
      </c>
    </row>
    <row r="141" spans="1:5" ht="15" customHeight="1" x14ac:dyDescent="0.2">
      <c r="A141" s="86"/>
      <c r="B141" s="82"/>
      <c r="C141" s="72">
        <v>6402</v>
      </c>
      <c r="D141" s="83" t="s">
        <v>64</v>
      </c>
      <c r="E141" s="74">
        <v>64371.1</v>
      </c>
    </row>
    <row r="142" spans="1:5" ht="15" customHeight="1" x14ac:dyDescent="0.2">
      <c r="A142" s="86"/>
      <c r="B142" s="82"/>
      <c r="C142" s="72">
        <v>6409</v>
      </c>
      <c r="D142" s="85" t="s">
        <v>69</v>
      </c>
      <c r="E142" s="74">
        <v>29120.63</v>
      </c>
    </row>
    <row r="143" spans="1:5" ht="15" customHeight="1" x14ac:dyDescent="0.2">
      <c r="A143" s="75"/>
      <c r="B143" s="88"/>
      <c r="C143" s="76" t="s">
        <v>46</v>
      </c>
      <c r="D143" s="77"/>
      <c r="E143" s="78">
        <f>SUM(E141:E142)</f>
        <v>93491.73</v>
      </c>
    </row>
    <row r="144" spans="1:5" ht="15" customHeight="1" x14ac:dyDescent="0.2"/>
    <row r="145" spans="1:5" ht="15" customHeight="1" x14ac:dyDescent="0.2"/>
    <row r="146" spans="1:5" ht="15" customHeight="1" x14ac:dyDescent="0.25">
      <c r="A146" s="35" t="s">
        <v>70</v>
      </c>
    </row>
    <row r="147" spans="1:5" ht="15" customHeight="1" x14ac:dyDescent="0.2">
      <c r="A147" s="63" t="s">
        <v>49</v>
      </c>
      <c r="B147" s="63"/>
      <c r="C147" s="63"/>
      <c r="D147" s="63"/>
      <c r="E147" s="63"/>
    </row>
    <row r="148" spans="1:5" ht="15" customHeight="1" x14ac:dyDescent="0.2">
      <c r="A148" s="64" t="s">
        <v>71</v>
      </c>
      <c r="B148" s="64"/>
      <c r="C148" s="64"/>
      <c r="D148" s="64"/>
      <c r="E148" s="64"/>
    </row>
    <row r="149" spans="1:5" ht="15" customHeight="1" x14ac:dyDescent="0.2">
      <c r="A149" s="64"/>
      <c r="B149" s="64"/>
      <c r="C149" s="64"/>
      <c r="D149" s="64"/>
      <c r="E149" s="64"/>
    </row>
    <row r="150" spans="1:5" ht="15" customHeight="1" x14ac:dyDescent="0.2">
      <c r="A150" s="64"/>
      <c r="B150" s="64"/>
      <c r="C150" s="64"/>
      <c r="D150" s="64"/>
      <c r="E150" s="64"/>
    </row>
    <row r="151" spans="1:5" ht="15" customHeight="1" x14ac:dyDescent="0.2">
      <c r="A151" s="64"/>
      <c r="B151" s="64"/>
      <c r="C151" s="64"/>
      <c r="D151" s="64"/>
      <c r="E151" s="64"/>
    </row>
    <row r="152" spans="1:5" ht="15" customHeight="1" x14ac:dyDescent="0.2">
      <c r="A152" s="64"/>
      <c r="B152" s="64"/>
      <c r="C152" s="64"/>
      <c r="D152" s="64"/>
      <c r="E152" s="64"/>
    </row>
    <row r="153" spans="1:5" ht="15" customHeight="1" x14ac:dyDescent="0.2">
      <c r="A153" s="64"/>
      <c r="B153" s="64"/>
      <c r="C153" s="64"/>
      <c r="D153" s="64"/>
      <c r="E153" s="64"/>
    </row>
    <row r="154" spans="1:5" ht="15" customHeight="1" x14ac:dyDescent="0.2">
      <c r="A154" s="64"/>
      <c r="B154" s="64"/>
      <c r="C154" s="64"/>
      <c r="D154" s="64"/>
      <c r="E154" s="64"/>
    </row>
    <row r="155" spans="1:5" ht="15" customHeight="1" x14ac:dyDescent="0.2">
      <c r="A155" s="64"/>
      <c r="B155" s="64"/>
      <c r="C155" s="64"/>
      <c r="D155" s="64"/>
      <c r="E155" s="64"/>
    </row>
    <row r="156" spans="1:5" ht="15" customHeight="1" x14ac:dyDescent="0.2"/>
    <row r="157" spans="1:5" ht="15" customHeight="1" x14ac:dyDescent="0.2"/>
    <row r="158" spans="1:5" ht="15" customHeight="1" x14ac:dyDescent="0.25">
      <c r="A158" s="39" t="s">
        <v>1</v>
      </c>
      <c r="B158" s="59"/>
      <c r="C158" s="59"/>
      <c r="D158" s="59"/>
      <c r="E158" s="59"/>
    </row>
    <row r="159" spans="1:5" ht="15" customHeight="1" x14ac:dyDescent="0.2">
      <c r="A159" s="65" t="s">
        <v>51</v>
      </c>
      <c r="B159" s="59"/>
      <c r="C159" s="59"/>
      <c r="D159" s="59"/>
      <c r="E159" s="66" t="s">
        <v>60</v>
      </c>
    </row>
    <row r="160" spans="1:5" ht="15" customHeight="1" x14ac:dyDescent="0.25">
      <c r="A160" s="58"/>
      <c r="B160" s="60"/>
      <c r="C160" s="59"/>
      <c r="D160" s="59"/>
      <c r="E160" s="67"/>
    </row>
    <row r="161" spans="1:5" ht="15" customHeight="1" x14ac:dyDescent="0.2">
      <c r="A161" s="68"/>
      <c r="B161" s="69"/>
      <c r="C161" s="47" t="s">
        <v>42</v>
      </c>
      <c r="D161" s="70" t="s">
        <v>43</v>
      </c>
      <c r="E161" s="45" t="s">
        <v>44</v>
      </c>
    </row>
    <row r="162" spans="1:5" ht="15" customHeight="1" x14ac:dyDescent="0.2">
      <c r="A162" s="68"/>
      <c r="B162" s="71"/>
      <c r="C162" s="72"/>
      <c r="D162" s="73" t="s">
        <v>53</v>
      </c>
      <c r="E162" s="74">
        <v>2510598.1800000002</v>
      </c>
    </row>
    <row r="163" spans="1:5" ht="15" customHeight="1" x14ac:dyDescent="0.2">
      <c r="A163" s="75"/>
      <c r="B163" s="71"/>
      <c r="C163" s="76" t="s">
        <v>46</v>
      </c>
      <c r="D163" s="77"/>
      <c r="E163" s="78">
        <f>SUM(E162:E162)</f>
        <v>2510598.1800000002</v>
      </c>
    </row>
    <row r="164" spans="1:5" ht="15" customHeight="1" x14ac:dyDescent="0.2">
      <c r="A164" s="60"/>
      <c r="B164" s="75"/>
      <c r="C164" s="79"/>
      <c r="D164" s="59"/>
      <c r="E164" s="80"/>
    </row>
    <row r="165" spans="1:5" ht="15" customHeight="1" x14ac:dyDescent="0.25">
      <c r="A165" s="58" t="s">
        <v>15</v>
      </c>
      <c r="B165" s="59"/>
      <c r="C165" s="59"/>
      <c r="D165" s="59"/>
      <c r="E165" s="59"/>
    </row>
    <row r="166" spans="1:5" ht="15" customHeight="1" x14ac:dyDescent="0.2">
      <c r="A166" s="65" t="s">
        <v>51</v>
      </c>
      <c r="B166" s="59"/>
      <c r="C166" s="59"/>
      <c r="D166" s="59"/>
      <c r="E166" s="66" t="s">
        <v>60</v>
      </c>
    </row>
    <row r="167" spans="1:5" ht="15" customHeight="1" x14ac:dyDescent="0.25">
      <c r="A167" s="58"/>
      <c r="B167" s="60"/>
      <c r="C167" s="59"/>
      <c r="D167" s="59"/>
      <c r="E167" s="67"/>
    </row>
    <row r="168" spans="1:5" ht="15" customHeight="1" x14ac:dyDescent="0.2">
      <c r="A168" s="68"/>
      <c r="B168" s="81"/>
      <c r="C168" s="47" t="s">
        <v>42</v>
      </c>
      <c r="D168" s="70" t="s">
        <v>54</v>
      </c>
      <c r="E168" s="45" t="s">
        <v>44</v>
      </c>
    </row>
    <row r="169" spans="1:5" ht="15" customHeight="1" x14ac:dyDescent="0.2">
      <c r="A169" s="68"/>
      <c r="B169" s="82"/>
      <c r="C169" s="72">
        <v>3299</v>
      </c>
      <c r="D169" s="83" t="s">
        <v>56</v>
      </c>
      <c r="E169" s="84">
        <f>40000+340000+100000+850000+34000+289000+34000+289000</f>
        <v>1976000</v>
      </c>
    </row>
    <row r="170" spans="1:5" ht="15" customHeight="1" x14ac:dyDescent="0.2">
      <c r="A170" s="68"/>
      <c r="B170" s="82"/>
      <c r="C170" s="72">
        <v>3299</v>
      </c>
      <c r="D170" s="83" t="s">
        <v>72</v>
      </c>
      <c r="E170" s="84">
        <f>51273+435825+0.18</f>
        <v>487098.18</v>
      </c>
    </row>
    <row r="171" spans="1:5" ht="15" customHeight="1" x14ac:dyDescent="0.2">
      <c r="A171" s="68"/>
      <c r="B171" s="82"/>
      <c r="C171" s="72">
        <v>3299</v>
      </c>
      <c r="D171" s="83" t="s">
        <v>57</v>
      </c>
      <c r="E171" s="84">
        <f>5000+42500</f>
        <v>47500</v>
      </c>
    </row>
    <row r="172" spans="1:5" ht="15" customHeight="1" x14ac:dyDescent="0.2">
      <c r="A172" s="75"/>
      <c r="B172" s="75"/>
      <c r="C172" s="76" t="s">
        <v>46</v>
      </c>
      <c r="D172" s="77"/>
      <c r="E172" s="78">
        <f>SUM(E169:E171)</f>
        <v>2510598.1800000002</v>
      </c>
    </row>
    <row r="173" spans="1:5" ht="15" customHeight="1" x14ac:dyDescent="0.2"/>
    <row r="174" spans="1:5" ht="15" customHeight="1" x14ac:dyDescent="0.2"/>
    <row r="175" spans="1:5" ht="15" customHeight="1" x14ac:dyDescent="0.25">
      <c r="A175" s="35" t="s">
        <v>73</v>
      </c>
    </row>
    <row r="176" spans="1:5" ht="15" customHeight="1" x14ac:dyDescent="0.2">
      <c r="A176" s="63" t="s">
        <v>49</v>
      </c>
      <c r="B176" s="63"/>
      <c r="C176" s="63"/>
      <c r="D176" s="63"/>
      <c r="E176" s="63"/>
    </row>
    <row r="177" spans="1:5" ht="15" customHeight="1" x14ac:dyDescent="0.2">
      <c r="A177" s="64" t="s">
        <v>74</v>
      </c>
      <c r="B177" s="64"/>
      <c r="C177" s="64"/>
      <c r="D177" s="64"/>
      <c r="E177" s="64"/>
    </row>
    <row r="178" spans="1:5" ht="15" customHeight="1" x14ac:dyDescent="0.2">
      <c r="A178" s="64"/>
      <c r="B178" s="64"/>
      <c r="C178" s="64"/>
      <c r="D178" s="64"/>
      <c r="E178" s="64"/>
    </row>
    <row r="179" spans="1:5" ht="15" customHeight="1" x14ac:dyDescent="0.2">
      <c r="A179" s="64"/>
      <c r="B179" s="64"/>
      <c r="C179" s="64"/>
      <c r="D179" s="64"/>
      <c r="E179" s="64"/>
    </row>
    <row r="180" spans="1:5" ht="15" customHeight="1" x14ac:dyDescent="0.2">
      <c r="A180" s="64"/>
      <c r="B180" s="64"/>
      <c r="C180" s="64"/>
      <c r="D180" s="64"/>
      <c r="E180" s="64"/>
    </row>
    <row r="181" spans="1:5" ht="15" customHeight="1" x14ac:dyDescent="0.2">
      <c r="A181" s="64"/>
      <c r="B181" s="64"/>
      <c r="C181" s="64"/>
      <c r="D181" s="64"/>
      <c r="E181" s="64"/>
    </row>
    <row r="182" spans="1:5" ht="15" customHeight="1" x14ac:dyDescent="0.2">
      <c r="A182" s="64"/>
      <c r="B182" s="64"/>
      <c r="C182" s="64"/>
      <c r="D182" s="64"/>
      <c r="E182" s="64"/>
    </row>
    <row r="183" spans="1:5" ht="15" customHeight="1" x14ac:dyDescent="0.2">
      <c r="A183" s="64"/>
      <c r="B183" s="64"/>
      <c r="C183" s="64"/>
      <c r="D183" s="64"/>
      <c r="E183" s="64"/>
    </row>
    <row r="184" spans="1:5" ht="15" customHeight="1" x14ac:dyDescent="0.2">
      <c r="A184" s="64"/>
      <c r="B184" s="64"/>
      <c r="C184" s="64"/>
      <c r="D184" s="64"/>
      <c r="E184" s="64"/>
    </row>
    <row r="185" spans="1:5" ht="15" customHeight="1" x14ac:dyDescent="0.2"/>
    <row r="186" spans="1:5" ht="15" customHeight="1" x14ac:dyDescent="0.25">
      <c r="A186" s="39" t="s">
        <v>1</v>
      </c>
      <c r="B186" s="59"/>
      <c r="C186" s="59"/>
      <c r="D186" s="59"/>
      <c r="E186" s="59"/>
    </row>
    <row r="187" spans="1:5" ht="15" customHeight="1" x14ac:dyDescent="0.2">
      <c r="A187" s="65" t="s">
        <v>51</v>
      </c>
      <c r="B187" s="59"/>
      <c r="C187" s="59"/>
      <c r="D187" s="59"/>
      <c r="E187" s="66" t="s">
        <v>60</v>
      </c>
    </row>
    <row r="188" spans="1:5" ht="15" customHeight="1" x14ac:dyDescent="0.25">
      <c r="A188" s="58"/>
      <c r="B188" s="60"/>
      <c r="C188" s="59"/>
      <c r="D188" s="59"/>
      <c r="E188" s="67"/>
    </row>
    <row r="189" spans="1:5" ht="15" customHeight="1" x14ac:dyDescent="0.2">
      <c r="A189" s="68"/>
      <c r="B189" s="69"/>
      <c r="C189" s="47" t="s">
        <v>42</v>
      </c>
      <c r="D189" s="70" t="s">
        <v>43</v>
      </c>
      <c r="E189" s="45" t="s">
        <v>44</v>
      </c>
    </row>
    <row r="190" spans="1:5" ht="15" customHeight="1" x14ac:dyDescent="0.2">
      <c r="A190" s="68"/>
      <c r="B190" s="71"/>
      <c r="C190" s="72"/>
      <c r="D190" s="73" t="s">
        <v>53</v>
      </c>
      <c r="E190" s="74">
        <v>1325012.7</v>
      </c>
    </row>
    <row r="191" spans="1:5" ht="15" customHeight="1" x14ac:dyDescent="0.2">
      <c r="A191" s="75"/>
      <c r="B191" s="71"/>
      <c r="C191" s="76" t="s">
        <v>46</v>
      </c>
      <c r="D191" s="77"/>
      <c r="E191" s="78">
        <f>SUM(E190:E190)</f>
        <v>1325012.7</v>
      </c>
    </row>
    <row r="192" spans="1:5" ht="15" customHeight="1" x14ac:dyDescent="0.2">
      <c r="A192" s="60"/>
      <c r="B192" s="75"/>
      <c r="C192" s="79"/>
      <c r="D192" s="59"/>
      <c r="E192" s="80"/>
    </row>
    <row r="193" spans="1:5" ht="15" customHeight="1" x14ac:dyDescent="0.25">
      <c r="A193" s="58" t="s">
        <v>15</v>
      </c>
      <c r="B193" s="59"/>
      <c r="C193" s="59"/>
      <c r="D193" s="59"/>
      <c r="E193" s="59"/>
    </row>
    <row r="194" spans="1:5" ht="15" customHeight="1" x14ac:dyDescent="0.2">
      <c r="A194" s="65" t="s">
        <v>51</v>
      </c>
      <c r="B194" s="59"/>
      <c r="C194" s="59"/>
      <c r="D194" s="59"/>
      <c r="E194" s="66" t="s">
        <v>60</v>
      </c>
    </row>
    <row r="195" spans="1:5" ht="15" customHeight="1" x14ac:dyDescent="0.25">
      <c r="A195" s="58"/>
      <c r="B195" s="60"/>
      <c r="C195" s="59"/>
      <c r="D195" s="59"/>
      <c r="E195" s="67"/>
    </row>
    <row r="196" spans="1:5" ht="15" customHeight="1" x14ac:dyDescent="0.2">
      <c r="A196" s="68"/>
      <c r="B196" s="81"/>
      <c r="C196" s="47" t="s">
        <v>42</v>
      </c>
      <c r="D196" s="70" t="s">
        <v>54</v>
      </c>
      <c r="E196" s="45" t="s">
        <v>44</v>
      </c>
    </row>
    <row r="197" spans="1:5" ht="15" customHeight="1" x14ac:dyDescent="0.2">
      <c r="A197" s="68"/>
      <c r="B197" s="82"/>
      <c r="C197" s="72">
        <v>3299</v>
      </c>
      <c r="D197" s="83" t="s">
        <v>56</v>
      </c>
      <c r="E197" s="84">
        <f>79275.02+673837.68+25000+212500+6200+52700</f>
        <v>1049512.7000000002</v>
      </c>
    </row>
    <row r="198" spans="1:5" ht="15" customHeight="1" x14ac:dyDescent="0.2">
      <c r="A198" s="68"/>
      <c r="B198" s="82"/>
      <c r="C198" s="72">
        <v>3299</v>
      </c>
      <c r="D198" s="83" t="s">
        <v>55</v>
      </c>
      <c r="E198" s="84">
        <f>20000+170000+5000+42500</f>
        <v>237500</v>
      </c>
    </row>
    <row r="199" spans="1:5" ht="15" customHeight="1" x14ac:dyDescent="0.2">
      <c r="A199" s="68"/>
      <c r="B199" s="82"/>
      <c r="C199" s="72">
        <v>3299</v>
      </c>
      <c r="D199" s="83" t="s">
        <v>57</v>
      </c>
      <c r="E199" s="84">
        <f>4000+34000</f>
        <v>38000</v>
      </c>
    </row>
    <row r="200" spans="1:5" ht="15" customHeight="1" x14ac:dyDescent="0.2">
      <c r="A200" s="75"/>
      <c r="B200" s="75"/>
      <c r="C200" s="76" t="s">
        <v>46</v>
      </c>
      <c r="D200" s="77"/>
      <c r="E200" s="78">
        <f>SUM(E197:E199)</f>
        <v>1325012.7000000002</v>
      </c>
    </row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5" t="s">
        <v>75</v>
      </c>
    </row>
    <row r="211" spans="1:5" ht="15" customHeight="1" x14ac:dyDescent="0.2">
      <c r="A211" s="63" t="s">
        <v>49</v>
      </c>
      <c r="B211" s="63"/>
      <c r="C211" s="63"/>
      <c r="D211" s="63"/>
      <c r="E211" s="63"/>
    </row>
    <row r="212" spans="1:5" ht="15" customHeight="1" x14ac:dyDescent="0.2">
      <c r="A212" s="64" t="s">
        <v>76</v>
      </c>
      <c r="B212" s="64"/>
      <c r="C212" s="64"/>
      <c r="D212" s="64"/>
      <c r="E212" s="64"/>
    </row>
    <row r="213" spans="1:5" ht="15" customHeight="1" x14ac:dyDescent="0.2">
      <c r="A213" s="64"/>
      <c r="B213" s="64"/>
      <c r="C213" s="64"/>
      <c r="D213" s="64"/>
      <c r="E213" s="64"/>
    </row>
    <row r="214" spans="1:5" ht="15" customHeight="1" x14ac:dyDescent="0.2">
      <c r="A214" s="64"/>
      <c r="B214" s="64"/>
      <c r="C214" s="64"/>
      <c r="D214" s="64"/>
      <c r="E214" s="64"/>
    </row>
    <row r="215" spans="1:5" ht="15" customHeight="1" x14ac:dyDescent="0.2">
      <c r="A215" s="64"/>
      <c r="B215" s="64"/>
      <c r="C215" s="64"/>
      <c r="D215" s="64"/>
      <c r="E215" s="64"/>
    </row>
    <row r="216" spans="1:5" ht="15" customHeight="1" x14ac:dyDescent="0.2">
      <c r="A216" s="64"/>
      <c r="B216" s="64"/>
      <c r="C216" s="64"/>
      <c r="D216" s="64"/>
      <c r="E216" s="64"/>
    </row>
    <row r="217" spans="1:5" ht="15" customHeight="1" x14ac:dyDescent="0.2">
      <c r="A217" s="64"/>
      <c r="B217" s="64"/>
      <c r="C217" s="64"/>
      <c r="D217" s="64"/>
      <c r="E217" s="64"/>
    </row>
    <row r="218" spans="1:5" ht="15" customHeight="1" x14ac:dyDescent="0.2">
      <c r="A218" s="64"/>
      <c r="B218" s="64"/>
      <c r="C218" s="64"/>
      <c r="D218" s="64"/>
      <c r="E218" s="64"/>
    </row>
    <row r="219" spans="1:5" ht="15" customHeight="1" x14ac:dyDescent="0.2">
      <c r="A219" s="64"/>
      <c r="B219" s="64"/>
      <c r="C219" s="64"/>
      <c r="D219" s="64"/>
      <c r="E219" s="64"/>
    </row>
    <row r="220" spans="1:5" ht="15" customHeight="1" x14ac:dyDescent="0.2"/>
    <row r="221" spans="1:5" ht="15" customHeight="1" x14ac:dyDescent="0.25">
      <c r="A221" s="39" t="s">
        <v>1</v>
      </c>
      <c r="B221" s="59"/>
      <c r="C221" s="59"/>
      <c r="D221" s="59"/>
      <c r="E221" s="59"/>
    </row>
    <row r="222" spans="1:5" ht="15" customHeight="1" x14ac:dyDescent="0.2">
      <c r="A222" s="65" t="s">
        <v>51</v>
      </c>
      <c r="B222" s="59"/>
      <c r="C222" s="59"/>
      <c r="D222" s="59"/>
      <c r="E222" s="66" t="s">
        <v>77</v>
      </c>
    </row>
    <row r="223" spans="1:5" ht="15" customHeight="1" x14ac:dyDescent="0.25">
      <c r="A223" s="58"/>
      <c r="B223" s="60"/>
      <c r="C223" s="59"/>
      <c r="D223" s="59"/>
      <c r="E223" s="67"/>
    </row>
    <row r="224" spans="1:5" ht="15" customHeight="1" x14ac:dyDescent="0.2">
      <c r="A224" s="81"/>
      <c r="B224" s="81"/>
      <c r="C224" s="47" t="s">
        <v>42</v>
      </c>
      <c r="D224" s="70" t="s">
        <v>43</v>
      </c>
      <c r="E224" s="45" t="s">
        <v>44</v>
      </c>
    </row>
    <row r="225" spans="1:5" ht="15" customHeight="1" x14ac:dyDescent="0.2">
      <c r="A225" s="86"/>
      <c r="B225" s="82"/>
      <c r="C225" s="72"/>
      <c r="D225" s="98" t="s">
        <v>68</v>
      </c>
      <c r="E225" s="74">
        <v>2611839.2200000002</v>
      </c>
    </row>
    <row r="226" spans="1:5" ht="15" customHeight="1" x14ac:dyDescent="0.2">
      <c r="A226" s="86"/>
      <c r="B226" s="75"/>
      <c r="C226" s="76" t="s">
        <v>46</v>
      </c>
      <c r="D226" s="77"/>
      <c r="E226" s="78">
        <f>SUM(E225:E225)</f>
        <v>2611839.2200000002</v>
      </c>
    </row>
    <row r="227" spans="1:5" ht="15" customHeight="1" x14ac:dyDescent="0.2"/>
    <row r="228" spans="1:5" ht="15" customHeight="1" x14ac:dyDescent="0.25">
      <c r="A228" s="39" t="s">
        <v>1</v>
      </c>
      <c r="B228" s="59"/>
      <c r="C228" s="59"/>
      <c r="D228" s="59"/>
      <c r="E228" s="59"/>
    </row>
    <row r="229" spans="1:5" ht="15" customHeight="1" x14ac:dyDescent="0.2">
      <c r="A229" s="65" t="s">
        <v>51</v>
      </c>
      <c r="B229" s="59"/>
      <c r="C229" s="59"/>
      <c r="D229" s="59"/>
      <c r="E229" s="66" t="s">
        <v>78</v>
      </c>
    </row>
    <row r="230" spans="1:5" ht="15" customHeight="1" x14ac:dyDescent="0.25">
      <c r="A230" s="58"/>
      <c r="B230" s="60"/>
      <c r="C230" s="59"/>
      <c r="D230" s="59"/>
      <c r="E230" s="67"/>
    </row>
    <row r="231" spans="1:5" ht="15" customHeight="1" x14ac:dyDescent="0.2">
      <c r="A231" s="81"/>
      <c r="B231" s="81"/>
      <c r="C231" s="47" t="s">
        <v>42</v>
      </c>
      <c r="D231" s="70" t="s">
        <v>43</v>
      </c>
      <c r="E231" s="45" t="s">
        <v>44</v>
      </c>
    </row>
    <row r="232" spans="1:5" ht="15" customHeight="1" x14ac:dyDescent="0.2">
      <c r="A232" s="86"/>
      <c r="B232" s="82"/>
      <c r="C232" s="72"/>
      <c r="D232" s="98" t="s">
        <v>68</v>
      </c>
      <c r="E232" s="74">
        <v>50431877.909999996</v>
      </c>
    </row>
    <row r="233" spans="1:5" ht="15" customHeight="1" x14ac:dyDescent="0.2">
      <c r="A233" s="86"/>
      <c r="B233" s="75"/>
      <c r="C233" s="76" t="s">
        <v>46</v>
      </c>
      <c r="D233" s="77"/>
      <c r="E233" s="78">
        <f>SUM(E232:E232)</f>
        <v>50431877.909999996</v>
      </c>
    </row>
    <row r="234" spans="1:5" ht="15" customHeight="1" x14ac:dyDescent="0.2"/>
    <row r="235" spans="1:5" ht="15" customHeight="1" x14ac:dyDescent="0.25">
      <c r="A235" s="58" t="s">
        <v>15</v>
      </c>
      <c r="B235" s="59"/>
      <c r="C235" s="59"/>
      <c r="D235" s="59"/>
      <c r="E235" s="59"/>
    </row>
    <row r="236" spans="1:5" ht="15" customHeight="1" x14ac:dyDescent="0.2">
      <c r="A236" s="65" t="s">
        <v>51</v>
      </c>
      <c r="B236" s="59"/>
      <c r="C236" s="59"/>
      <c r="D236" s="59"/>
      <c r="E236" s="66" t="s">
        <v>77</v>
      </c>
    </row>
    <row r="237" spans="1:5" ht="15" customHeight="1" x14ac:dyDescent="0.25">
      <c r="A237" s="58"/>
      <c r="B237" s="60"/>
      <c r="C237" s="59"/>
      <c r="D237" s="59"/>
      <c r="E237" s="67"/>
    </row>
    <row r="238" spans="1:5" ht="15" customHeight="1" x14ac:dyDescent="0.2">
      <c r="A238" s="68"/>
      <c r="B238" s="81"/>
      <c r="C238" s="47" t="s">
        <v>42</v>
      </c>
      <c r="D238" s="70" t="s">
        <v>54</v>
      </c>
      <c r="E238" s="45" t="s">
        <v>44</v>
      </c>
    </row>
    <row r="239" spans="1:5" ht="15" customHeight="1" x14ac:dyDescent="0.2">
      <c r="A239" s="86"/>
      <c r="B239" s="82"/>
      <c r="C239" s="72">
        <v>3713</v>
      </c>
      <c r="D239" s="83" t="s">
        <v>79</v>
      </c>
      <c r="E239" s="74">
        <v>2611839.2200000002</v>
      </c>
    </row>
    <row r="240" spans="1:5" ht="15" customHeight="1" x14ac:dyDescent="0.2">
      <c r="A240" s="75"/>
      <c r="B240" s="88"/>
      <c r="C240" s="76" t="s">
        <v>46</v>
      </c>
      <c r="D240" s="77"/>
      <c r="E240" s="78">
        <f>SUM(E239:E239)</f>
        <v>2611839.2200000002</v>
      </c>
    </row>
    <row r="241" spans="1:5" ht="15" customHeight="1" x14ac:dyDescent="0.2"/>
    <row r="242" spans="1:5" ht="15" customHeight="1" x14ac:dyDescent="0.25">
      <c r="A242" s="58" t="s">
        <v>15</v>
      </c>
      <c r="B242" s="59"/>
      <c r="C242" s="59"/>
      <c r="D242" s="59"/>
      <c r="E242" s="59"/>
    </row>
    <row r="243" spans="1:5" ht="15" customHeight="1" x14ac:dyDescent="0.2">
      <c r="A243" s="65" t="s">
        <v>51</v>
      </c>
      <c r="B243" s="59"/>
      <c r="C243" s="59"/>
      <c r="D243" s="59"/>
      <c r="E243" s="66" t="s">
        <v>78</v>
      </c>
    </row>
    <row r="244" spans="1:5" ht="15" customHeight="1" x14ac:dyDescent="0.25">
      <c r="A244" s="58"/>
      <c r="B244" s="60"/>
      <c r="C244" s="59"/>
      <c r="D244" s="59"/>
      <c r="E244" s="67"/>
    </row>
    <row r="245" spans="1:5" ht="15" customHeight="1" x14ac:dyDescent="0.2">
      <c r="A245" s="68"/>
      <c r="B245" s="81"/>
      <c r="C245" s="47" t="s">
        <v>42</v>
      </c>
      <c r="D245" s="46" t="s">
        <v>54</v>
      </c>
      <c r="E245" s="45" t="s">
        <v>44</v>
      </c>
    </row>
    <row r="246" spans="1:5" ht="15" customHeight="1" x14ac:dyDescent="0.2">
      <c r="A246" s="86"/>
      <c r="B246" s="82"/>
      <c r="C246" s="72">
        <v>3713</v>
      </c>
      <c r="D246" s="83" t="s">
        <v>56</v>
      </c>
      <c r="E246" s="74">
        <f>239454.92+60000+21600</f>
        <v>321054.92000000004</v>
      </c>
    </row>
    <row r="247" spans="1:5" ht="15" customHeight="1" x14ac:dyDescent="0.2">
      <c r="A247" s="86"/>
      <c r="B247" s="82"/>
      <c r="C247" s="72">
        <v>3713</v>
      </c>
      <c r="D247" s="83" t="s">
        <v>79</v>
      </c>
      <c r="E247" s="74">
        <v>50110822.990000002</v>
      </c>
    </row>
    <row r="248" spans="1:5" ht="15" customHeight="1" x14ac:dyDescent="0.2">
      <c r="A248" s="75"/>
      <c r="B248" s="88"/>
      <c r="C248" s="76" t="s">
        <v>46</v>
      </c>
      <c r="D248" s="77"/>
      <c r="E248" s="78">
        <f>SUM(E246:E247)</f>
        <v>50431877.910000004</v>
      </c>
    </row>
    <row r="249" spans="1:5" ht="15" customHeight="1" x14ac:dyDescent="0.2"/>
    <row r="250" spans="1:5" ht="15" customHeight="1" x14ac:dyDescent="0.2"/>
    <row r="251" spans="1:5" ht="15" customHeight="1" x14ac:dyDescent="0.25">
      <c r="A251" s="35" t="s">
        <v>80</v>
      </c>
    </row>
    <row r="252" spans="1:5" ht="15" customHeight="1" x14ac:dyDescent="0.2">
      <c r="A252" s="99" t="s">
        <v>36</v>
      </c>
      <c r="B252" s="99"/>
      <c r="C252" s="99"/>
      <c r="D252" s="99"/>
      <c r="E252" s="99"/>
    </row>
    <row r="253" spans="1:5" ht="15" customHeight="1" x14ac:dyDescent="0.2">
      <c r="A253" s="37" t="s">
        <v>81</v>
      </c>
      <c r="B253" s="37"/>
      <c r="C253" s="37"/>
      <c r="D253" s="37"/>
      <c r="E253" s="37"/>
    </row>
    <row r="254" spans="1:5" ht="15" customHeight="1" x14ac:dyDescent="0.2">
      <c r="A254" s="37"/>
      <c r="B254" s="37"/>
      <c r="C254" s="37"/>
      <c r="D254" s="37"/>
      <c r="E254" s="37"/>
    </row>
    <row r="255" spans="1:5" ht="15" customHeight="1" x14ac:dyDescent="0.2">
      <c r="A255" s="37"/>
      <c r="B255" s="37"/>
      <c r="C255" s="37"/>
      <c r="D255" s="37"/>
      <c r="E255" s="37"/>
    </row>
    <row r="256" spans="1:5" ht="15" customHeight="1" x14ac:dyDescent="0.2">
      <c r="A256" s="37"/>
      <c r="B256" s="37"/>
      <c r="C256" s="37"/>
      <c r="D256" s="37"/>
      <c r="E256" s="37"/>
    </row>
    <row r="257" spans="1:5" ht="15" customHeight="1" x14ac:dyDescent="0.2">
      <c r="A257" s="37"/>
      <c r="B257" s="37"/>
      <c r="C257" s="37"/>
      <c r="D257" s="37"/>
      <c r="E257" s="37"/>
    </row>
    <row r="258" spans="1:5" ht="15" customHeight="1" x14ac:dyDescent="0.2">
      <c r="A258" s="37"/>
      <c r="B258" s="37"/>
      <c r="C258" s="37"/>
      <c r="D258" s="37"/>
      <c r="E258" s="37"/>
    </row>
    <row r="259" spans="1:5" ht="15" customHeight="1" x14ac:dyDescent="0.2">
      <c r="A259" s="100"/>
      <c r="B259" s="100"/>
      <c r="C259" s="100"/>
      <c r="D259" s="100"/>
      <c r="E259" s="100"/>
    </row>
    <row r="260" spans="1:5" ht="15" customHeight="1" x14ac:dyDescent="0.2">
      <c r="A260" s="100"/>
      <c r="B260" s="100"/>
      <c r="C260" s="100"/>
      <c r="D260" s="100"/>
      <c r="E260" s="100"/>
    </row>
    <row r="261" spans="1:5" ht="15" customHeight="1" x14ac:dyDescent="0.2">
      <c r="A261" s="100"/>
      <c r="B261" s="100"/>
      <c r="C261" s="100"/>
      <c r="D261" s="100"/>
      <c r="E261" s="100"/>
    </row>
    <row r="262" spans="1:5" ht="15" customHeight="1" x14ac:dyDescent="0.25">
      <c r="A262" s="39" t="s">
        <v>1</v>
      </c>
      <c r="B262" s="59"/>
      <c r="C262" s="59"/>
      <c r="D262" s="59"/>
      <c r="E262" s="59"/>
    </row>
    <row r="263" spans="1:5" ht="15" customHeight="1" x14ac:dyDescent="0.2">
      <c r="A263" s="41" t="s">
        <v>82</v>
      </c>
      <c r="B263" s="59"/>
      <c r="C263" s="59"/>
      <c r="D263" s="59"/>
      <c r="E263" s="66" t="s">
        <v>83</v>
      </c>
    </row>
    <row r="264" spans="1:5" ht="15" customHeight="1" x14ac:dyDescent="0.25">
      <c r="A264" s="58"/>
      <c r="B264" s="60"/>
      <c r="C264" s="59"/>
      <c r="D264" s="59"/>
      <c r="E264" s="67"/>
    </row>
    <row r="265" spans="1:5" ht="15" customHeight="1" x14ac:dyDescent="0.2">
      <c r="A265" s="81"/>
      <c r="B265" s="81"/>
      <c r="C265" s="47" t="s">
        <v>42</v>
      </c>
      <c r="D265" s="70" t="s">
        <v>43</v>
      </c>
      <c r="E265" s="90" t="s">
        <v>44</v>
      </c>
    </row>
    <row r="266" spans="1:5" ht="15" customHeight="1" x14ac:dyDescent="0.2">
      <c r="A266" s="86"/>
      <c r="B266" s="86"/>
      <c r="C266" s="72">
        <v>6172</v>
      </c>
      <c r="D266" s="98" t="s">
        <v>84</v>
      </c>
      <c r="E266" s="74">
        <v>100</v>
      </c>
    </row>
    <row r="267" spans="1:5" ht="15" customHeight="1" x14ac:dyDescent="0.2">
      <c r="A267" s="75"/>
      <c r="B267" s="75"/>
      <c r="C267" s="76" t="s">
        <v>46</v>
      </c>
      <c r="D267" s="77"/>
      <c r="E267" s="78">
        <f>SUM(E266:E266)</f>
        <v>100</v>
      </c>
    </row>
    <row r="268" spans="1:5" ht="15" customHeight="1" x14ac:dyDescent="0.2">
      <c r="A268" s="34"/>
      <c r="B268" s="34"/>
      <c r="C268" s="34"/>
      <c r="D268" s="34"/>
      <c r="E268" s="34"/>
    </row>
    <row r="269" spans="1:5" ht="15" customHeight="1" x14ac:dyDescent="0.25">
      <c r="A269" s="39" t="s">
        <v>1</v>
      </c>
      <c r="B269" s="59"/>
      <c r="C269" s="59"/>
      <c r="D269" s="59"/>
      <c r="E269" s="59"/>
    </row>
    <row r="270" spans="1:5" ht="15" customHeight="1" x14ac:dyDescent="0.2">
      <c r="A270" s="41" t="s">
        <v>82</v>
      </c>
      <c r="B270" s="59"/>
      <c r="C270" s="59"/>
      <c r="D270" s="59"/>
      <c r="E270" s="66" t="s">
        <v>85</v>
      </c>
    </row>
    <row r="271" spans="1:5" ht="15" customHeight="1" x14ac:dyDescent="0.25">
      <c r="A271" s="58"/>
      <c r="B271" s="60"/>
      <c r="C271" s="59"/>
      <c r="D271" s="59"/>
      <c r="E271" s="67"/>
    </row>
    <row r="272" spans="1:5" ht="15" customHeight="1" x14ac:dyDescent="0.2">
      <c r="A272" s="81"/>
      <c r="B272" s="81"/>
      <c r="C272" s="47" t="s">
        <v>42</v>
      </c>
      <c r="D272" s="70" t="s">
        <v>43</v>
      </c>
      <c r="E272" s="90" t="s">
        <v>44</v>
      </c>
    </row>
    <row r="273" spans="1:5" ht="15" customHeight="1" x14ac:dyDescent="0.2">
      <c r="A273" s="86"/>
      <c r="B273" s="86"/>
      <c r="C273" s="72">
        <v>6172</v>
      </c>
      <c r="D273" s="98" t="s">
        <v>84</v>
      </c>
      <c r="E273" s="74">
        <v>100</v>
      </c>
    </row>
    <row r="274" spans="1:5" ht="15" customHeight="1" x14ac:dyDescent="0.2">
      <c r="A274" s="75"/>
      <c r="B274" s="75"/>
      <c r="C274" s="76" t="s">
        <v>46</v>
      </c>
      <c r="D274" s="77"/>
      <c r="E274" s="78">
        <f>SUM(E273)</f>
        <v>100</v>
      </c>
    </row>
    <row r="275" spans="1:5" ht="15" customHeight="1" x14ac:dyDescent="0.2">
      <c r="A275" s="34"/>
      <c r="B275" s="34"/>
      <c r="C275" s="34"/>
      <c r="D275" s="34"/>
      <c r="E275" s="34"/>
    </row>
    <row r="276" spans="1:5" ht="15" customHeight="1" x14ac:dyDescent="0.25">
      <c r="A276" s="39" t="s">
        <v>1</v>
      </c>
      <c r="B276" s="59"/>
      <c r="C276" s="59"/>
      <c r="D276" s="59"/>
      <c r="E276" s="59"/>
    </row>
    <row r="277" spans="1:5" ht="15" customHeight="1" x14ac:dyDescent="0.2">
      <c r="A277" s="41" t="s">
        <v>82</v>
      </c>
      <c r="B277" s="59"/>
      <c r="C277" s="59"/>
      <c r="D277" s="59"/>
      <c r="E277" s="66" t="s">
        <v>86</v>
      </c>
    </row>
    <row r="278" spans="1:5" ht="15" customHeight="1" x14ac:dyDescent="0.25">
      <c r="A278" s="58"/>
      <c r="B278" s="60"/>
      <c r="C278" s="59"/>
      <c r="D278" s="59"/>
      <c r="E278" s="67"/>
    </row>
    <row r="279" spans="1:5" ht="15" customHeight="1" x14ac:dyDescent="0.2">
      <c r="A279" s="81"/>
      <c r="B279" s="81"/>
      <c r="C279" s="47" t="s">
        <v>42</v>
      </c>
      <c r="D279" s="70" t="s">
        <v>43</v>
      </c>
      <c r="E279" s="90" t="s">
        <v>44</v>
      </c>
    </row>
    <row r="280" spans="1:5" ht="15" customHeight="1" x14ac:dyDescent="0.2">
      <c r="A280" s="86"/>
      <c r="B280" s="86"/>
      <c r="C280" s="72">
        <v>6172</v>
      </c>
      <c r="D280" s="98" t="s">
        <v>84</v>
      </c>
      <c r="E280" s="74">
        <v>100</v>
      </c>
    </row>
    <row r="281" spans="1:5" ht="15" customHeight="1" x14ac:dyDescent="0.2">
      <c r="A281" s="75"/>
      <c r="B281" s="75"/>
      <c r="C281" s="76" t="s">
        <v>46</v>
      </c>
      <c r="D281" s="77"/>
      <c r="E281" s="78">
        <f>SUM(E280:E280)</f>
        <v>100</v>
      </c>
    </row>
    <row r="282" spans="1:5" ht="15" customHeight="1" x14ac:dyDescent="0.2">
      <c r="A282" s="34"/>
      <c r="B282" s="34"/>
      <c r="C282" s="34"/>
      <c r="D282" s="34"/>
      <c r="E282" s="34"/>
    </row>
    <row r="283" spans="1:5" ht="15" customHeight="1" x14ac:dyDescent="0.25">
      <c r="A283" s="39" t="s">
        <v>15</v>
      </c>
      <c r="B283" s="40"/>
      <c r="C283" s="40"/>
      <c r="D283" s="60"/>
      <c r="E283" s="60"/>
    </row>
    <row r="284" spans="1:5" ht="15" customHeight="1" x14ac:dyDescent="0.2">
      <c r="A284" s="41" t="s">
        <v>82</v>
      </c>
      <c r="B284" s="40"/>
      <c r="C284" s="40"/>
      <c r="D284" s="40"/>
      <c r="E284" s="42" t="s">
        <v>83</v>
      </c>
    </row>
    <row r="285" spans="1:5" ht="15" customHeight="1" x14ac:dyDescent="0.25">
      <c r="A285" s="101"/>
      <c r="B285" s="102"/>
      <c r="C285" s="40"/>
      <c r="D285" s="43"/>
      <c r="E285" s="103"/>
    </row>
    <row r="286" spans="1:5" ht="15" customHeight="1" x14ac:dyDescent="0.2">
      <c r="A286" s="104"/>
      <c r="B286" s="81"/>
      <c r="C286" s="45" t="s">
        <v>42</v>
      </c>
      <c r="D286" s="105" t="s">
        <v>54</v>
      </c>
      <c r="E286" s="90" t="s">
        <v>44</v>
      </c>
    </row>
    <row r="287" spans="1:5" ht="15" customHeight="1" x14ac:dyDescent="0.2">
      <c r="A287" s="106"/>
      <c r="B287" s="106"/>
      <c r="C287" s="92">
        <v>6172</v>
      </c>
      <c r="D287" s="83" t="s">
        <v>55</v>
      </c>
      <c r="E287" s="51">
        <v>300</v>
      </c>
    </row>
    <row r="288" spans="1:5" ht="15" customHeight="1" x14ac:dyDescent="0.2">
      <c r="A288" s="107"/>
      <c r="B288" s="108"/>
      <c r="C288" s="53" t="s">
        <v>46</v>
      </c>
      <c r="D288" s="109"/>
      <c r="E288" s="110">
        <f>SUM(E287:E287)</f>
        <v>300</v>
      </c>
    </row>
    <row r="289" spans="1:5" ht="15" customHeight="1" x14ac:dyDescent="0.2"/>
    <row r="290" spans="1:5" ht="15" customHeight="1" x14ac:dyDescent="0.2"/>
    <row r="291" spans="1:5" ht="15" customHeight="1" x14ac:dyDescent="0.25">
      <c r="A291" s="35" t="s">
        <v>87</v>
      </c>
    </row>
    <row r="292" spans="1:5" ht="15" customHeight="1" x14ac:dyDescent="0.2">
      <c r="A292" s="36" t="s">
        <v>36</v>
      </c>
      <c r="B292" s="36"/>
      <c r="C292" s="36"/>
      <c r="D292" s="36"/>
      <c r="E292" s="36"/>
    </row>
    <row r="293" spans="1:5" ht="15" customHeight="1" x14ac:dyDescent="0.2">
      <c r="A293" s="37" t="s">
        <v>88</v>
      </c>
      <c r="B293" s="37"/>
      <c r="C293" s="37"/>
      <c r="D293" s="37"/>
      <c r="E293" s="37"/>
    </row>
    <row r="294" spans="1:5" ht="15" customHeight="1" x14ac:dyDescent="0.2">
      <c r="A294" s="37"/>
      <c r="B294" s="37"/>
      <c r="C294" s="37"/>
      <c r="D294" s="37"/>
      <c r="E294" s="37"/>
    </row>
    <row r="295" spans="1:5" ht="15" customHeight="1" x14ac:dyDescent="0.2">
      <c r="A295" s="37"/>
      <c r="B295" s="37"/>
      <c r="C295" s="37"/>
      <c r="D295" s="37"/>
      <c r="E295" s="37"/>
    </row>
    <row r="296" spans="1:5" ht="15" customHeight="1" x14ac:dyDescent="0.2">
      <c r="A296" s="37"/>
      <c r="B296" s="37"/>
      <c r="C296" s="37"/>
      <c r="D296" s="37"/>
      <c r="E296" s="37"/>
    </row>
    <row r="297" spans="1:5" ht="15" customHeight="1" x14ac:dyDescent="0.2">
      <c r="A297" s="37"/>
      <c r="B297" s="37"/>
      <c r="C297" s="37"/>
      <c r="D297" s="37"/>
      <c r="E297" s="37"/>
    </row>
    <row r="298" spans="1:5" ht="15" customHeight="1" x14ac:dyDescent="0.2">
      <c r="A298" s="37"/>
      <c r="B298" s="37"/>
      <c r="C298" s="37"/>
      <c r="D298" s="37"/>
      <c r="E298" s="37"/>
    </row>
    <row r="299" spans="1:5" ht="15" customHeight="1" x14ac:dyDescent="0.2">
      <c r="A299" s="37"/>
      <c r="B299" s="37"/>
      <c r="C299" s="37"/>
      <c r="D299" s="37"/>
      <c r="E299" s="37"/>
    </row>
    <row r="300" spans="1:5" ht="15" customHeight="1" x14ac:dyDescent="0.2">
      <c r="A300" s="60" t="s">
        <v>89</v>
      </c>
    </row>
    <row r="301" spans="1:5" ht="15" customHeight="1" x14ac:dyDescent="0.25">
      <c r="A301" s="58" t="s">
        <v>1</v>
      </c>
      <c r="B301" s="59"/>
      <c r="C301" s="59"/>
      <c r="D301" s="59"/>
      <c r="E301" s="59"/>
    </row>
    <row r="302" spans="1:5" ht="15" customHeight="1" x14ac:dyDescent="0.2">
      <c r="A302" s="111" t="s">
        <v>90</v>
      </c>
      <c r="B302" s="59"/>
      <c r="C302" s="59"/>
      <c r="D302" s="59"/>
      <c r="E302" s="66" t="s">
        <v>91</v>
      </c>
    </row>
    <row r="303" spans="1:5" ht="15" customHeight="1" x14ac:dyDescent="0.25">
      <c r="A303" s="60"/>
      <c r="B303" s="58"/>
      <c r="C303" s="59"/>
      <c r="D303" s="59"/>
      <c r="E303" s="67"/>
    </row>
    <row r="304" spans="1:5" ht="15" customHeight="1" x14ac:dyDescent="0.2">
      <c r="B304" s="104"/>
      <c r="C304" s="47" t="s">
        <v>42</v>
      </c>
      <c r="D304" s="70" t="s">
        <v>43</v>
      </c>
      <c r="E304" s="90" t="s">
        <v>44</v>
      </c>
    </row>
    <row r="305" spans="1:5" ht="15" customHeight="1" x14ac:dyDescent="0.2">
      <c r="B305" s="112"/>
      <c r="C305" s="113">
        <v>6172</v>
      </c>
      <c r="D305" s="83" t="s">
        <v>92</v>
      </c>
      <c r="E305" s="74">
        <v>75060</v>
      </c>
    </row>
    <row r="306" spans="1:5" ht="15" customHeight="1" x14ac:dyDescent="0.2">
      <c r="B306" s="112"/>
      <c r="C306" s="76" t="s">
        <v>46</v>
      </c>
      <c r="D306" s="77"/>
      <c r="E306" s="78">
        <f>SUM(E305:E305)</f>
        <v>75060</v>
      </c>
    </row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58" t="s">
        <v>15</v>
      </c>
      <c r="B314" s="59"/>
      <c r="C314" s="59"/>
      <c r="D314" s="59"/>
      <c r="E314" s="59"/>
    </row>
    <row r="315" spans="1:5" ht="15" customHeight="1" x14ac:dyDescent="0.2">
      <c r="A315" s="111" t="s">
        <v>93</v>
      </c>
      <c r="B315" s="114"/>
      <c r="C315" s="114"/>
      <c r="D315" s="114"/>
      <c r="E315" s="60" t="s">
        <v>94</v>
      </c>
    </row>
    <row r="316" spans="1:5" ht="15" customHeight="1" x14ac:dyDescent="0.25">
      <c r="A316" s="58"/>
      <c r="B316" s="60"/>
      <c r="C316" s="59"/>
      <c r="D316" s="59"/>
      <c r="E316" s="67"/>
    </row>
    <row r="317" spans="1:5" ht="15" customHeight="1" x14ac:dyDescent="0.2">
      <c r="A317" s="81"/>
      <c r="B317" s="45" t="s">
        <v>41</v>
      </c>
      <c r="C317" s="47" t="s">
        <v>42</v>
      </c>
      <c r="D317" s="89" t="s">
        <v>43</v>
      </c>
      <c r="E317" s="90" t="s">
        <v>44</v>
      </c>
    </row>
    <row r="318" spans="1:5" ht="15" customHeight="1" x14ac:dyDescent="0.2">
      <c r="A318" s="112"/>
      <c r="B318" s="115">
        <v>305</v>
      </c>
      <c r="C318" s="92"/>
      <c r="D318" s="93" t="s">
        <v>95</v>
      </c>
      <c r="E318" s="74">
        <v>75060</v>
      </c>
    </row>
    <row r="319" spans="1:5" ht="15" customHeight="1" x14ac:dyDescent="0.2">
      <c r="A319" s="116"/>
      <c r="B319" s="117"/>
      <c r="C319" s="76" t="s">
        <v>46</v>
      </c>
      <c r="D319" s="96"/>
      <c r="E319" s="97">
        <f>SUM(E318:E318)</f>
        <v>75060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5" t="s">
        <v>96</v>
      </c>
    </row>
    <row r="323" spans="1:5" ht="15" customHeight="1" x14ac:dyDescent="0.2">
      <c r="A323" s="36" t="s">
        <v>97</v>
      </c>
      <c r="B323" s="36"/>
      <c r="C323" s="36"/>
      <c r="D323" s="36"/>
      <c r="E323" s="36"/>
    </row>
    <row r="324" spans="1:5" ht="15" customHeight="1" x14ac:dyDescent="0.2">
      <c r="A324" s="36"/>
      <c r="B324" s="36"/>
      <c r="C324" s="36"/>
      <c r="D324" s="36"/>
      <c r="E324" s="36"/>
    </row>
    <row r="325" spans="1:5" ht="15" customHeight="1" x14ac:dyDescent="0.2">
      <c r="A325" s="37" t="s">
        <v>98</v>
      </c>
      <c r="B325" s="37"/>
      <c r="C325" s="37"/>
      <c r="D325" s="37"/>
      <c r="E325" s="37"/>
    </row>
    <row r="326" spans="1:5" ht="15" customHeight="1" x14ac:dyDescent="0.2">
      <c r="A326" s="37"/>
      <c r="B326" s="37"/>
      <c r="C326" s="37"/>
      <c r="D326" s="37"/>
      <c r="E326" s="37"/>
    </row>
    <row r="327" spans="1:5" ht="15" customHeight="1" x14ac:dyDescent="0.2">
      <c r="A327" s="37"/>
      <c r="B327" s="37"/>
      <c r="C327" s="37"/>
      <c r="D327" s="37"/>
      <c r="E327" s="37"/>
    </row>
    <row r="328" spans="1:5" ht="15" customHeight="1" x14ac:dyDescent="0.2">
      <c r="A328" s="37"/>
      <c r="B328" s="37"/>
      <c r="C328" s="37"/>
      <c r="D328" s="37"/>
      <c r="E328" s="37"/>
    </row>
    <row r="329" spans="1:5" ht="15" customHeight="1" x14ac:dyDescent="0.2">
      <c r="A329" s="37"/>
      <c r="B329" s="37"/>
      <c r="C329" s="37"/>
      <c r="D329" s="37"/>
      <c r="E329" s="37"/>
    </row>
    <row r="330" spans="1:5" ht="15" customHeight="1" x14ac:dyDescent="0.2">
      <c r="A330" s="37"/>
      <c r="B330" s="37"/>
      <c r="C330" s="37"/>
      <c r="D330" s="37"/>
      <c r="E330" s="37"/>
    </row>
    <row r="331" spans="1:5" ht="15" customHeight="1" x14ac:dyDescent="0.2">
      <c r="A331" s="100"/>
      <c r="B331" s="100"/>
      <c r="C331" s="100"/>
      <c r="D331" s="100"/>
      <c r="E331" s="100"/>
    </row>
    <row r="332" spans="1:5" ht="15" customHeight="1" x14ac:dyDescent="0.25">
      <c r="A332" s="39" t="s">
        <v>15</v>
      </c>
      <c r="B332" s="40"/>
      <c r="C332" s="40"/>
      <c r="D332" s="40"/>
      <c r="E332" s="40"/>
    </row>
    <row r="333" spans="1:5" ht="15" customHeight="1" x14ac:dyDescent="0.2">
      <c r="A333" s="41" t="s">
        <v>90</v>
      </c>
      <c r="B333" s="40"/>
      <c r="C333" s="40"/>
      <c r="D333" s="40"/>
      <c r="E333" s="42" t="s">
        <v>91</v>
      </c>
    </row>
    <row r="334" spans="1:5" ht="15" customHeight="1" x14ac:dyDescent="0.25">
      <c r="A334" s="43"/>
      <c r="B334" s="39"/>
      <c r="C334" s="40"/>
      <c r="D334" s="40"/>
      <c r="E334" s="44"/>
    </row>
    <row r="335" spans="1:5" ht="15" customHeight="1" x14ac:dyDescent="0.2">
      <c r="A335" s="104"/>
      <c r="B335" s="81"/>
      <c r="C335" s="45" t="s">
        <v>42</v>
      </c>
      <c r="D335" s="105" t="s">
        <v>54</v>
      </c>
      <c r="E335" s="45" t="s">
        <v>44</v>
      </c>
    </row>
    <row r="336" spans="1:5" ht="15" customHeight="1" x14ac:dyDescent="0.2">
      <c r="A336" s="106"/>
      <c r="B336" s="118"/>
      <c r="C336" s="92">
        <v>6409</v>
      </c>
      <c r="D336" s="83" t="s">
        <v>69</v>
      </c>
      <c r="E336" s="51">
        <v>-1759385</v>
      </c>
    </row>
    <row r="337" spans="1:5" ht="15" customHeight="1" x14ac:dyDescent="0.2">
      <c r="A337" s="107"/>
      <c r="B337" s="108"/>
      <c r="C337" s="53" t="s">
        <v>46</v>
      </c>
      <c r="D337" s="109"/>
      <c r="E337" s="110">
        <f>SUM(E336:E336)</f>
        <v>-1759385</v>
      </c>
    </row>
    <row r="338" spans="1:5" ht="15" customHeight="1" x14ac:dyDescent="0.2">
      <c r="A338" s="107"/>
      <c r="B338" s="108"/>
      <c r="C338" s="119"/>
      <c r="D338" s="120"/>
      <c r="E338" s="121"/>
    </row>
    <row r="339" spans="1:5" ht="15" customHeight="1" x14ac:dyDescent="0.25">
      <c r="A339" s="39" t="s">
        <v>15</v>
      </c>
    </row>
    <row r="340" spans="1:5" ht="15" customHeight="1" x14ac:dyDescent="0.2">
      <c r="A340" s="111" t="s">
        <v>99</v>
      </c>
      <c r="B340" s="60"/>
      <c r="C340" s="60"/>
      <c r="D340" s="60"/>
      <c r="E340" s="60" t="s">
        <v>100</v>
      </c>
    </row>
    <row r="341" spans="1:5" ht="15" customHeight="1" x14ac:dyDescent="0.2"/>
    <row r="342" spans="1:5" ht="15" customHeight="1" x14ac:dyDescent="0.2">
      <c r="B342" s="122"/>
      <c r="C342" s="45" t="s">
        <v>42</v>
      </c>
      <c r="D342" s="46" t="s">
        <v>54</v>
      </c>
      <c r="E342" s="45" t="s">
        <v>44</v>
      </c>
    </row>
    <row r="343" spans="1:5" ht="15" customHeight="1" x14ac:dyDescent="0.2">
      <c r="C343" s="123">
        <v>4399</v>
      </c>
      <c r="D343" s="87" t="s">
        <v>101</v>
      </c>
      <c r="E343" s="51">
        <v>1759385</v>
      </c>
    </row>
    <row r="344" spans="1:5" ht="15" customHeight="1" x14ac:dyDescent="0.2">
      <c r="C344" s="53" t="s">
        <v>46</v>
      </c>
      <c r="D344" s="54"/>
      <c r="E344" s="55">
        <f>SUM(E343:E343)</f>
        <v>1759385</v>
      </c>
    </row>
    <row r="345" spans="1:5" ht="15" customHeight="1" x14ac:dyDescent="0.2"/>
    <row r="346" spans="1:5" ht="15" customHeight="1" x14ac:dyDescent="0.2"/>
    <row r="347" spans="1:5" ht="15" customHeight="1" x14ac:dyDescent="0.25">
      <c r="A347" s="35" t="s">
        <v>102</v>
      </c>
    </row>
    <row r="348" spans="1:5" ht="15" customHeight="1" x14ac:dyDescent="0.2">
      <c r="A348" s="63" t="s">
        <v>103</v>
      </c>
      <c r="B348" s="63"/>
      <c r="C348" s="63"/>
      <c r="D348" s="63"/>
      <c r="E348" s="63"/>
    </row>
    <row r="349" spans="1:5" ht="15" customHeight="1" x14ac:dyDescent="0.2">
      <c r="A349" s="63"/>
      <c r="B349" s="63"/>
      <c r="C349" s="63"/>
      <c r="D349" s="63"/>
      <c r="E349" s="63"/>
    </row>
    <row r="350" spans="1:5" ht="15" customHeight="1" x14ac:dyDescent="0.2">
      <c r="A350" s="37" t="s">
        <v>104</v>
      </c>
      <c r="B350" s="37"/>
      <c r="C350" s="37"/>
      <c r="D350" s="37"/>
      <c r="E350" s="37"/>
    </row>
    <row r="351" spans="1:5" ht="15" customHeight="1" x14ac:dyDescent="0.2">
      <c r="A351" s="37"/>
      <c r="B351" s="37"/>
      <c r="C351" s="37"/>
      <c r="D351" s="37"/>
      <c r="E351" s="37"/>
    </row>
    <row r="352" spans="1:5" ht="15" customHeight="1" x14ac:dyDescent="0.2">
      <c r="A352" s="37"/>
      <c r="B352" s="37"/>
      <c r="C352" s="37"/>
      <c r="D352" s="37"/>
      <c r="E352" s="37"/>
    </row>
    <row r="353" spans="1:5" ht="15" customHeight="1" x14ac:dyDescent="0.2">
      <c r="A353" s="37"/>
      <c r="B353" s="37"/>
      <c r="C353" s="37"/>
      <c r="D353" s="37"/>
      <c r="E353" s="37"/>
    </row>
    <row r="354" spans="1:5" ht="15" customHeight="1" x14ac:dyDescent="0.2">
      <c r="A354" s="37"/>
      <c r="B354" s="37"/>
      <c r="C354" s="37"/>
      <c r="D354" s="37"/>
      <c r="E354" s="37"/>
    </row>
    <row r="355" spans="1:5" ht="15" customHeight="1" x14ac:dyDescent="0.2">
      <c r="A355" s="37"/>
      <c r="B355" s="37"/>
      <c r="C355" s="37"/>
      <c r="D355" s="37"/>
      <c r="E355" s="37"/>
    </row>
    <row r="356" spans="1:5" ht="15" customHeight="1" x14ac:dyDescent="0.2">
      <c r="A356" s="124"/>
      <c r="B356" s="124"/>
      <c r="C356" s="124"/>
      <c r="D356" s="124"/>
      <c r="E356" s="124"/>
    </row>
    <row r="357" spans="1:5" ht="15" customHeight="1" x14ac:dyDescent="0.25">
      <c r="A357" s="39" t="s">
        <v>15</v>
      </c>
      <c r="B357" s="40"/>
      <c r="C357" s="40"/>
      <c r="D357" s="40"/>
      <c r="E357" s="40"/>
    </row>
    <row r="358" spans="1:5" ht="15" customHeight="1" x14ac:dyDescent="0.2">
      <c r="A358" s="41" t="s">
        <v>90</v>
      </c>
      <c r="B358" s="40"/>
      <c r="C358" s="40"/>
      <c r="D358" s="40"/>
      <c r="E358" s="42" t="s">
        <v>91</v>
      </c>
    </row>
    <row r="359" spans="1:5" ht="15" customHeight="1" x14ac:dyDescent="0.25">
      <c r="A359" s="43"/>
      <c r="B359" s="39"/>
      <c r="C359" s="40"/>
      <c r="D359" s="40"/>
      <c r="E359" s="44"/>
    </row>
    <row r="360" spans="1:5" ht="15" customHeight="1" x14ac:dyDescent="0.2">
      <c r="A360" s="104"/>
      <c r="B360" s="81"/>
      <c r="C360" s="45" t="s">
        <v>42</v>
      </c>
      <c r="D360" s="105" t="s">
        <v>54</v>
      </c>
      <c r="E360" s="45" t="s">
        <v>44</v>
      </c>
    </row>
    <row r="361" spans="1:5" ht="15" customHeight="1" x14ac:dyDescent="0.2">
      <c r="A361" s="106"/>
      <c r="B361" s="118"/>
      <c r="C361" s="92">
        <v>6409</v>
      </c>
      <c r="D361" s="83" t="s">
        <v>69</v>
      </c>
      <c r="E361" s="51">
        <v>-1100000</v>
      </c>
    </row>
    <row r="362" spans="1:5" ht="15" customHeight="1" x14ac:dyDescent="0.2">
      <c r="A362" s="107"/>
      <c r="B362" s="108"/>
      <c r="C362" s="53" t="s">
        <v>46</v>
      </c>
      <c r="D362" s="109"/>
      <c r="E362" s="110">
        <f>SUM(E361:E361)</f>
        <v>-1100000</v>
      </c>
    </row>
    <row r="363" spans="1:5" ht="15" customHeight="1" x14ac:dyDescent="0.2"/>
    <row r="364" spans="1:5" ht="15" customHeight="1" x14ac:dyDescent="0.2"/>
    <row r="365" spans="1:5" ht="15" customHeight="1" x14ac:dyDescent="0.25">
      <c r="A365" s="39" t="s">
        <v>15</v>
      </c>
      <c r="B365" s="124"/>
      <c r="C365" s="124"/>
      <c r="D365" s="124"/>
      <c r="E365" s="124"/>
    </row>
    <row r="366" spans="1:5" ht="15" customHeight="1" x14ac:dyDescent="0.2">
      <c r="A366" s="111" t="s">
        <v>105</v>
      </c>
      <c r="B366" s="59"/>
      <c r="C366" s="59"/>
      <c r="D366" s="59"/>
      <c r="E366" s="66" t="s">
        <v>106</v>
      </c>
    </row>
    <row r="367" spans="1:5" ht="15" customHeight="1" x14ac:dyDescent="0.2">
      <c r="A367" s="111"/>
      <c r="B367" s="114"/>
      <c r="C367" s="59"/>
      <c r="D367" s="59"/>
      <c r="E367" s="67"/>
    </row>
    <row r="368" spans="1:5" ht="15" customHeight="1" x14ac:dyDescent="0.2">
      <c r="A368" s="81"/>
      <c r="B368" s="81"/>
      <c r="C368" s="47" t="s">
        <v>42</v>
      </c>
      <c r="D368" s="105" t="s">
        <v>54</v>
      </c>
      <c r="E368" s="45" t="s">
        <v>44</v>
      </c>
    </row>
    <row r="369" spans="1:5" ht="15" customHeight="1" x14ac:dyDescent="0.2">
      <c r="A369" s="125"/>
      <c r="B369" s="126"/>
      <c r="C369" s="127">
        <v>6172</v>
      </c>
      <c r="D369" s="83" t="s">
        <v>55</v>
      </c>
      <c r="E369" s="74">
        <v>1100000</v>
      </c>
    </row>
    <row r="370" spans="1:5" ht="15" customHeight="1" x14ac:dyDescent="0.2">
      <c r="A370" s="128"/>
      <c r="B370" s="128"/>
      <c r="C370" s="76" t="s">
        <v>46</v>
      </c>
      <c r="D370" s="87"/>
      <c r="E370" s="78">
        <f>SUM(E369:E369)</f>
        <v>1100000</v>
      </c>
    </row>
    <row r="371" spans="1:5" ht="15" customHeight="1" x14ac:dyDescent="0.2"/>
    <row r="372" spans="1:5" ht="15" customHeight="1" x14ac:dyDescent="0.2"/>
    <row r="373" spans="1:5" ht="15" customHeight="1" x14ac:dyDescent="0.25">
      <c r="A373" s="35" t="s">
        <v>107</v>
      </c>
    </row>
    <row r="374" spans="1:5" ht="15" customHeight="1" x14ac:dyDescent="0.2">
      <c r="A374" s="63" t="s">
        <v>108</v>
      </c>
      <c r="B374" s="63"/>
      <c r="C374" s="63"/>
      <c r="D374" s="63"/>
      <c r="E374" s="63"/>
    </row>
    <row r="375" spans="1:5" ht="15" customHeight="1" x14ac:dyDescent="0.2">
      <c r="A375" s="63"/>
      <c r="B375" s="63"/>
      <c r="C375" s="63"/>
      <c r="D375" s="63"/>
      <c r="E375" s="63"/>
    </row>
    <row r="376" spans="1:5" ht="15" customHeight="1" x14ac:dyDescent="0.2">
      <c r="A376" s="37" t="s">
        <v>109</v>
      </c>
      <c r="B376" s="37"/>
      <c r="C376" s="37"/>
      <c r="D376" s="37"/>
      <c r="E376" s="37"/>
    </row>
    <row r="377" spans="1:5" ht="15" customHeight="1" x14ac:dyDescent="0.2">
      <c r="A377" s="37"/>
      <c r="B377" s="37"/>
      <c r="C377" s="37"/>
      <c r="D377" s="37"/>
      <c r="E377" s="37"/>
    </row>
    <row r="378" spans="1:5" ht="15" customHeight="1" x14ac:dyDescent="0.2">
      <c r="A378" s="37"/>
      <c r="B378" s="37"/>
      <c r="C378" s="37"/>
      <c r="D378" s="37"/>
      <c r="E378" s="37"/>
    </row>
    <row r="379" spans="1:5" ht="15" customHeight="1" x14ac:dyDescent="0.2">
      <c r="A379" s="37"/>
      <c r="B379" s="37"/>
      <c r="C379" s="37"/>
      <c r="D379" s="37"/>
      <c r="E379" s="37"/>
    </row>
    <row r="380" spans="1:5" ht="15" customHeight="1" x14ac:dyDescent="0.2">
      <c r="A380" s="37"/>
      <c r="B380" s="37"/>
      <c r="C380" s="37"/>
      <c r="D380" s="37"/>
      <c r="E380" s="37"/>
    </row>
    <row r="381" spans="1:5" ht="15" customHeight="1" x14ac:dyDescent="0.2">
      <c r="A381" s="37"/>
      <c r="B381" s="37"/>
      <c r="C381" s="37"/>
      <c r="D381" s="37"/>
      <c r="E381" s="37"/>
    </row>
    <row r="382" spans="1:5" ht="15" customHeight="1" x14ac:dyDescent="0.2">
      <c r="A382" s="100"/>
      <c r="B382" s="100"/>
      <c r="C382" s="100"/>
      <c r="D382" s="100"/>
      <c r="E382" s="100"/>
    </row>
    <row r="383" spans="1:5" ht="15" customHeight="1" x14ac:dyDescent="0.25">
      <c r="A383" s="58" t="s">
        <v>15</v>
      </c>
      <c r="B383" s="59"/>
      <c r="C383" s="59"/>
      <c r="D383" s="59"/>
      <c r="E383" s="59"/>
    </row>
    <row r="384" spans="1:5" ht="15" customHeight="1" x14ac:dyDescent="0.2">
      <c r="A384" s="111" t="s">
        <v>90</v>
      </c>
      <c r="B384" s="59"/>
      <c r="C384" s="59"/>
      <c r="D384" s="59"/>
      <c r="E384" s="66" t="s">
        <v>91</v>
      </c>
    </row>
    <row r="385" spans="1:5" ht="15" customHeight="1" x14ac:dyDescent="0.25">
      <c r="A385" s="58"/>
      <c r="B385" s="60"/>
      <c r="C385" s="59"/>
      <c r="D385" s="59"/>
      <c r="E385" s="67"/>
    </row>
    <row r="386" spans="1:5" ht="15" customHeight="1" x14ac:dyDescent="0.2">
      <c r="A386" s="81"/>
      <c r="B386" s="81"/>
      <c r="C386" s="47" t="s">
        <v>42</v>
      </c>
      <c r="D386" s="105" t="s">
        <v>54</v>
      </c>
      <c r="E386" s="90" t="s">
        <v>44</v>
      </c>
    </row>
    <row r="387" spans="1:5" ht="15" customHeight="1" x14ac:dyDescent="0.2">
      <c r="A387" s="112"/>
      <c r="B387" s="82"/>
      <c r="C387" s="129">
        <v>6409</v>
      </c>
      <c r="D387" s="83" t="s">
        <v>69</v>
      </c>
      <c r="E387" s="130">
        <v>-1224510</v>
      </c>
    </row>
    <row r="388" spans="1:5" ht="15" customHeight="1" x14ac:dyDescent="0.2">
      <c r="A388" s="116"/>
      <c r="B388" s="131"/>
      <c r="C388" s="76" t="s">
        <v>46</v>
      </c>
      <c r="D388" s="77"/>
      <c r="E388" s="78">
        <f>E387</f>
        <v>-1224510</v>
      </c>
    </row>
    <row r="389" spans="1:5" ht="15" customHeight="1" x14ac:dyDescent="0.2"/>
    <row r="390" spans="1:5" ht="15" customHeight="1" x14ac:dyDescent="0.25">
      <c r="A390" s="58" t="s">
        <v>15</v>
      </c>
      <c r="B390" s="59"/>
      <c r="C390" s="59"/>
      <c r="D390" s="59"/>
      <c r="E390" s="43"/>
    </row>
    <row r="391" spans="1:5" ht="15" customHeight="1" x14ac:dyDescent="0.2">
      <c r="A391" s="65" t="s">
        <v>110</v>
      </c>
      <c r="B391" s="40"/>
      <c r="C391" s="40"/>
      <c r="D391" s="40"/>
      <c r="E391" s="42" t="s">
        <v>111</v>
      </c>
    </row>
    <row r="392" spans="1:5" ht="15" customHeight="1" x14ac:dyDescent="0.2">
      <c r="A392" s="111"/>
      <c r="B392" s="60"/>
      <c r="C392" s="59"/>
      <c r="D392" s="59"/>
      <c r="E392" s="44"/>
    </row>
    <row r="393" spans="1:5" ht="15" customHeight="1" x14ac:dyDescent="0.2">
      <c r="A393" s="81"/>
      <c r="B393" s="81"/>
      <c r="C393" s="47" t="s">
        <v>42</v>
      </c>
      <c r="D393" s="105" t="s">
        <v>54</v>
      </c>
      <c r="E393" s="45" t="s">
        <v>44</v>
      </c>
    </row>
    <row r="394" spans="1:5" ht="15" customHeight="1" x14ac:dyDescent="0.2">
      <c r="A394" s="112"/>
      <c r="B394" s="82"/>
      <c r="C394" s="72">
        <v>2143</v>
      </c>
      <c r="D394" s="83" t="s">
        <v>55</v>
      </c>
      <c r="E394" s="84">
        <v>1224510</v>
      </c>
    </row>
    <row r="395" spans="1:5" ht="15" customHeight="1" x14ac:dyDescent="0.2">
      <c r="A395" s="75"/>
      <c r="B395" s="75"/>
      <c r="C395" s="76" t="s">
        <v>46</v>
      </c>
      <c r="D395" s="87"/>
      <c r="E395" s="55">
        <f>SUM(E394:E394)</f>
        <v>1224510</v>
      </c>
    </row>
    <row r="396" spans="1:5" ht="15" customHeight="1" x14ac:dyDescent="0.2"/>
    <row r="397" spans="1:5" ht="15" customHeight="1" x14ac:dyDescent="0.2"/>
    <row r="398" spans="1:5" ht="15" customHeight="1" x14ac:dyDescent="0.25">
      <c r="A398" s="35" t="s">
        <v>112</v>
      </c>
    </row>
    <row r="399" spans="1:5" ht="15" customHeight="1" x14ac:dyDescent="0.2">
      <c r="A399" s="63" t="s">
        <v>113</v>
      </c>
      <c r="B399" s="63"/>
      <c r="C399" s="63"/>
      <c r="D399" s="63"/>
      <c r="E399" s="63"/>
    </row>
    <row r="400" spans="1:5" ht="15" customHeight="1" x14ac:dyDescent="0.2">
      <c r="A400" s="63"/>
      <c r="B400" s="63"/>
      <c r="C400" s="63"/>
      <c r="D400" s="63"/>
      <c r="E400" s="63"/>
    </row>
    <row r="401" spans="1:5" ht="15" customHeight="1" x14ac:dyDescent="0.2">
      <c r="A401" s="37" t="s">
        <v>114</v>
      </c>
      <c r="B401" s="37"/>
      <c r="C401" s="37"/>
      <c r="D401" s="37"/>
      <c r="E401" s="37"/>
    </row>
    <row r="402" spans="1:5" ht="15" customHeight="1" x14ac:dyDescent="0.2">
      <c r="A402" s="37"/>
      <c r="B402" s="37"/>
      <c r="C402" s="37"/>
      <c r="D402" s="37"/>
      <c r="E402" s="37"/>
    </row>
    <row r="403" spans="1:5" ht="15" customHeight="1" x14ac:dyDescent="0.2">
      <c r="A403" s="37"/>
      <c r="B403" s="37"/>
      <c r="C403" s="37"/>
      <c r="D403" s="37"/>
      <c r="E403" s="37"/>
    </row>
    <row r="404" spans="1:5" ht="15" customHeight="1" x14ac:dyDescent="0.2">
      <c r="A404" s="37"/>
      <c r="B404" s="37"/>
      <c r="C404" s="37"/>
      <c r="D404" s="37"/>
      <c r="E404" s="37"/>
    </row>
    <row r="405" spans="1:5" ht="15" customHeight="1" x14ac:dyDescent="0.2">
      <c r="A405" s="37"/>
      <c r="B405" s="37"/>
      <c r="C405" s="37"/>
      <c r="D405" s="37"/>
      <c r="E405" s="37"/>
    </row>
    <row r="406" spans="1:5" ht="15" customHeight="1" x14ac:dyDescent="0.2">
      <c r="A406" s="37"/>
      <c r="B406" s="37"/>
      <c r="C406" s="37"/>
      <c r="D406" s="37"/>
      <c r="E406" s="37"/>
    </row>
    <row r="407" spans="1:5" ht="15" customHeight="1" x14ac:dyDescent="0.2">
      <c r="A407" s="37"/>
      <c r="B407" s="37"/>
      <c r="C407" s="37"/>
      <c r="D407" s="37"/>
      <c r="E407" s="37"/>
    </row>
    <row r="408" spans="1:5" ht="15" customHeight="1" x14ac:dyDescent="0.2">
      <c r="A408" s="37"/>
      <c r="B408" s="37"/>
      <c r="C408" s="37"/>
      <c r="D408" s="37"/>
      <c r="E408" s="37"/>
    </row>
    <row r="409" spans="1:5" ht="15" customHeight="1" x14ac:dyDescent="0.2">
      <c r="A409" s="60"/>
      <c r="B409" s="132"/>
      <c r="C409" s="60"/>
      <c r="D409" s="60"/>
      <c r="E409" s="60"/>
    </row>
    <row r="410" spans="1:5" ht="15" customHeight="1" x14ac:dyDescent="0.25">
      <c r="A410" s="58" t="s">
        <v>15</v>
      </c>
      <c r="B410" s="59"/>
      <c r="C410" s="59"/>
      <c r="D410" s="59"/>
      <c r="E410" s="59"/>
    </row>
    <row r="411" spans="1:5" ht="15" customHeight="1" x14ac:dyDescent="0.2">
      <c r="A411" s="111" t="s">
        <v>90</v>
      </c>
      <c r="B411" s="59"/>
      <c r="C411" s="59"/>
      <c r="D411" s="59"/>
      <c r="E411" s="66" t="s">
        <v>91</v>
      </c>
    </row>
    <row r="412" spans="1:5" ht="15" customHeight="1" x14ac:dyDescent="0.25">
      <c r="A412" s="58"/>
      <c r="B412" s="60"/>
      <c r="C412" s="59"/>
      <c r="D412" s="59"/>
      <c r="E412" s="67"/>
    </row>
    <row r="413" spans="1:5" ht="15" customHeight="1" x14ac:dyDescent="0.2">
      <c r="A413" s="81"/>
      <c r="B413" s="81"/>
      <c r="C413" s="47" t="s">
        <v>42</v>
      </c>
      <c r="D413" s="105" t="s">
        <v>54</v>
      </c>
      <c r="E413" s="90" t="s">
        <v>44</v>
      </c>
    </row>
    <row r="414" spans="1:5" ht="15" customHeight="1" x14ac:dyDescent="0.2">
      <c r="A414" s="112"/>
      <c r="B414" s="82"/>
      <c r="C414" s="129">
        <v>6409</v>
      </c>
      <c r="D414" s="98" t="s">
        <v>72</v>
      </c>
      <c r="E414" s="130">
        <v>-12410938</v>
      </c>
    </row>
    <row r="415" spans="1:5" ht="15" customHeight="1" x14ac:dyDescent="0.2">
      <c r="A415" s="116"/>
      <c r="B415" s="131"/>
      <c r="C415" s="76" t="s">
        <v>46</v>
      </c>
      <c r="D415" s="77"/>
      <c r="E415" s="78">
        <f>E414</f>
        <v>-12410938</v>
      </c>
    </row>
    <row r="416" spans="1:5" ht="15" customHeight="1" x14ac:dyDescent="0.2">
      <c r="A416" s="60"/>
      <c r="B416" s="132"/>
      <c r="C416" s="60"/>
      <c r="D416" s="60"/>
      <c r="E416" s="60"/>
    </row>
    <row r="417" spans="1:5" ht="15" customHeight="1" x14ac:dyDescent="0.2">
      <c r="A417" s="60"/>
      <c r="B417" s="132"/>
      <c r="C417" s="60"/>
      <c r="D417" s="60"/>
      <c r="E417" s="60"/>
    </row>
    <row r="418" spans="1:5" ht="15" customHeight="1" x14ac:dyDescent="0.25">
      <c r="A418" s="58" t="s">
        <v>15</v>
      </c>
      <c r="B418" s="133"/>
      <c r="C418" s="59"/>
      <c r="D418" s="59"/>
      <c r="E418" s="59"/>
    </row>
    <row r="419" spans="1:5" ht="15" customHeight="1" x14ac:dyDescent="0.2">
      <c r="A419" s="41" t="s">
        <v>51</v>
      </c>
      <c r="B419" s="40"/>
      <c r="C419" s="40"/>
      <c r="D419" s="40"/>
      <c r="E419" s="42" t="s">
        <v>115</v>
      </c>
    </row>
    <row r="420" spans="1:5" ht="15" customHeight="1" x14ac:dyDescent="0.2">
      <c r="A420" s="60"/>
      <c r="B420" s="134"/>
      <c r="C420" s="59"/>
      <c r="D420" s="60"/>
      <c r="E420" s="135"/>
    </row>
    <row r="421" spans="1:5" ht="15" customHeight="1" x14ac:dyDescent="0.2">
      <c r="B421" s="104"/>
      <c r="C421" s="47" t="s">
        <v>42</v>
      </c>
      <c r="D421" s="136" t="s">
        <v>54</v>
      </c>
      <c r="E421" s="47" t="s">
        <v>44</v>
      </c>
    </row>
    <row r="422" spans="1:5" ht="15" customHeight="1" x14ac:dyDescent="0.2">
      <c r="B422" s="75"/>
      <c r="C422" s="72">
        <v>6174</v>
      </c>
      <c r="D422" s="87" t="s">
        <v>64</v>
      </c>
      <c r="E422" s="137">
        <v>6610698</v>
      </c>
    </row>
    <row r="423" spans="1:5" ht="15" customHeight="1" x14ac:dyDescent="0.2">
      <c r="B423" s="75"/>
      <c r="C423" s="72">
        <v>3636</v>
      </c>
      <c r="D423" s="87" t="s">
        <v>79</v>
      </c>
      <c r="E423" s="137">
        <v>5800240</v>
      </c>
    </row>
    <row r="424" spans="1:5" ht="15" customHeight="1" x14ac:dyDescent="0.2">
      <c r="B424" s="108"/>
      <c r="C424" s="76" t="s">
        <v>46</v>
      </c>
      <c r="D424" s="96"/>
      <c r="E424" s="97">
        <f>SUM(E422:E423)</f>
        <v>12410938</v>
      </c>
    </row>
    <row r="425" spans="1:5" ht="15" customHeight="1" x14ac:dyDescent="0.2"/>
    <row r="426" spans="1:5" ht="15" customHeight="1" x14ac:dyDescent="0.2"/>
    <row r="427" spans="1:5" ht="15" customHeight="1" x14ac:dyDescent="0.25">
      <c r="A427" s="35" t="s">
        <v>116</v>
      </c>
    </row>
    <row r="428" spans="1:5" ht="15" customHeight="1" x14ac:dyDescent="0.2">
      <c r="A428" s="63" t="s">
        <v>117</v>
      </c>
      <c r="B428" s="63"/>
      <c r="C428" s="63"/>
      <c r="D428" s="63"/>
      <c r="E428" s="63"/>
    </row>
    <row r="429" spans="1:5" ht="15" customHeight="1" x14ac:dyDescent="0.2">
      <c r="A429" s="63"/>
      <c r="B429" s="63"/>
      <c r="C429" s="63"/>
      <c r="D429" s="63"/>
      <c r="E429" s="63"/>
    </row>
    <row r="430" spans="1:5" ht="15" customHeight="1" x14ac:dyDescent="0.2">
      <c r="A430" s="37" t="s">
        <v>118</v>
      </c>
      <c r="B430" s="37"/>
      <c r="C430" s="37"/>
      <c r="D430" s="37"/>
      <c r="E430" s="37"/>
    </row>
    <row r="431" spans="1:5" ht="15" customHeight="1" x14ac:dyDescent="0.2">
      <c r="A431" s="37"/>
      <c r="B431" s="37"/>
      <c r="C431" s="37"/>
      <c r="D431" s="37"/>
      <c r="E431" s="37"/>
    </row>
    <row r="432" spans="1:5" ht="15" customHeight="1" x14ac:dyDescent="0.2">
      <c r="A432" s="37"/>
      <c r="B432" s="37"/>
      <c r="C432" s="37"/>
      <c r="D432" s="37"/>
      <c r="E432" s="37"/>
    </row>
    <row r="433" spans="1:5" ht="15" customHeight="1" x14ac:dyDescent="0.2">
      <c r="A433" s="37"/>
      <c r="B433" s="37"/>
      <c r="C433" s="37"/>
      <c r="D433" s="37"/>
      <c r="E433" s="37"/>
    </row>
    <row r="434" spans="1:5" ht="15" customHeight="1" x14ac:dyDescent="0.2">
      <c r="A434" s="37"/>
      <c r="B434" s="37"/>
      <c r="C434" s="37"/>
      <c r="D434" s="37"/>
      <c r="E434" s="37"/>
    </row>
    <row r="435" spans="1:5" ht="15" customHeight="1" x14ac:dyDescent="0.2">
      <c r="A435" s="37"/>
      <c r="B435" s="37"/>
      <c r="C435" s="37"/>
      <c r="D435" s="37"/>
      <c r="E435" s="37"/>
    </row>
    <row r="436" spans="1:5" ht="15" customHeight="1" x14ac:dyDescent="0.2">
      <c r="A436" s="37"/>
      <c r="B436" s="37"/>
      <c r="C436" s="37"/>
      <c r="D436" s="37"/>
      <c r="E436" s="37"/>
    </row>
    <row r="437" spans="1:5" ht="15" customHeight="1" x14ac:dyDescent="0.2">
      <c r="A437" s="37"/>
      <c r="B437" s="37"/>
      <c r="C437" s="37"/>
      <c r="D437" s="37"/>
      <c r="E437" s="37"/>
    </row>
    <row r="438" spans="1:5" ht="15" customHeight="1" x14ac:dyDescent="0.2">
      <c r="A438" s="60"/>
      <c r="B438" s="132"/>
      <c r="C438" s="60"/>
      <c r="D438" s="60"/>
      <c r="E438" s="60"/>
    </row>
    <row r="439" spans="1:5" ht="15" customHeight="1" x14ac:dyDescent="0.25">
      <c r="A439" s="58" t="s">
        <v>15</v>
      </c>
      <c r="B439" s="59"/>
      <c r="C439" s="59"/>
      <c r="D439" s="59"/>
      <c r="E439" s="59"/>
    </row>
    <row r="440" spans="1:5" ht="15" customHeight="1" x14ac:dyDescent="0.2">
      <c r="A440" s="111" t="s">
        <v>90</v>
      </c>
      <c r="B440" s="59"/>
      <c r="C440" s="59"/>
      <c r="D440" s="59"/>
      <c r="E440" s="66" t="s">
        <v>91</v>
      </c>
    </row>
    <row r="441" spans="1:5" ht="15" customHeight="1" x14ac:dyDescent="0.25">
      <c r="A441" s="58"/>
      <c r="B441" s="60"/>
      <c r="C441" s="59"/>
      <c r="D441" s="59"/>
      <c r="E441" s="67"/>
    </row>
    <row r="442" spans="1:5" ht="15" customHeight="1" x14ac:dyDescent="0.2">
      <c r="A442" s="81"/>
      <c r="B442" s="81"/>
      <c r="C442" s="47" t="s">
        <v>42</v>
      </c>
      <c r="D442" s="105" t="s">
        <v>54</v>
      </c>
      <c r="E442" s="90" t="s">
        <v>44</v>
      </c>
    </row>
    <row r="443" spans="1:5" ht="15" customHeight="1" x14ac:dyDescent="0.2">
      <c r="A443" s="112"/>
      <c r="B443" s="82"/>
      <c r="C443" s="129">
        <v>6409</v>
      </c>
      <c r="D443" s="98" t="s">
        <v>72</v>
      </c>
      <c r="E443" s="130">
        <v>-4400000</v>
      </c>
    </row>
    <row r="444" spans="1:5" ht="15" customHeight="1" x14ac:dyDescent="0.2">
      <c r="A444" s="116"/>
      <c r="B444" s="131"/>
      <c r="C444" s="76" t="s">
        <v>46</v>
      </c>
      <c r="D444" s="77"/>
      <c r="E444" s="78">
        <f>E443</f>
        <v>-4400000</v>
      </c>
    </row>
    <row r="445" spans="1:5" ht="15" customHeight="1" x14ac:dyDescent="0.2">
      <c r="A445" s="60"/>
      <c r="B445" s="132"/>
      <c r="C445" s="60"/>
      <c r="D445" s="60"/>
      <c r="E445" s="60"/>
    </row>
    <row r="446" spans="1:5" ht="15" customHeight="1" x14ac:dyDescent="0.25">
      <c r="A446" s="58" t="s">
        <v>15</v>
      </c>
      <c r="B446" s="59"/>
      <c r="C446" s="59"/>
      <c r="D446" s="59"/>
      <c r="E446" s="60"/>
    </row>
    <row r="447" spans="1:5" ht="15" customHeight="1" x14ac:dyDescent="0.2">
      <c r="A447" s="138" t="s">
        <v>119</v>
      </c>
      <c r="B447" s="40"/>
      <c r="C447" s="40"/>
      <c r="D447" s="40"/>
      <c r="E447" s="42" t="s">
        <v>120</v>
      </c>
    </row>
    <row r="448" spans="1:5" ht="15" customHeight="1" x14ac:dyDescent="0.2">
      <c r="A448" s="60"/>
      <c r="B448" s="139"/>
      <c r="C448" s="59"/>
      <c r="E448" s="135"/>
    </row>
    <row r="449" spans="1:5" ht="15" customHeight="1" x14ac:dyDescent="0.2">
      <c r="B449" s="81"/>
      <c r="C449" s="47" t="s">
        <v>42</v>
      </c>
      <c r="D449" s="140" t="s">
        <v>54</v>
      </c>
      <c r="E449" s="90" t="s">
        <v>44</v>
      </c>
    </row>
    <row r="450" spans="1:5" ht="15" customHeight="1" x14ac:dyDescent="0.2">
      <c r="B450" s="106"/>
      <c r="C450" s="72">
        <v>2219</v>
      </c>
      <c r="D450" s="141" t="s">
        <v>79</v>
      </c>
      <c r="E450" s="51">
        <v>4400000</v>
      </c>
    </row>
    <row r="451" spans="1:5" ht="15" customHeight="1" x14ac:dyDescent="0.2">
      <c r="B451" s="107"/>
      <c r="C451" s="53" t="s">
        <v>46</v>
      </c>
      <c r="D451" s="54"/>
      <c r="E451" s="55">
        <f>SUM(E450:E450)</f>
        <v>4400000</v>
      </c>
    </row>
    <row r="452" spans="1:5" ht="15" customHeight="1" x14ac:dyDescent="0.2"/>
    <row r="453" spans="1:5" ht="15" customHeight="1" x14ac:dyDescent="0.2"/>
    <row r="454" spans="1:5" ht="15" customHeight="1" x14ac:dyDescent="0.25">
      <c r="A454" s="35" t="s">
        <v>121</v>
      </c>
    </row>
    <row r="455" spans="1:5" ht="15" customHeight="1" x14ac:dyDescent="0.2">
      <c r="A455" s="63" t="s">
        <v>122</v>
      </c>
      <c r="B455" s="63"/>
      <c r="C455" s="63"/>
      <c r="D455" s="63"/>
      <c r="E455" s="63"/>
    </row>
    <row r="456" spans="1:5" ht="15" customHeight="1" x14ac:dyDescent="0.2">
      <c r="A456" s="63"/>
      <c r="B456" s="63"/>
      <c r="C456" s="63"/>
      <c r="D456" s="63"/>
      <c r="E456" s="63"/>
    </row>
    <row r="457" spans="1:5" ht="15" customHeight="1" x14ac:dyDescent="0.2">
      <c r="A457" s="37" t="s">
        <v>123</v>
      </c>
      <c r="B457" s="37"/>
      <c r="C457" s="37"/>
      <c r="D457" s="37"/>
      <c r="E457" s="37"/>
    </row>
    <row r="458" spans="1:5" ht="15" customHeight="1" x14ac:dyDescent="0.2">
      <c r="A458" s="37"/>
      <c r="B458" s="37"/>
      <c r="C458" s="37"/>
      <c r="D458" s="37"/>
      <c r="E458" s="37"/>
    </row>
    <row r="459" spans="1:5" ht="15" customHeight="1" x14ac:dyDescent="0.2">
      <c r="A459" s="37"/>
      <c r="B459" s="37"/>
      <c r="C459" s="37"/>
      <c r="D459" s="37"/>
      <c r="E459" s="37"/>
    </row>
    <row r="460" spans="1:5" ht="15" customHeight="1" x14ac:dyDescent="0.2">
      <c r="A460" s="37"/>
      <c r="B460" s="37"/>
      <c r="C460" s="37"/>
      <c r="D460" s="37"/>
      <c r="E460" s="37"/>
    </row>
    <row r="461" spans="1:5" ht="15" customHeight="1" x14ac:dyDescent="0.2">
      <c r="A461" s="37"/>
      <c r="B461" s="37"/>
      <c r="C461" s="37"/>
      <c r="D461" s="37"/>
      <c r="E461" s="37"/>
    </row>
    <row r="462" spans="1:5" ht="15" customHeight="1" x14ac:dyDescent="0.2">
      <c r="A462" s="37"/>
      <c r="B462" s="37"/>
      <c r="C462" s="37"/>
      <c r="D462" s="37"/>
      <c r="E462" s="37"/>
    </row>
    <row r="463" spans="1:5" ht="15" customHeight="1" x14ac:dyDescent="0.2">
      <c r="A463" s="60"/>
      <c r="B463" s="132"/>
      <c r="C463" s="60"/>
      <c r="D463" s="60"/>
      <c r="E463" s="60"/>
    </row>
    <row r="464" spans="1:5" ht="15" customHeight="1" x14ac:dyDescent="0.2">
      <c r="A464" s="60"/>
      <c r="B464" s="132"/>
      <c r="C464" s="60"/>
      <c r="D464" s="60"/>
      <c r="E464" s="60"/>
    </row>
    <row r="465" spans="1:5" ht="15" customHeight="1" x14ac:dyDescent="0.2">
      <c r="A465" s="60"/>
      <c r="B465" s="132"/>
      <c r="C465" s="60"/>
      <c r="D465" s="60"/>
      <c r="E465" s="60"/>
    </row>
    <row r="466" spans="1:5" ht="15" customHeight="1" x14ac:dyDescent="0.2">
      <c r="A466" s="60"/>
      <c r="B466" s="132"/>
      <c r="C466" s="60"/>
      <c r="D466" s="60"/>
      <c r="E466" s="60"/>
    </row>
    <row r="467" spans="1:5" ht="15" customHeight="1" x14ac:dyDescent="0.2">
      <c r="A467" s="60"/>
      <c r="B467" s="132"/>
      <c r="C467" s="60"/>
      <c r="D467" s="60"/>
      <c r="E467" s="60"/>
    </row>
    <row r="468" spans="1:5" ht="15" customHeight="1" x14ac:dyDescent="0.2">
      <c r="A468" s="60"/>
      <c r="B468" s="132"/>
      <c r="C468" s="60"/>
      <c r="D468" s="60"/>
      <c r="E468" s="60"/>
    </row>
    <row r="469" spans="1:5" ht="15" customHeight="1" x14ac:dyDescent="0.2">
      <c r="A469" s="60"/>
      <c r="B469" s="132"/>
      <c r="C469" s="60"/>
      <c r="D469" s="60"/>
      <c r="E469" s="60"/>
    </row>
    <row r="470" spans="1:5" ht="15" customHeight="1" x14ac:dyDescent="0.25">
      <c r="A470" s="39" t="s">
        <v>15</v>
      </c>
      <c r="B470" s="40"/>
      <c r="C470" s="40"/>
      <c r="D470" s="60"/>
      <c r="E470" s="60"/>
    </row>
    <row r="471" spans="1:5" ht="15" customHeight="1" x14ac:dyDescent="0.2">
      <c r="A471" s="41" t="s">
        <v>82</v>
      </c>
      <c r="B471" s="40"/>
      <c r="C471" s="40"/>
      <c r="D471" s="40"/>
      <c r="E471" s="42" t="s">
        <v>83</v>
      </c>
    </row>
    <row r="472" spans="1:5" ht="15" customHeight="1" x14ac:dyDescent="0.2">
      <c r="A472" s="43"/>
      <c r="B472" s="142"/>
      <c r="C472" s="40"/>
      <c r="D472" s="43"/>
      <c r="E472" s="103"/>
    </row>
    <row r="473" spans="1:5" ht="15" customHeight="1" x14ac:dyDescent="0.2">
      <c r="B473" s="47" t="s">
        <v>124</v>
      </c>
      <c r="C473" s="47" t="s">
        <v>42</v>
      </c>
      <c r="D473" s="70" t="s">
        <v>54</v>
      </c>
      <c r="E473" s="45" t="s">
        <v>44</v>
      </c>
    </row>
    <row r="474" spans="1:5" ht="15" customHeight="1" x14ac:dyDescent="0.2">
      <c r="B474" s="48">
        <v>14</v>
      </c>
      <c r="C474" s="92"/>
      <c r="D474" s="83" t="s">
        <v>61</v>
      </c>
      <c r="E474" s="51">
        <v>-1700000</v>
      </c>
    </row>
    <row r="475" spans="1:5" ht="15" customHeight="1" x14ac:dyDescent="0.2">
      <c r="B475" s="143"/>
      <c r="C475" s="76" t="s">
        <v>46</v>
      </c>
      <c r="D475" s="77"/>
      <c r="E475" s="78">
        <f>SUM(E474:E474)</f>
        <v>-1700000</v>
      </c>
    </row>
    <row r="476" spans="1:5" ht="15" customHeight="1" x14ac:dyDescent="0.2"/>
    <row r="477" spans="1:5" ht="15" customHeight="1" x14ac:dyDescent="0.25">
      <c r="A477" s="58" t="s">
        <v>15</v>
      </c>
      <c r="B477" s="133"/>
      <c r="C477" s="59"/>
      <c r="D477" s="59"/>
      <c r="E477" s="60"/>
    </row>
    <row r="478" spans="1:5" ht="15" customHeight="1" x14ac:dyDescent="0.2">
      <c r="A478" s="111" t="s">
        <v>110</v>
      </c>
      <c r="B478" s="59"/>
      <c r="C478" s="59"/>
      <c r="D478" s="59"/>
      <c r="E478" s="66" t="s">
        <v>111</v>
      </c>
    </row>
    <row r="479" spans="1:5" ht="15" customHeight="1" x14ac:dyDescent="0.2"/>
    <row r="480" spans="1:5" ht="15" customHeight="1" x14ac:dyDescent="0.2">
      <c r="C480" s="47" t="s">
        <v>42</v>
      </c>
      <c r="D480" s="136" t="s">
        <v>54</v>
      </c>
      <c r="E480" s="47" t="s">
        <v>44</v>
      </c>
    </row>
    <row r="481" spans="1:5" ht="15" customHeight="1" x14ac:dyDescent="0.2">
      <c r="C481" s="72">
        <v>5511</v>
      </c>
      <c r="D481" s="87" t="s">
        <v>79</v>
      </c>
      <c r="E481" s="137">
        <v>1700000</v>
      </c>
    </row>
    <row r="482" spans="1:5" ht="15" customHeight="1" x14ac:dyDescent="0.2">
      <c r="C482" s="76" t="s">
        <v>46</v>
      </c>
      <c r="D482" s="96"/>
      <c r="E482" s="97">
        <f>SUM(E481:E481)</f>
        <v>1700000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5" t="s">
        <v>125</v>
      </c>
    </row>
    <row r="486" spans="1:5" ht="15" customHeight="1" x14ac:dyDescent="0.2">
      <c r="A486" s="63" t="s">
        <v>126</v>
      </c>
      <c r="B486" s="63"/>
      <c r="C486" s="63"/>
      <c r="D486" s="63"/>
      <c r="E486" s="63"/>
    </row>
    <row r="487" spans="1:5" ht="15" customHeight="1" x14ac:dyDescent="0.2">
      <c r="A487" s="63"/>
      <c r="B487" s="63"/>
      <c r="C487" s="63"/>
      <c r="D487" s="63"/>
      <c r="E487" s="63"/>
    </row>
    <row r="488" spans="1:5" ht="15" customHeight="1" x14ac:dyDescent="0.2">
      <c r="A488" s="37" t="s">
        <v>127</v>
      </c>
      <c r="B488" s="37"/>
      <c r="C488" s="37"/>
      <c r="D488" s="37"/>
      <c r="E488" s="37"/>
    </row>
    <row r="489" spans="1:5" ht="15" customHeight="1" x14ac:dyDescent="0.2">
      <c r="A489" s="37"/>
      <c r="B489" s="37"/>
      <c r="C489" s="37"/>
      <c r="D489" s="37"/>
      <c r="E489" s="37"/>
    </row>
    <row r="490" spans="1:5" ht="15" customHeight="1" x14ac:dyDescent="0.2">
      <c r="A490" s="37"/>
      <c r="B490" s="37"/>
      <c r="C490" s="37"/>
      <c r="D490" s="37"/>
      <c r="E490" s="37"/>
    </row>
    <row r="491" spans="1:5" ht="15" customHeight="1" x14ac:dyDescent="0.2">
      <c r="A491" s="37"/>
      <c r="B491" s="37"/>
      <c r="C491" s="37"/>
      <c r="D491" s="37"/>
      <c r="E491" s="37"/>
    </row>
    <row r="492" spans="1:5" ht="15" customHeight="1" x14ac:dyDescent="0.2">
      <c r="A492" s="37"/>
      <c r="B492" s="37"/>
      <c r="C492" s="37"/>
      <c r="D492" s="37"/>
      <c r="E492" s="37"/>
    </row>
    <row r="493" spans="1:5" ht="15" customHeight="1" x14ac:dyDescent="0.2">
      <c r="A493" s="59"/>
      <c r="B493" s="144"/>
      <c r="C493" s="79"/>
      <c r="D493" s="59"/>
      <c r="E493" s="145"/>
    </row>
    <row r="494" spans="1:5" ht="15" customHeight="1" x14ac:dyDescent="0.25">
      <c r="A494" s="58" t="s">
        <v>15</v>
      </c>
      <c r="B494" s="59"/>
      <c r="C494" s="59"/>
      <c r="D494" s="59"/>
      <c r="E494" s="60"/>
    </row>
    <row r="495" spans="1:5" ht="15" customHeight="1" x14ac:dyDescent="0.2">
      <c r="A495" s="111" t="s">
        <v>110</v>
      </c>
      <c r="B495" s="59"/>
      <c r="C495" s="59"/>
      <c r="D495" s="59"/>
      <c r="E495" s="66" t="s">
        <v>111</v>
      </c>
    </row>
    <row r="496" spans="1:5" ht="15" customHeight="1" x14ac:dyDescent="0.2">
      <c r="A496" s="111"/>
      <c r="B496" s="60"/>
      <c r="C496" s="59"/>
      <c r="D496" s="59"/>
      <c r="E496" s="67"/>
    </row>
    <row r="497" spans="1:5" ht="15" customHeight="1" x14ac:dyDescent="0.2">
      <c r="A497" s="81"/>
      <c r="B497" s="81"/>
      <c r="C497" s="47" t="s">
        <v>42</v>
      </c>
      <c r="D497" s="105" t="s">
        <v>54</v>
      </c>
      <c r="E497" s="45" t="s">
        <v>44</v>
      </c>
    </row>
    <row r="498" spans="1:5" ht="15" customHeight="1" x14ac:dyDescent="0.2">
      <c r="A498" s="112"/>
      <c r="B498" s="82"/>
      <c r="C498" s="72">
        <v>2143</v>
      </c>
      <c r="D498" s="83" t="s">
        <v>55</v>
      </c>
      <c r="E498" s="74">
        <v>-180000</v>
      </c>
    </row>
    <row r="499" spans="1:5" ht="15" customHeight="1" x14ac:dyDescent="0.2">
      <c r="A499" s="112"/>
      <c r="B499" s="82"/>
      <c r="C499" s="72">
        <v>6172</v>
      </c>
      <c r="D499" s="83" t="s">
        <v>55</v>
      </c>
      <c r="E499" s="74">
        <v>180000</v>
      </c>
    </row>
    <row r="500" spans="1:5" ht="15" customHeight="1" x14ac:dyDescent="0.2">
      <c r="A500" s="75"/>
      <c r="B500" s="75"/>
      <c r="C500" s="76" t="s">
        <v>46</v>
      </c>
      <c r="D500" s="87"/>
      <c r="E500" s="78">
        <f>SUM(E498:E499)</f>
        <v>0</v>
      </c>
    </row>
    <row r="501" spans="1:5" ht="15" customHeight="1" x14ac:dyDescent="0.2"/>
    <row r="502" spans="1:5" ht="15" customHeight="1" x14ac:dyDescent="0.2"/>
    <row r="503" spans="1:5" ht="15" customHeight="1" x14ac:dyDescent="0.25">
      <c r="A503" s="35" t="s">
        <v>128</v>
      </c>
    </row>
    <row r="504" spans="1:5" ht="15" customHeight="1" x14ac:dyDescent="0.2">
      <c r="A504" s="63" t="s">
        <v>129</v>
      </c>
      <c r="B504" s="63"/>
      <c r="C504" s="63"/>
      <c r="D504" s="63"/>
      <c r="E504" s="63"/>
    </row>
    <row r="505" spans="1:5" ht="15" customHeight="1" x14ac:dyDescent="0.2">
      <c r="A505" s="63"/>
      <c r="B505" s="63"/>
      <c r="C505" s="63"/>
      <c r="D505" s="63"/>
      <c r="E505" s="63"/>
    </row>
    <row r="506" spans="1:5" ht="15" customHeight="1" x14ac:dyDescent="0.2">
      <c r="A506" s="37" t="s">
        <v>130</v>
      </c>
      <c r="B506" s="37"/>
      <c r="C506" s="37"/>
      <c r="D506" s="37"/>
      <c r="E506" s="37"/>
    </row>
    <row r="507" spans="1:5" ht="15" customHeight="1" x14ac:dyDescent="0.2">
      <c r="A507" s="37"/>
      <c r="B507" s="37"/>
      <c r="C507" s="37"/>
      <c r="D507" s="37"/>
      <c r="E507" s="37"/>
    </row>
    <row r="508" spans="1:5" ht="15" customHeight="1" x14ac:dyDescent="0.2">
      <c r="A508" s="37"/>
      <c r="B508" s="37"/>
      <c r="C508" s="37"/>
      <c r="D508" s="37"/>
      <c r="E508" s="37"/>
    </row>
    <row r="509" spans="1:5" ht="15" customHeight="1" x14ac:dyDescent="0.2">
      <c r="A509" s="37"/>
      <c r="B509" s="37"/>
      <c r="C509" s="37"/>
      <c r="D509" s="37"/>
      <c r="E509" s="37"/>
    </row>
    <row r="510" spans="1:5" ht="15" customHeight="1" x14ac:dyDescent="0.2">
      <c r="A510" s="37"/>
      <c r="B510" s="37"/>
      <c r="C510" s="37"/>
      <c r="D510" s="37"/>
      <c r="E510" s="37"/>
    </row>
    <row r="511" spans="1:5" ht="15" customHeight="1" x14ac:dyDescent="0.2">
      <c r="A511" s="37"/>
      <c r="B511" s="37"/>
      <c r="C511" s="37"/>
      <c r="D511" s="37"/>
      <c r="E511" s="37"/>
    </row>
    <row r="512" spans="1:5" ht="15" customHeight="1" x14ac:dyDescent="0.2">
      <c r="A512" s="37"/>
      <c r="B512" s="37"/>
      <c r="C512" s="37"/>
      <c r="D512" s="37"/>
      <c r="E512" s="37"/>
    </row>
    <row r="513" spans="1:5" ht="15" customHeight="1" x14ac:dyDescent="0.2">
      <c r="A513" s="37"/>
      <c r="B513" s="37"/>
      <c r="C513" s="37"/>
      <c r="D513" s="37"/>
      <c r="E513" s="37"/>
    </row>
    <row r="514" spans="1:5" ht="15" customHeight="1" x14ac:dyDescent="0.2">
      <c r="A514" s="37"/>
      <c r="B514" s="37"/>
      <c r="C514" s="37"/>
      <c r="D514" s="37"/>
      <c r="E514" s="37"/>
    </row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58" t="s">
        <v>15</v>
      </c>
      <c r="B522" s="59"/>
      <c r="C522" s="59"/>
      <c r="D522" s="59"/>
      <c r="E522" s="60"/>
    </row>
    <row r="523" spans="1:5" ht="15" customHeight="1" x14ac:dyDescent="0.2">
      <c r="A523" s="111" t="s">
        <v>93</v>
      </c>
      <c r="B523" s="114"/>
      <c r="C523" s="114"/>
      <c r="D523" s="114"/>
      <c r="E523" s="60" t="s">
        <v>94</v>
      </c>
    </row>
    <row r="524" spans="1:5" ht="15" customHeight="1" x14ac:dyDescent="0.2"/>
    <row r="525" spans="1:5" ht="15" customHeight="1" x14ac:dyDescent="0.2">
      <c r="B525" s="45" t="s">
        <v>41</v>
      </c>
      <c r="C525" s="47" t="s">
        <v>42</v>
      </c>
      <c r="D525" s="89" t="s">
        <v>43</v>
      </c>
      <c r="E525" s="90" t="s">
        <v>44</v>
      </c>
    </row>
    <row r="526" spans="1:5" ht="15" customHeight="1" x14ac:dyDescent="0.2">
      <c r="B526" s="48">
        <v>307</v>
      </c>
      <c r="C526" s="92"/>
      <c r="D526" s="93" t="s">
        <v>95</v>
      </c>
      <c r="E526" s="51">
        <v>-254250</v>
      </c>
    </row>
    <row r="527" spans="1:5" ht="15" customHeight="1" x14ac:dyDescent="0.2">
      <c r="B527" s="48">
        <v>303</v>
      </c>
      <c r="C527" s="92"/>
      <c r="D527" s="93" t="s">
        <v>95</v>
      </c>
      <c r="E527" s="51">
        <v>254250</v>
      </c>
    </row>
    <row r="528" spans="1:5" ht="15" customHeight="1" x14ac:dyDescent="0.2">
      <c r="B528" s="117"/>
      <c r="C528" s="76" t="s">
        <v>46</v>
      </c>
      <c r="D528" s="96"/>
      <c r="E528" s="97">
        <f>SUM(E526:E527)</f>
        <v>0</v>
      </c>
    </row>
    <row r="529" spans="1:5" ht="15" customHeight="1" x14ac:dyDescent="0.2"/>
    <row r="530" spans="1:5" ht="15" customHeight="1" x14ac:dyDescent="0.2"/>
    <row r="531" spans="1:5" ht="15" customHeight="1" x14ac:dyDescent="0.25">
      <c r="A531" s="35" t="s">
        <v>131</v>
      </c>
    </row>
    <row r="532" spans="1:5" ht="15" customHeight="1" x14ac:dyDescent="0.2">
      <c r="A532" s="63" t="s">
        <v>129</v>
      </c>
      <c r="B532" s="63"/>
      <c r="C532" s="63"/>
      <c r="D532" s="63"/>
      <c r="E532" s="63"/>
    </row>
    <row r="533" spans="1:5" ht="15" customHeight="1" x14ac:dyDescent="0.2">
      <c r="A533" s="63"/>
      <c r="B533" s="63"/>
      <c r="C533" s="63"/>
      <c r="D533" s="63"/>
      <c r="E533" s="63"/>
    </row>
    <row r="534" spans="1:5" ht="15" customHeight="1" x14ac:dyDescent="0.2">
      <c r="A534" s="37" t="s">
        <v>132</v>
      </c>
      <c r="B534" s="37"/>
      <c r="C534" s="37"/>
      <c r="D534" s="37"/>
      <c r="E534" s="37"/>
    </row>
    <row r="535" spans="1:5" ht="15" customHeight="1" x14ac:dyDescent="0.2">
      <c r="A535" s="37"/>
      <c r="B535" s="37"/>
      <c r="C535" s="37"/>
      <c r="D535" s="37"/>
      <c r="E535" s="37"/>
    </row>
    <row r="536" spans="1:5" ht="15" customHeight="1" x14ac:dyDescent="0.2">
      <c r="A536" s="37"/>
      <c r="B536" s="37"/>
      <c r="C536" s="37"/>
      <c r="D536" s="37"/>
      <c r="E536" s="37"/>
    </row>
    <row r="537" spans="1:5" ht="15" customHeight="1" x14ac:dyDescent="0.2">
      <c r="A537" s="37"/>
      <c r="B537" s="37"/>
      <c r="C537" s="37"/>
      <c r="D537" s="37"/>
      <c r="E537" s="37"/>
    </row>
    <row r="538" spans="1:5" ht="15" customHeight="1" x14ac:dyDescent="0.2">
      <c r="A538" s="37"/>
      <c r="B538" s="37"/>
      <c r="C538" s="37"/>
      <c r="D538" s="37"/>
      <c r="E538" s="37"/>
    </row>
    <row r="539" spans="1:5" ht="15" customHeight="1" x14ac:dyDescent="0.2">
      <c r="A539" s="37"/>
      <c r="B539" s="37"/>
      <c r="C539" s="37"/>
      <c r="D539" s="37"/>
      <c r="E539" s="37"/>
    </row>
    <row r="540" spans="1:5" ht="15" customHeight="1" x14ac:dyDescent="0.2">
      <c r="A540" s="37"/>
      <c r="B540" s="37"/>
      <c r="C540" s="37"/>
      <c r="D540" s="37"/>
      <c r="E540" s="37"/>
    </row>
    <row r="541" spans="1:5" ht="15" customHeight="1" x14ac:dyDescent="0.2">
      <c r="A541" s="37"/>
      <c r="B541" s="37"/>
      <c r="C541" s="37"/>
      <c r="D541" s="37"/>
      <c r="E541" s="37"/>
    </row>
    <row r="542" spans="1:5" ht="15" customHeight="1" x14ac:dyDescent="0.2">
      <c r="A542" s="37"/>
      <c r="B542" s="37"/>
      <c r="C542" s="37"/>
      <c r="D542" s="37"/>
      <c r="E542" s="37"/>
    </row>
    <row r="543" spans="1:5" ht="15" customHeight="1" x14ac:dyDescent="0.2"/>
    <row r="544" spans="1:5" ht="15" customHeight="1" x14ac:dyDescent="0.25">
      <c r="A544" s="58" t="s">
        <v>15</v>
      </c>
      <c r="B544" s="59"/>
      <c r="C544" s="59"/>
      <c r="D544" s="59"/>
      <c r="E544" s="60"/>
    </row>
    <row r="545" spans="1:5" ht="15" customHeight="1" x14ac:dyDescent="0.2">
      <c r="A545" s="111" t="s">
        <v>93</v>
      </c>
      <c r="B545" s="114"/>
      <c r="C545" s="114"/>
      <c r="D545" s="114"/>
      <c r="E545" s="60" t="s">
        <v>94</v>
      </c>
    </row>
    <row r="546" spans="1:5" ht="15" customHeight="1" x14ac:dyDescent="0.2"/>
    <row r="547" spans="1:5" ht="15" customHeight="1" x14ac:dyDescent="0.2">
      <c r="B547" s="45" t="s">
        <v>41</v>
      </c>
      <c r="C547" s="47" t="s">
        <v>42</v>
      </c>
      <c r="D547" s="89" t="s">
        <v>43</v>
      </c>
      <c r="E547" s="90" t="s">
        <v>44</v>
      </c>
    </row>
    <row r="548" spans="1:5" ht="15" customHeight="1" x14ac:dyDescent="0.2">
      <c r="B548" s="48">
        <v>307</v>
      </c>
      <c r="C548" s="92"/>
      <c r="D548" s="93" t="s">
        <v>95</v>
      </c>
      <c r="E548" s="51">
        <v>-21722</v>
      </c>
    </row>
    <row r="549" spans="1:5" ht="15" customHeight="1" x14ac:dyDescent="0.2">
      <c r="B549" s="48">
        <v>303</v>
      </c>
      <c r="C549" s="92"/>
      <c r="D549" s="93" t="s">
        <v>95</v>
      </c>
      <c r="E549" s="51">
        <v>21722</v>
      </c>
    </row>
    <row r="550" spans="1:5" ht="15" customHeight="1" x14ac:dyDescent="0.2">
      <c r="B550" s="117"/>
      <c r="C550" s="76" t="s">
        <v>46</v>
      </c>
      <c r="D550" s="96"/>
      <c r="E550" s="97">
        <f>SUM(E548:E549)</f>
        <v>0</v>
      </c>
    </row>
    <row r="551" spans="1:5" ht="15" customHeight="1" x14ac:dyDescent="0.2"/>
    <row r="552" spans="1:5" ht="15" customHeight="1" x14ac:dyDescent="0.2"/>
    <row r="553" spans="1:5" ht="15" customHeight="1" x14ac:dyDescent="0.25">
      <c r="A553" s="35" t="s">
        <v>133</v>
      </c>
    </row>
    <row r="554" spans="1:5" ht="15" customHeight="1" x14ac:dyDescent="0.2">
      <c r="A554" s="63" t="s">
        <v>129</v>
      </c>
      <c r="B554" s="63"/>
      <c r="C554" s="63"/>
      <c r="D554" s="63"/>
      <c r="E554" s="63"/>
    </row>
    <row r="555" spans="1:5" ht="15" customHeight="1" x14ac:dyDescent="0.2">
      <c r="A555" s="63"/>
      <c r="B555" s="63"/>
      <c r="C555" s="63"/>
      <c r="D555" s="63"/>
      <c r="E555" s="63"/>
    </row>
    <row r="556" spans="1:5" ht="15" customHeight="1" x14ac:dyDescent="0.2">
      <c r="A556" s="37" t="s">
        <v>134</v>
      </c>
      <c r="B556" s="37"/>
      <c r="C556" s="37"/>
      <c r="D556" s="37"/>
      <c r="E556" s="37"/>
    </row>
    <row r="557" spans="1:5" ht="15" customHeight="1" x14ac:dyDescent="0.2">
      <c r="A557" s="37"/>
      <c r="B557" s="37"/>
      <c r="C557" s="37"/>
      <c r="D557" s="37"/>
      <c r="E557" s="37"/>
    </row>
    <row r="558" spans="1:5" ht="15" customHeight="1" x14ac:dyDescent="0.2">
      <c r="A558" s="37"/>
      <c r="B558" s="37"/>
      <c r="C558" s="37"/>
      <c r="D558" s="37"/>
      <c r="E558" s="37"/>
    </row>
    <row r="559" spans="1:5" ht="15" customHeight="1" x14ac:dyDescent="0.2">
      <c r="A559" s="37"/>
      <c r="B559" s="37"/>
      <c r="C559" s="37"/>
      <c r="D559" s="37"/>
      <c r="E559" s="37"/>
    </row>
    <row r="560" spans="1:5" ht="15" customHeight="1" x14ac:dyDescent="0.2">
      <c r="A560" s="37"/>
      <c r="B560" s="37"/>
      <c r="C560" s="37"/>
      <c r="D560" s="37"/>
      <c r="E560" s="37"/>
    </row>
    <row r="561" spans="1:5" ht="15" customHeight="1" x14ac:dyDescent="0.2">
      <c r="A561" s="37"/>
      <c r="B561" s="37"/>
      <c r="C561" s="37"/>
      <c r="D561" s="37"/>
      <c r="E561" s="37"/>
    </row>
    <row r="562" spans="1:5" ht="15" customHeight="1" x14ac:dyDescent="0.2">
      <c r="A562" s="37"/>
      <c r="B562" s="37"/>
      <c r="C562" s="37"/>
      <c r="D562" s="37"/>
      <c r="E562" s="37"/>
    </row>
    <row r="563" spans="1:5" ht="15" customHeight="1" x14ac:dyDescent="0.2">
      <c r="A563" s="37"/>
      <c r="B563" s="37"/>
      <c r="C563" s="37"/>
      <c r="D563" s="37"/>
      <c r="E563" s="37"/>
    </row>
    <row r="564" spans="1:5" ht="15" customHeight="1" x14ac:dyDescent="0.25">
      <c r="A564" s="35"/>
    </row>
    <row r="565" spans="1:5" ht="15" customHeight="1" x14ac:dyDescent="0.25">
      <c r="A565" s="35"/>
    </row>
    <row r="566" spans="1:5" ht="15" customHeight="1" x14ac:dyDescent="0.25">
      <c r="A566" s="35"/>
    </row>
    <row r="567" spans="1:5" ht="15" customHeight="1" x14ac:dyDescent="0.25">
      <c r="A567" s="35"/>
    </row>
    <row r="568" spans="1:5" ht="15" customHeight="1" x14ac:dyDescent="0.25">
      <c r="A568" s="35"/>
    </row>
    <row r="569" spans="1:5" ht="15" customHeight="1" x14ac:dyDescent="0.25">
      <c r="A569" s="35"/>
    </row>
    <row r="570" spans="1:5" ht="15" customHeight="1" x14ac:dyDescent="0.25">
      <c r="A570" s="35"/>
    </row>
    <row r="571" spans="1:5" ht="15" customHeight="1" x14ac:dyDescent="0.25">
      <c r="A571" s="35"/>
    </row>
    <row r="572" spans="1:5" ht="15" customHeight="1" x14ac:dyDescent="0.25">
      <c r="A572" s="35"/>
    </row>
    <row r="573" spans="1:5" ht="15" customHeight="1" x14ac:dyDescent="0.25">
      <c r="A573" s="35"/>
    </row>
    <row r="574" spans="1:5" ht="15" customHeight="1" x14ac:dyDescent="0.25">
      <c r="A574" s="58" t="s">
        <v>15</v>
      </c>
      <c r="B574" s="59"/>
      <c r="C574" s="59"/>
      <c r="D574" s="59"/>
      <c r="E574" s="60"/>
    </row>
    <row r="575" spans="1:5" ht="15" customHeight="1" x14ac:dyDescent="0.2">
      <c r="A575" s="111" t="s">
        <v>93</v>
      </c>
      <c r="B575" s="114"/>
      <c r="C575" s="114"/>
      <c r="D575" s="114"/>
      <c r="E575" s="60" t="s">
        <v>94</v>
      </c>
    </row>
    <row r="576" spans="1:5" ht="15" customHeight="1" x14ac:dyDescent="0.2">
      <c r="A576" s="111"/>
      <c r="B576" s="60"/>
      <c r="C576" s="59"/>
      <c r="D576" s="59"/>
      <c r="E576" s="67"/>
    </row>
    <row r="577" spans="1:5" ht="15" customHeight="1" x14ac:dyDescent="0.2">
      <c r="A577" s="81"/>
      <c r="B577" s="45" t="s">
        <v>41</v>
      </c>
      <c r="C577" s="47" t="s">
        <v>42</v>
      </c>
      <c r="D577" s="89" t="s">
        <v>43</v>
      </c>
      <c r="E577" s="90" t="s">
        <v>44</v>
      </c>
    </row>
    <row r="578" spans="1:5" ht="15" customHeight="1" x14ac:dyDescent="0.2">
      <c r="A578" s="81"/>
      <c r="B578" s="48">
        <v>307</v>
      </c>
      <c r="C578" s="92"/>
      <c r="D578" s="93" t="s">
        <v>95</v>
      </c>
      <c r="E578" s="74">
        <v>-6621000</v>
      </c>
    </row>
    <row r="579" spans="1:5" ht="15" customHeight="1" x14ac:dyDescent="0.2">
      <c r="A579" s="81"/>
      <c r="B579" s="48">
        <v>123</v>
      </c>
      <c r="C579" s="92"/>
      <c r="D579" s="146" t="s">
        <v>95</v>
      </c>
      <c r="E579" s="74">
        <v>19000</v>
      </c>
    </row>
    <row r="580" spans="1:5" ht="15" customHeight="1" x14ac:dyDescent="0.2">
      <c r="A580" s="81"/>
      <c r="B580" s="48">
        <v>880</v>
      </c>
      <c r="C580" s="92"/>
      <c r="D580" s="146" t="s">
        <v>95</v>
      </c>
      <c r="E580" s="74">
        <f>121000+1729000+27000</f>
        <v>1877000</v>
      </c>
    </row>
    <row r="581" spans="1:5" ht="15" customHeight="1" x14ac:dyDescent="0.2">
      <c r="A581" s="81"/>
      <c r="B581" s="48">
        <v>880</v>
      </c>
      <c r="C581" s="92"/>
      <c r="D581" s="83" t="s">
        <v>135</v>
      </c>
      <c r="E581" s="74">
        <f>185000+165000+186000+186000+1811000+102000+26000</f>
        <v>2661000</v>
      </c>
    </row>
    <row r="582" spans="1:5" ht="15" customHeight="1" x14ac:dyDescent="0.2">
      <c r="A582" s="81"/>
      <c r="B582" s="48">
        <v>884</v>
      </c>
      <c r="C582" s="92"/>
      <c r="D582" s="83" t="s">
        <v>135</v>
      </c>
      <c r="E582" s="74">
        <v>2064000</v>
      </c>
    </row>
    <row r="583" spans="1:5" ht="15" customHeight="1" x14ac:dyDescent="0.2">
      <c r="A583" s="75"/>
      <c r="B583" s="117"/>
      <c r="C583" s="76" t="s">
        <v>46</v>
      </c>
      <c r="D583" s="96"/>
      <c r="E583" s="97">
        <f>SUM(E578:E582)</f>
        <v>0</v>
      </c>
    </row>
    <row r="584" spans="1:5" ht="15" customHeight="1" x14ac:dyDescent="0.2"/>
    <row r="585" spans="1:5" ht="15" customHeight="1" x14ac:dyDescent="0.2"/>
    <row r="586" spans="1:5" ht="15" customHeight="1" x14ac:dyDescent="0.25">
      <c r="A586" s="35" t="s">
        <v>136</v>
      </c>
    </row>
    <row r="587" spans="1:5" ht="15" customHeight="1" x14ac:dyDescent="0.2">
      <c r="A587" s="147" t="s">
        <v>137</v>
      </c>
      <c r="B587" s="147"/>
      <c r="C587" s="147"/>
      <c r="D587" s="147"/>
      <c r="E587" s="147"/>
    </row>
    <row r="588" spans="1:5" ht="15" customHeight="1" x14ac:dyDescent="0.2">
      <c r="A588" s="147"/>
      <c r="B588" s="147"/>
      <c r="C588" s="147"/>
      <c r="D588" s="147"/>
      <c r="E588" s="147"/>
    </row>
    <row r="589" spans="1:5" ht="15" customHeight="1" x14ac:dyDescent="0.2">
      <c r="A589" s="37" t="s">
        <v>138</v>
      </c>
      <c r="B589" s="37"/>
      <c r="C589" s="37"/>
      <c r="D589" s="37"/>
      <c r="E589" s="37"/>
    </row>
    <row r="590" spans="1:5" ht="15" customHeight="1" x14ac:dyDescent="0.2">
      <c r="A590" s="37"/>
      <c r="B590" s="37"/>
      <c r="C590" s="37"/>
      <c r="D590" s="37"/>
      <c r="E590" s="37"/>
    </row>
    <row r="591" spans="1:5" ht="15" customHeight="1" x14ac:dyDescent="0.2">
      <c r="A591" s="37"/>
      <c r="B591" s="37"/>
      <c r="C591" s="37"/>
      <c r="D591" s="37"/>
      <c r="E591" s="37"/>
    </row>
    <row r="592" spans="1:5" ht="15" customHeight="1" x14ac:dyDescent="0.2">
      <c r="A592" s="37"/>
      <c r="B592" s="37"/>
      <c r="C592" s="37"/>
      <c r="D592" s="37"/>
      <c r="E592" s="37"/>
    </row>
    <row r="593" spans="1:5" ht="15" customHeight="1" x14ac:dyDescent="0.2">
      <c r="A593" s="37"/>
      <c r="B593" s="37"/>
      <c r="C593" s="37"/>
      <c r="D593" s="37"/>
      <c r="E593" s="37"/>
    </row>
    <row r="594" spans="1:5" ht="15" customHeight="1" x14ac:dyDescent="0.2">
      <c r="A594" s="37"/>
      <c r="B594" s="37"/>
      <c r="C594" s="37"/>
      <c r="D594" s="37"/>
      <c r="E594" s="37"/>
    </row>
    <row r="595" spans="1:5" ht="15" customHeight="1" x14ac:dyDescent="0.2">
      <c r="A595" s="59"/>
      <c r="B595" s="144"/>
      <c r="C595" s="79"/>
      <c r="D595" s="59"/>
      <c r="E595" s="145"/>
    </row>
    <row r="596" spans="1:5" ht="15" customHeight="1" x14ac:dyDescent="0.25">
      <c r="A596" s="39" t="s">
        <v>15</v>
      </c>
      <c r="B596" s="40"/>
      <c r="C596" s="40"/>
      <c r="D596" s="60"/>
      <c r="E596" s="60"/>
    </row>
    <row r="597" spans="1:5" ht="15" customHeight="1" x14ac:dyDescent="0.2">
      <c r="A597" s="41" t="s">
        <v>82</v>
      </c>
      <c r="B597" s="40"/>
      <c r="C597" s="40"/>
      <c r="D597" s="40"/>
      <c r="E597" s="42" t="s">
        <v>83</v>
      </c>
    </row>
    <row r="598" spans="1:5" ht="15" customHeight="1" x14ac:dyDescent="0.25">
      <c r="A598" s="101"/>
      <c r="B598" s="102"/>
      <c r="C598" s="40"/>
      <c r="D598" s="43"/>
      <c r="E598" s="103"/>
    </row>
    <row r="599" spans="1:5" ht="15" customHeight="1" x14ac:dyDescent="0.25">
      <c r="A599" s="35"/>
      <c r="B599" s="47" t="s">
        <v>124</v>
      </c>
      <c r="C599" s="47" t="s">
        <v>42</v>
      </c>
      <c r="D599" s="70" t="s">
        <v>54</v>
      </c>
      <c r="E599" s="45" t="s">
        <v>44</v>
      </c>
    </row>
    <row r="600" spans="1:5" ht="15" customHeight="1" x14ac:dyDescent="0.25">
      <c r="A600" s="35"/>
      <c r="B600" s="48">
        <v>11</v>
      </c>
      <c r="C600" s="92"/>
      <c r="D600" s="83" t="s">
        <v>61</v>
      </c>
      <c r="E600" s="51">
        <v>-1311000</v>
      </c>
    </row>
    <row r="601" spans="1:5" ht="15" customHeight="1" x14ac:dyDescent="0.25">
      <c r="A601" s="35"/>
      <c r="B601" s="48">
        <v>11</v>
      </c>
      <c r="C601" s="92"/>
      <c r="D601" s="83" t="s">
        <v>55</v>
      </c>
      <c r="E601" s="51">
        <v>1311000</v>
      </c>
    </row>
    <row r="602" spans="1:5" ht="15" customHeight="1" x14ac:dyDescent="0.25">
      <c r="A602" s="35"/>
      <c r="B602" s="143"/>
      <c r="C602" s="76" t="s">
        <v>46</v>
      </c>
      <c r="D602" s="77"/>
      <c r="E602" s="78">
        <f>SUM(E600:E601)</f>
        <v>0</v>
      </c>
    </row>
    <row r="603" spans="1:5" ht="15" customHeight="1" x14ac:dyDescent="0.2"/>
    <row r="604" spans="1:5" ht="15" customHeight="1" x14ac:dyDescent="0.2"/>
    <row r="605" spans="1:5" ht="15" customHeight="1" x14ac:dyDescent="0.25">
      <c r="A605" s="35" t="s">
        <v>139</v>
      </c>
    </row>
    <row r="606" spans="1:5" ht="15" customHeight="1" x14ac:dyDescent="0.2">
      <c r="A606" s="147" t="s">
        <v>137</v>
      </c>
      <c r="B606" s="147"/>
      <c r="C606" s="147"/>
      <c r="D606" s="147"/>
      <c r="E606" s="147"/>
    </row>
    <row r="607" spans="1:5" ht="15" customHeight="1" x14ac:dyDescent="0.2">
      <c r="A607" s="147"/>
      <c r="B607" s="147"/>
      <c r="C607" s="147"/>
      <c r="D607" s="147"/>
      <c r="E607" s="147"/>
    </row>
    <row r="608" spans="1:5" ht="15" customHeight="1" x14ac:dyDescent="0.2">
      <c r="A608" s="37" t="s">
        <v>140</v>
      </c>
      <c r="B608" s="37"/>
      <c r="C608" s="37"/>
      <c r="D608" s="37"/>
      <c r="E608" s="37"/>
    </row>
    <row r="609" spans="1:5" ht="15" customHeight="1" x14ac:dyDescent="0.2">
      <c r="A609" s="37"/>
      <c r="B609" s="37"/>
      <c r="C609" s="37"/>
      <c r="D609" s="37"/>
      <c r="E609" s="37"/>
    </row>
    <row r="610" spans="1:5" ht="15" customHeight="1" x14ac:dyDescent="0.2">
      <c r="A610" s="37"/>
      <c r="B610" s="37"/>
      <c r="C610" s="37"/>
      <c r="D610" s="37"/>
      <c r="E610" s="37"/>
    </row>
    <row r="611" spans="1:5" ht="15" customHeight="1" x14ac:dyDescent="0.2">
      <c r="A611" s="37"/>
      <c r="B611" s="37"/>
      <c r="C611" s="37"/>
      <c r="D611" s="37"/>
      <c r="E611" s="37"/>
    </row>
    <row r="612" spans="1:5" ht="15" customHeight="1" x14ac:dyDescent="0.2">
      <c r="A612" s="37"/>
      <c r="B612" s="37"/>
      <c r="C612" s="37"/>
      <c r="D612" s="37"/>
      <c r="E612" s="37"/>
    </row>
    <row r="613" spans="1:5" ht="15" customHeight="1" x14ac:dyDescent="0.2">
      <c r="A613" s="37"/>
      <c r="B613" s="37"/>
      <c r="C613" s="37"/>
      <c r="D613" s="37"/>
      <c r="E613" s="37"/>
    </row>
    <row r="614" spans="1:5" ht="15" customHeight="1" x14ac:dyDescent="0.2">
      <c r="A614" s="59"/>
      <c r="B614" s="144"/>
      <c r="C614" s="79"/>
      <c r="D614" s="59"/>
      <c r="E614" s="145"/>
    </row>
    <row r="615" spans="1:5" ht="15" customHeight="1" x14ac:dyDescent="0.25">
      <c r="A615" s="39" t="s">
        <v>15</v>
      </c>
      <c r="B615" s="40"/>
      <c r="C615" s="40"/>
      <c r="D615" s="60"/>
      <c r="E615" s="60"/>
    </row>
    <row r="616" spans="1:5" ht="15" customHeight="1" x14ac:dyDescent="0.2">
      <c r="A616" s="41" t="s">
        <v>82</v>
      </c>
      <c r="B616" s="40"/>
      <c r="C616" s="40"/>
      <c r="D616" s="40"/>
      <c r="E616" s="42" t="s">
        <v>83</v>
      </c>
    </row>
    <row r="617" spans="1:5" ht="15" customHeight="1" x14ac:dyDescent="0.25">
      <c r="A617" s="101"/>
      <c r="B617" s="102"/>
      <c r="C617" s="40"/>
      <c r="D617" s="43"/>
      <c r="E617" s="103"/>
    </row>
    <row r="618" spans="1:5" ht="15" customHeight="1" x14ac:dyDescent="0.25">
      <c r="A618" s="35"/>
      <c r="B618" s="47" t="s">
        <v>124</v>
      </c>
      <c r="C618" s="47" t="s">
        <v>42</v>
      </c>
      <c r="D618" s="70" t="s">
        <v>54</v>
      </c>
      <c r="E618" s="45" t="s">
        <v>44</v>
      </c>
    </row>
    <row r="619" spans="1:5" ht="15" customHeight="1" x14ac:dyDescent="0.25">
      <c r="A619" s="35"/>
      <c r="B619" s="48">
        <v>14</v>
      </c>
      <c r="C619" s="92"/>
      <c r="D619" s="83" t="s">
        <v>61</v>
      </c>
      <c r="E619" s="51">
        <v>-191180</v>
      </c>
    </row>
    <row r="620" spans="1:5" ht="15" customHeight="1" x14ac:dyDescent="0.25">
      <c r="A620" s="35"/>
      <c r="B620" s="48">
        <v>14</v>
      </c>
      <c r="C620" s="92"/>
      <c r="D620" s="83" t="s">
        <v>55</v>
      </c>
      <c r="E620" s="51">
        <v>139150</v>
      </c>
    </row>
    <row r="621" spans="1:5" ht="15" customHeight="1" x14ac:dyDescent="0.25">
      <c r="A621" s="35"/>
      <c r="B621" s="48">
        <v>14</v>
      </c>
      <c r="C621" s="92"/>
      <c r="D621" s="83" t="s">
        <v>61</v>
      </c>
      <c r="E621" s="51">
        <v>52030</v>
      </c>
    </row>
    <row r="622" spans="1:5" ht="15" customHeight="1" x14ac:dyDescent="0.25">
      <c r="A622" s="35"/>
      <c r="B622" s="143"/>
      <c r="C622" s="76" t="s">
        <v>46</v>
      </c>
      <c r="D622" s="77"/>
      <c r="E622" s="78">
        <f>SUM(E619:E621)</f>
        <v>0</v>
      </c>
    </row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5" t="s">
        <v>141</v>
      </c>
    </row>
    <row r="627" spans="1:5" ht="15" customHeight="1" x14ac:dyDescent="0.2">
      <c r="A627" s="63" t="s">
        <v>142</v>
      </c>
      <c r="B627" s="63"/>
      <c r="C627" s="63"/>
      <c r="D627" s="63"/>
      <c r="E627" s="63"/>
    </row>
    <row r="628" spans="1:5" ht="15" customHeight="1" x14ac:dyDescent="0.2">
      <c r="A628" s="63"/>
      <c r="B628" s="63"/>
      <c r="C628" s="63"/>
      <c r="D628" s="63"/>
      <c r="E628" s="63"/>
    </row>
    <row r="629" spans="1:5" ht="15" customHeight="1" x14ac:dyDescent="0.2">
      <c r="A629" s="37" t="s">
        <v>143</v>
      </c>
      <c r="B629" s="37"/>
      <c r="C629" s="37"/>
      <c r="D629" s="37"/>
      <c r="E629" s="37"/>
    </row>
    <row r="630" spans="1:5" ht="15" customHeight="1" x14ac:dyDescent="0.2">
      <c r="A630" s="37"/>
      <c r="B630" s="37"/>
      <c r="C630" s="37"/>
      <c r="D630" s="37"/>
      <c r="E630" s="37"/>
    </row>
    <row r="631" spans="1:5" ht="15" customHeight="1" x14ac:dyDescent="0.2">
      <c r="A631" s="37"/>
      <c r="B631" s="37"/>
      <c r="C631" s="37"/>
      <c r="D631" s="37"/>
      <c r="E631" s="37"/>
    </row>
    <row r="632" spans="1:5" ht="15" customHeight="1" x14ac:dyDescent="0.2">
      <c r="A632" s="37"/>
      <c r="B632" s="37"/>
      <c r="C632" s="37"/>
      <c r="D632" s="37"/>
      <c r="E632" s="37"/>
    </row>
    <row r="633" spans="1:5" ht="15" customHeight="1" x14ac:dyDescent="0.2">
      <c r="A633" s="37"/>
      <c r="B633" s="37"/>
      <c r="C633" s="37"/>
      <c r="D633" s="37"/>
      <c r="E633" s="37"/>
    </row>
    <row r="634" spans="1:5" ht="15" customHeight="1" x14ac:dyDescent="0.2">
      <c r="A634" s="37"/>
      <c r="B634" s="37"/>
      <c r="C634" s="37"/>
      <c r="D634" s="37"/>
      <c r="E634" s="37"/>
    </row>
    <row r="635" spans="1:5" ht="15" customHeight="1" x14ac:dyDescent="0.2">
      <c r="A635" s="37"/>
      <c r="B635" s="37"/>
      <c r="C635" s="37"/>
      <c r="D635" s="37"/>
      <c r="E635" s="37"/>
    </row>
    <row r="636" spans="1:5" ht="15" customHeight="1" x14ac:dyDescent="0.2"/>
    <row r="637" spans="1:5" ht="15" customHeight="1" x14ac:dyDescent="0.25">
      <c r="A637" s="39" t="s">
        <v>15</v>
      </c>
      <c r="B637" s="40"/>
      <c r="C637" s="40"/>
      <c r="D637" s="60"/>
      <c r="E637" s="60"/>
    </row>
    <row r="638" spans="1:5" ht="15" customHeight="1" x14ac:dyDescent="0.2">
      <c r="A638" s="41" t="s">
        <v>51</v>
      </c>
      <c r="B638" s="40"/>
      <c r="C638" s="40"/>
      <c r="D638" s="40"/>
      <c r="E638" s="42" t="s">
        <v>60</v>
      </c>
    </row>
    <row r="639" spans="1:5" ht="15" customHeight="1" x14ac:dyDescent="0.2">
      <c r="A639" s="43"/>
      <c r="B639" s="142"/>
      <c r="C639" s="40"/>
      <c r="D639" s="43"/>
      <c r="E639" s="103"/>
    </row>
    <row r="640" spans="1:5" ht="15" customHeight="1" x14ac:dyDescent="0.2">
      <c r="A640" s="104"/>
      <c r="B640" s="104"/>
      <c r="C640" s="45" t="s">
        <v>42</v>
      </c>
      <c r="D640" s="105" t="s">
        <v>54</v>
      </c>
      <c r="E640" s="45" t="s">
        <v>44</v>
      </c>
    </row>
    <row r="641" spans="1:5" ht="15" customHeight="1" x14ac:dyDescent="0.2">
      <c r="A641" s="86"/>
      <c r="B641" s="82"/>
      <c r="C641" s="92">
        <v>4349</v>
      </c>
      <c r="D641" s="83" t="s">
        <v>55</v>
      </c>
      <c r="E641" s="51">
        <v>-8713</v>
      </c>
    </row>
    <row r="642" spans="1:5" ht="15" customHeight="1" x14ac:dyDescent="0.2">
      <c r="A642" s="86"/>
      <c r="B642" s="82"/>
      <c r="C642" s="92">
        <v>4349</v>
      </c>
      <c r="D642" s="83" t="s">
        <v>101</v>
      </c>
      <c r="E642" s="51">
        <f>4109+4104</f>
        <v>8213</v>
      </c>
    </row>
    <row r="643" spans="1:5" ht="15" customHeight="1" x14ac:dyDescent="0.2">
      <c r="A643" s="86"/>
      <c r="B643" s="82"/>
      <c r="C643" s="92">
        <v>4349</v>
      </c>
      <c r="D643" s="83" t="s">
        <v>57</v>
      </c>
      <c r="E643" s="51">
        <v>500</v>
      </c>
    </row>
    <row r="644" spans="1:5" ht="15" customHeight="1" x14ac:dyDescent="0.2">
      <c r="A644" s="107"/>
      <c r="B644" s="40"/>
      <c r="C644" s="53" t="s">
        <v>46</v>
      </c>
      <c r="D644" s="109"/>
      <c r="E644" s="110">
        <f>SUM(E641:E643)</f>
        <v>0</v>
      </c>
    </row>
    <row r="645" spans="1:5" ht="15" customHeight="1" x14ac:dyDescent="0.2"/>
    <row r="646" spans="1:5" ht="15" customHeight="1" x14ac:dyDescent="0.2"/>
    <row r="647" spans="1:5" ht="15" customHeight="1" x14ac:dyDescent="0.25">
      <c r="A647" s="35" t="s">
        <v>144</v>
      </c>
    </row>
    <row r="648" spans="1:5" ht="15" customHeight="1" x14ac:dyDescent="0.2">
      <c r="A648" s="63" t="s">
        <v>142</v>
      </c>
      <c r="B648" s="63"/>
      <c r="C648" s="63"/>
      <c r="D648" s="63"/>
      <c r="E648" s="63"/>
    </row>
    <row r="649" spans="1:5" ht="15" customHeight="1" x14ac:dyDescent="0.2">
      <c r="A649" s="63"/>
      <c r="B649" s="63"/>
      <c r="C649" s="63"/>
      <c r="D649" s="63"/>
      <c r="E649" s="63"/>
    </row>
    <row r="650" spans="1:5" ht="15" customHeight="1" x14ac:dyDescent="0.2">
      <c r="A650" s="37" t="s">
        <v>145</v>
      </c>
      <c r="B650" s="37"/>
      <c r="C650" s="37"/>
      <c r="D650" s="37"/>
      <c r="E650" s="37"/>
    </row>
    <row r="651" spans="1:5" ht="15" customHeight="1" x14ac:dyDescent="0.2">
      <c r="A651" s="37"/>
      <c r="B651" s="37"/>
      <c r="C651" s="37"/>
      <c r="D651" s="37"/>
      <c r="E651" s="37"/>
    </row>
    <row r="652" spans="1:5" ht="15" customHeight="1" x14ac:dyDescent="0.2">
      <c r="A652" s="37"/>
      <c r="B652" s="37"/>
      <c r="C652" s="37"/>
      <c r="D652" s="37"/>
      <c r="E652" s="37"/>
    </row>
    <row r="653" spans="1:5" ht="15" customHeight="1" x14ac:dyDescent="0.2">
      <c r="A653" s="37"/>
      <c r="B653" s="37"/>
      <c r="C653" s="37"/>
      <c r="D653" s="37"/>
      <c r="E653" s="37"/>
    </row>
    <row r="654" spans="1:5" ht="15" customHeight="1" x14ac:dyDescent="0.2">
      <c r="A654" s="37"/>
      <c r="B654" s="37"/>
      <c r="C654" s="37"/>
      <c r="D654" s="37"/>
      <c r="E654" s="37"/>
    </row>
    <row r="655" spans="1:5" ht="15" customHeight="1" x14ac:dyDescent="0.2">
      <c r="A655" s="37"/>
      <c r="B655" s="37"/>
      <c r="C655" s="37"/>
      <c r="D655" s="37"/>
      <c r="E655" s="37"/>
    </row>
    <row r="656" spans="1:5" ht="15" customHeight="1" x14ac:dyDescent="0.2">
      <c r="A656" s="37"/>
      <c r="B656" s="37"/>
      <c r="C656" s="37"/>
      <c r="D656" s="37"/>
      <c r="E656" s="37"/>
    </row>
    <row r="657" spans="1:5" ht="15" customHeight="1" x14ac:dyDescent="0.2"/>
    <row r="658" spans="1:5" ht="15" customHeight="1" x14ac:dyDescent="0.25">
      <c r="A658" s="39" t="s">
        <v>15</v>
      </c>
      <c r="B658" s="40"/>
      <c r="C658" s="40"/>
      <c r="D658" s="60"/>
      <c r="E658" s="60"/>
    </row>
    <row r="659" spans="1:5" ht="15" customHeight="1" x14ac:dyDescent="0.2">
      <c r="A659" s="41" t="s">
        <v>51</v>
      </c>
      <c r="B659" s="40"/>
      <c r="C659" s="40"/>
      <c r="D659" s="40"/>
      <c r="E659" s="42" t="s">
        <v>60</v>
      </c>
    </row>
    <row r="660" spans="1:5" ht="15" customHeight="1" x14ac:dyDescent="0.2">
      <c r="A660" s="43"/>
      <c r="B660" s="142"/>
      <c r="C660" s="40"/>
      <c r="D660" s="43"/>
      <c r="E660" s="103"/>
    </row>
    <row r="661" spans="1:5" ht="15" customHeight="1" x14ac:dyDescent="0.2">
      <c r="A661" s="104"/>
      <c r="B661" s="104"/>
      <c r="C661" s="45" t="s">
        <v>42</v>
      </c>
      <c r="D661" s="105" t="s">
        <v>54</v>
      </c>
      <c r="E661" s="45" t="s">
        <v>44</v>
      </c>
    </row>
    <row r="662" spans="1:5" ht="15" customHeight="1" x14ac:dyDescent="0.2">
      <c r="A662" s="86"/>
      <c r="B662" s="82"/>
      <c r="C662" s="92">
        <v>3299</v>
      </c>
      <c r="D662" s="85" t="s">
        <v>72</v>
      </c>
      <c r="E662" s="51">
        <v>-782000</v>
      </c>
    </row>
    <row r="663" spans="1:5" ht="15" customHeight="1" x14ac:dyDescent="0.2">
      <c r="A663" s="86"/>
      <c r="B663" s="82"/>
      <c r="C663" s="92">
        <v>3299</v>
      </c>
      <c r="D663" s="148" t="s">
        <v>64</v>
      </c>
      <c r="E663" s="51">
        <v>767500</v>
      </c>
    </row>
    <row r="664" spans="1:5" ht="15" customHeight="1" x14ac:dyDescent="0.2">
      <c r="A664" s="86"/>
      <c r="B664" s="82"/>
      <c r="C664" s="92">
        <v>3299</v>
      </c>
      <c r="D664" s="83" t="s">
        <v>55</v>
      </c>
      <c r="E664" s="51">
        <v>12500</v>
      </c>
    </row>
    <row r="665" spans="1:5" ht="15" customHeight="1" x14ac:dyDescent="0.2">
      <c r="A665" s="86"/>
      <c r="B665" s="82"/>
      <c r="C665" s="92">
        <v>3299</v>
      </c>
      <c r="D665" s="83" t="s">
        <v>57</v>
      </c>
      <c r="E665" s="51">
        <v>2000</v>
      </c>
    </row>
    <row r="666" spans="1:5" ht="15" customHeight="1" x14ac:dyDescent="0.2">
      <c r="A666" s="107"/>
      <c r="B666" s="40"/>
      <c r="C666" s="53" t="s">
        <v>46</v>
      </c>
      <c r="D666" s="109"/>
      <c r="E666" s="110">
        <f>SUM(E662:E665)</f>
        <v>0</v>
      </c>
    </row>
    <row r="667" spans="1:5" ht="15" customHeight="1" x14ac:dyDescent="0.2"/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5" t="s">
        <v>146</v>
      </c>
    </row>
    <row r="679" spans="1:5" ht="15" customHeight="1" x14ac:dyDescent="0.2">
      <c r="A679" s="63" t="s">
        <v>142</v>
      </c>
      <c r="B679" s="63"/>
      <c r="C679" s="63"/>
      <c r="D679" s="63"/>
      <c r="E679" s="63"/>
    </row>
    <row r="680" spans="1:5" ht="15" customHeight="1" x14ac:dyDescent="0.2">
      <c r="A680" s="63"/>
      <c r="B680" s="63"/>
      <c r="C680" s="63"/>
      <c r="D680" s="63"/>
      <c r="E680" s="63"/>
    </row>
    <row r="681" spans="1:5" ht="15" customHeight="1" x14ac:dyDescent="0.2">
      <c r="A681" s="37" t="s">
        <v>147</v>
      </c>
      <c r="B681" s="37"/>
      <c r="C681" s="37"/>
      <c r="D681" s="37"/>
      <c r="E681" s="37"/>
    </row>
    <row r="682" spans="1:5" ht="15" customHeight="1" x14ac:dyDescent="0.2">
      <c r="A682" s="37"/>
      <c r="B682" s="37"/>
      <c r="C682" s="37"/>
      <c r="D682" s="37"/>
      <c r="E682" s="37"/>
    </row>
    <row r="683" spans="1:5" ht="15" customHeight="1" x14ac:dyDescent="0.2">
      <c r="A683" s="37"/>
      <c r="B683" s="37"/>
      <c r="C683" s="37"/>
      <c r="D683" s="37"/>
      <c r="E683" s="37"/>
    </row>
    <row r="684" spans="1:5" ht="15" customHeight="1" x14ac:dyDescent="0.2">
      <c r="A684" s="37"/>
      <c r="B684" s="37"/>
      <c r="C684" s="37"/>
      <c r="D684" s="37"/>
      <c r="E684" s="37"/>
    </row>
    <row r="685" spans="1:5" ht="15" customHeight="1" x14ac:dyDescent="0.2">
      <c r="A685" s="37"/>
      <c r="B685" s="37"/>
      <c r="C685" s="37"/>
      <c r="D685" s="37"/>
      <c r="E685" s="37"/>
    </row>
    <row r="686" spans="1:5" ht="15" customHeight="1" x14ac:dyDescent="0.2">
      <c r="A686" s="37"/>
      <c r="B686" s="37"/>
      <c r="C686" s="37"/>
      <c r="D686" s="37"/>
      <c r="E686" s="37"/>
    </row>
    <row r="687" spans="1:5" ht="15" customHeight="1" x14ac:dyDescent="0.2"/>
    <row r="688" spans="1:5" ht="15" customHeight="1" x14ac:dyDescent="0.25">
      <c r="A688" s="39" t="s">
        <v>15</v>
      </c>
      <c r="B688" s="40"/>
      <c r="C688" s="40"/>
      <c r="D688" s="60"/>
      <c r="E688" s="60"/>
    </row>
    <row r="689" spans="1:5" ht="15" customHeight="1" x14ac:dyDescent="0.2">
      <c r="A689" s="41" t="s">
        <v>51</v>
      </c>
      <c r="B689" s="40"/>
      <c r="C689" s="40"/>
      <c r="D689" s="40"/>
      <c r="E689" s="42" t="s">
        <v>60</v>
      </c>
    </row>
    <row r="690" spans="1:5" ht="15" customHeight="1" x14ac:dyDescent="0.2">
      <c r="A690" s="43"/>
      <c r="B690" s="142"/>
      <c r="C690" s="40"/>
      <c r="D690" s="43"/>
      <c r="E690" s="103"/>
    </row>
    <row r="691" spans="1:5" ht="15" customHeight="1" x14ac:dyDescent="0.2">
      <c r="A691" s="104"/>
      <c r="B691" s="104"/>
      <c r="C691" s="45" t="s">
        <v>42</v>
      </c>
      <c r="D691" s="105" t="s">
        <v>54</v>
      </c>
      <c r="E691" s="45" t="s">
        <v>44</v>
      </c>
    </row>
    <row r="692" spans="1:5" ht="15" customHeight="1" x14ac:dyDescent="0.2">
      <c r="A692" s="86"/>
      <c r="B692" s="82"/>
      <c r="C692" s="92">
        <v>3299</v>
      </c>
      <c r="D692" s="98" t="s">
        <v>101</v>
      </c>
      <c r="E692" s="51">
        <v>-5000</v>
      </c>
    </row>
    <row r="693" spans="1:5" ht="15" customHeight="1" x14ac:dyDescent="0.2">
      <c r="A693" s="86"/>
      <c r="B693" s="82"/>
      <c r="C693" s="92">
        <v>3299</v>
      </c>
      <c r="D693" s="83" t="s">
        <v>57</v>
      </c>
      <c r="E693" s="51">
        <v>5000</v>
      </c>
    </row>
    <row r="694" spans="1:5" ht="15" customHeight="1" x14ac:dyDescent="0.2">
      <c r="A694" s="107"/>
      <c r="B694" s="40"/>
      <c r="C694" s="53" t="s">
        <v>46</v>
      </c>
      <c r="D694" s="109"/>
      <c r="E694" s="110">
        <f>SUM(E692:E693)</f>
        <v>0</v>
      </c>
    </row>
    <row r="695" spans="1:5" ht="15" customHeight="1" x14ac:dyDescent="0.2"/>
    <row r="696" spans="1:5" ht="15" customHeight="1" x14ac:dyDescent="0.2"/>
    <row r="697" spans="1:5" ht="15" customHeight="1" x14ac:dyDescent="0.25">
      <c r="A697" s="35" t="s">
        <v>148</v>
      </c>
    </row>
    <row r="698" spans="1:5" ht="15" customHeight="1" x14ac:dyDescent="0.2">
      <c r="A698" s="147" t="s">
        <v>137</v>
      </c>
      <c r="B698" s="147"/>
      <c r="C698" s="147"/>
      <c r="D698" s="147"/>
      <c r="E698" s="147"/>
    </row>
    <row r="699" spans="1:5" ht="15" customHeight="1" x14ac:dyDescent="0.2">
      <c r="A699" s="147"/>
      <c r="B699" s="147"/>
      <c r="C699" s="147"/>
      <c r="D699" s="147"/>
      <c r="E699" s="147"/>
    </row>
    <row r="700" spans="1:5" ht="15" customHeight="1" x14ac:dyDescent="0.2">
      <c r="A700" s="37" t="s">
        <v>149</v>
      </c>
      <c r="B700" s="37"/>
      <c r="C700" s="37"/>
      <c r="D700" s="37"/>
      <c r="E700" s="37"/>
    </row>
    <row r="701" spans="1:5" ht="15" customHeight="1" x14ac:dyDescent="0.2">
      <c r="A701" s="37"/>
      <c r="B701" s="37"/>
      <c r="C701" s="37"/>
      <c r="D701" s="37"/>
      <c r="E701" s="37"/>
    </row>
    <row r="702" spans="1:5" ht="15" customHeight="1" x14ac:dyDescent="0.2">
      <c r="A702" s="37"/>
      <c r="B702" s="37"/>
      <c r="C702" s="37"/>
      <c r="D702" s="37"/>
      <c r="E702" s="37"/>
    </row>
    <row r="703" spans="1:5" ht="15" customHeight="1" x14ac:dyDescent="0.2">
      <c r="A703" s="37"/>
      <c r="B703" s="37"/>
      <c r="C703" s="37"/>
      <c r="D703" s="37"/>
      <c r="E703" s="37"/>
    </row>
    <row r="704" spans="1:5" ht="15" customHeight="1" x14ac:dyDescent="0.2">
      <c r="A704" s="37"/>
      <c r="B704" s="37"/>
      <c r="C704" s="37"/>
      <c r="D704" s="37"/>
      <c r="E704" s="37"/>
    </row>
    <row r="705" spans="1:5" ht="15" customHeight="1" x14ac:dyDescent="0.2">
      <c r="A705" s="37"/>
      <c r="B705" s="37"/>
      <c r="C705" s="37"/>
      <c r="D705" s="37"/>
      <c r="E705" s="37"/>
    </row>
    <row r="706" spans="1:5" ht="15" customHeight="1" x14ac:dyDescent="0.2"/>
    <row r="707" spans="1:5" ht="15" customHeight="1" x14ac:dyDescent="0.25">
      <c r="A707" s="39" t="s">
        <v>15</v>
      </c>
      <c r="B707" s="40"/>
      <c r="C707" s="40"/>
      <c r="D707" s="60"/>
      <c r="E707" s="60"/>
    </row>
    <row r="708" spans="1:5" ht="15" customHeight="1" x14ac:dyDescent="0.2">
      <c r="A708" s="41" t="s">
        <v>82</v>
      </c>
      <c r="B708" s="40"/>
      <c r="C708" s="40"/>
      <c r="D708" s="40"/>
      <c r="E708" s="42" t="s">
        <v>86</v>
      </c>
    </row>
    <row r="709" spans="1:5" ht="15" customHeight="1" x14ac:dyDescent="0.2"/>
    <row r="710" spans="1:5" ht="15" customHeight="1" x14ac:dyDescent="0.2">
      <c r="C710" s="47" t="s">
        <v>42</v>
      </c>
      <c r="D710" s="70" t="s">
        <v>54</v>
      </c>
      <c r="E710" s="45" t="s">
        <v>44</v>
      </c>
    </row>
    <row r="711" spans="1:5" ht="15" customHeight="1" x14ac:dyDescent="0.2">
      <c r="C711" s="72">
        <v>4357</v>
      </c>
      <c r="D711" s="83" t="s">
        <v>61</v>
      </c>
      <c r="E711" s="74">
        <v>-652757.31000000006</v>
      </c>
    </row>
    <row r="712" spans="1:5" ht="15" customHeight="1" x14ac:dyDescent="0.2">
      <c r="C712" s="72">
        <v>4357</v>
      </c>
      <c r="D712" s="83" t="s">
        <v>55</v>
      </c>
      <c r="E712" s="74">
        <v>652757.31000000006</v>
      </c>
    </row>
    <row r="713" spans="1:5" ht="15" customHeight="1" x14ac:dyDescent="0.2">
      <c r="C713" s="76" t="s">
        <v>46</v>
      </c>
      <c r="D713" s="77"/>
      <c r="E713" s="78">
        <f>SUM(E711:E712)</f>
        <v>0</v>
      </c>
    </row>
    <row r="714" spans="1:5" ht="15" customHeight="1" x14ac:dyDescent="0.2"/>
    <row r="715" spans="1:5" ht="15" customHeight="1" x14ac:dyDescent="0.2"/>
    <row r="716" spans="1:5" ht="15" customHeight="1" x14ac:dyDescent="0.2"/>
    <row r="717" spans="1:5" ht="15" customHeight="1" x14ac:dyDescent="0.2"/>
    <row r="718" spans="1:5" ht="15" customHeight="1" x14ac:dyDescent="0.2"/>
    <row r="719" spans="1:5" ht="15" customHeight="1" x14ac:dyDescent="0.2"/>
    <row r="720" spans="1:5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</sheetData>
  <mergeCells count="53">
    <mergeCell ref="A650:E656"/>
    <mergeCell ref="A679:E680"/>
    <mergeCell ref="A681:E686"/>
    <mergeCell ref="A698:E699"/>
    <mergeCell ref="A700:E705"/>
    <mergeCell ref="A589:E594"/>
    <mergeCell ref="A606:E607"/>
    <mergeCell ref="A608:E613"/>
    <mergeCell ref="A627:E628"/>
    <mergeCell ref="A629:E635"/>
    <mergeCell ref="A648:E649"/>
    <mergeCell ref="A506:E514"/>
    <mergeCell ref="A532:E533"/>
    <mergeCell ref="A534:E542"/>
    <mergeCell ref="A554:E555"/>
    <mergeCell ref="A556:E563"/>
    <mergeCell ref="A587:E588"/>
    <mergeCell ref="A430:E437"/>
    <mergeCell ref="A455:E456"/>
    <mergeCell ref="A457:E462"/>
    <mergeCell ref="A486:E487"/>
    <mergeCell ref="A488:E492"/>
    <mergeCell ref="A504:E505"/>
    <mergeCell ref="A350:E355"/>
    <mergeCell ref="A374:E375"/>
    <mergeCell ref="A376:E381"/>
    <mergeCell ref="A399:E400"/>
    <mergeCell ref="A401:E408"/>
    <mergeCell ref="A428:E429"/>
    <mergeCell ref="A253:E258"/>
    <mergeCell ref="A292:E292"/>
    <mergeCell ref="A293:E299"/>
    <mergeCell ref="A323:E324"/>
    <mergeCell ref="A325:E330"/>
    <mergeCell ref="A348:E349"/>
    <mergeCell ref="A148:E155"/>
    <mergeCell ref="A176:E176"/>
    <mergeCell ref="A177:E184"/>
    <mergeCell ref="A211:E211"/>
    <mergeCell ref="A212:E219"/>
    <mergeCell ref="A252:E252"/>
    <mergeCell ref="A56:E64"/>
    <mergeCell ref="A85:E85"/>
    <mergeCell ref="A86:E93"/>
    <mergeCell ref="A120:E120"/>
    <mergeCell ref="A121:E128"/>
    <mergeCell ref="A147:E147"/>
    <mergeCell ref="A2:E2"/>
    <mergeCell ref="A3:E3"/>
    <mergeCell ref="A4:E7"/>
    <mergeCell ref="A23:E23"/>
    <mergeCell ref="A24:E31"/>
    <mergeCell ref="A55:E5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1/21 - 26/21 schválené Radou Olomouckého kraje 18.1.2021</oddHeader>
    <oddFooter xml:space="preserve">&amp;L&amp;"Arial,Kurzíva"Zastupitelstvo OK 22.2.2021
9.1. - Rozpočet Olomouckého kraje 2021 - rozpočtové změny 
Příloha č.1: Rozpočtové změny č. 1/21 - 26/21 schválené Radou Olomouckého kraje 18.1.2021&amp;R&amp;"Arial,Kurzíva"Strana &amp;P (celkem 31)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2"/>
  <sheetViews>
    <sheetView showGridLines="0" zoomScale="92" zoomScaleNormal="92" zoomScaleSheetLayoutView="92" zoomScalePageLayoutView="99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156</v>
      </c>
    </row>
    <row r="2" spans="1:5" ht="15" customHeight="1" x14ac:dyDescent="0.2">
      <c r="A2" s="36" t="s">
        <v>36</v>
      </c>
      <c r="B2" s="36"/>
      <c r="C2" s="36"/>
      <c r="D2" s="36"/>
      <c r="E2" s="36"/>
    </row>
    <row r="3" spans="1:5" ht="15" customHeight="1" x14ac:dyDescent="0.2">
      <c r="A3" s="64" t="s">
        <v>157</v>
      </c>
      <c r="B3" s="64"/>
      <c r="C3" s="64"/>
      <c r="D3" s="64"/>
      <c r="E3" s="64"/>
    </row>
    <row r="4" spans="1:5" ht="15" customHeight="1" x14ac:dyDescent="0.2">
      <c r="A4" s="64"/>
      <c r="B4" s="64"/>
      <c r="C4" s="64"/>
      <c r="D4" s="64"/>
      <c r="E4" s="64"/>
    </row>
    <row r="5" spans="1:5" ht="15" customHeight="1" x14ac:dyDescent="0.2">
      <c r="A5" s="64"/>
      <c r="B5" s="64"/>
      <c r="C5" s="64"/>
      <c r="D5" s="64"/>
      <c r="E5" s="64"/>
    </row>
    <row r="6" spans="1:5" ht="15" customHeight="1" x14ac:dyDescent="0.2">
      <c r="A6" s="64"/>
      <c r="B6" s="64"/>
      <c r="C6" s="64"/>
      <c r="D6" s="64"/>
      <c r="E6" s="64"/>
    </row>
    <row r="7" spans="1:5" ht="15" customHeight="1" x14ac:dyDescent="0.2">
      <c r="A7" s="64"/>
      <c r="B7" s="64"/>
      <c r="C7" s="64"/>
      <c r="D7" s="64"/>
      <c r="E7" s="64"/>
    </row>
    <row r="8" spans="1:5" ht="15" customHeight="1" x14ac:dyDescent="0.2">
      <c r="A8" s="64"/>
      <c r="B8" s="64"/>
      <c r="C8" s="64"/>
      <c r="D8" s="64"/>
      <c r="E8" s="64"/>
    </row>
    <row r="9" spans="1:5" ht="15" customHeight="1" x14ac:dyDescent="0.2">
      <c r="A9" s="64"/>
      <c r="B9" s="64"/>
      <c r="C9" s="64"/>
      <c r="D9" s="64"/>
      <c r="E9" s="64"/>
    </row>
    <row r="10" spans="1:5" ht="15" customHeight="1" x14ac:dyDescent="0.2">
      <c r="A10" s="151"/>
      <c r="B10" s="152"/>
      <c r="C10" s="151"/>
      <c r="D10" s="151"/>
      <c r="E10" s="151"/>
    </row>
    <row r="11" spans="1:5" ht="15" customHeight="1" x14ac:dyDescent="0.25">
      <c r="A11" s="39" t="s">
        <v>1</v>
      </c>
      <c r="B11" s="153"/>
      <c r="C11" s="40"/>
      <c r="D11" s="40"/>
      <c r="E11" s="40"/>
    </row>
    <row r="12" spans="1:5" ht="15" customHeight="1" x14ac:dyDescent="0.2">
      <c r="A12" s="65" t="s">
        <v>51</v>
      </c>
      <c r="B12" s="40"/>
      <c r="C12" s="40"/>
      <c r="D12" s="40"/>
      <c r="E12" s="42" t="s">
        <v>158</v>
      </c>
    </row>
    <row r="13" spans="1:5" ht="15" customHeight="1" x14ac:dyDescent="0.25">
      <c r="A13" s="60"/>
      <c r="B13" s="154"/>
      <c r="C13" s="59"/>
      <c r="D13" s="59"/>
      <c r="E13" s="67"/>
    </row>
    <row r="14" spans="1:5" ht="15" customHeight="1" x14ac:dyDescent="0.25">
      <c r="A14" s="60"/>
      <c r="B14" s="154"/>
      <c r="C14" s="47" t="s">
        <v>42</v>
      </c>
      <c r="D14" s="70" t="s">
        <v>43</v>
      </c>
      <c r="E14" s="90" t="s">
        <v>44</v>
      </c>
    </row>
    <row r="15" spans="1:5" ht="15" customHeight="1" x14ac:dyDescent="0.25">
      <c r="A15" s="60"/>
      <c r="B15" s="154"/>
      <c r="C15" s="72"/>
      <c r="D15" s="98" t="s">
        <v>68</v>
      </c>
      <c r="E15" s="74">
        <f>938051.95+257233.87</f>
        <v>1195285.8199999998</v>
      </c>
    </row>
    <row r="16" spans="1:5" ht="15" customHeight="1" x14ac:dyDescent="0.25">
      <c r="A16" s="60"/>
      <c r="B16" s="154"/>
      <c r="C16" s="76" t="s">
        <v>46</v>
      </c>
      <c r="D16" s="77"/>
      <c r="E16" s="78">
        <f>SUM(E15:E15)</f>
        <v>1195285.8199999998</v>
      </c>
    </row>
    <row r="17" spans="1:5" ht="15" customHeight="1" x14ac:dyDescent="0.2"/>
    <row r="18" spans="1:5" ht="15" customHeight="1" x14ac:dyDescent="0.25">
      <c r="A18" s="39" t="s">
        <v>15</v>
      </c>
    </row>
    <row r="19" spans="1:5" ht="15" customHeight="1" x14ac:dyDescent="0.2">
      <c r="A19" s="65" t="s">
        <v>51</v>
      </c>
      <c r="B19" s="40"/>
      <c r="C19" s="40"/>
      <c r="D19" s="40"/>
      <c r="E19" s="42" t="s">
        <v>158</v>
      </c>
    </row>
    <row r="20" spans="1:5" ht="15" customHeight="1" x14ac:dyDescent="0.2"/>
    <row r="21" spans="1:5" ht="15" customHeight="1" x14ac:dyDescent="0.2">
      <c r="C21" s="47" t="s">
        <v>42</v>
      </c>
      <c r="D21" s="105" t="s">
        <v>54</v>
      </c>
      <c r="E21" s="45" t="s">
        <v>44</v>
      </c>
    </row>
    <row r="22" spans="1:5" ht="15" customHeight="1" x14ac:dyDescent="0.2">
      <c r="C22" s="92">
        <v>3636</v>
      </c>
      <c r="D22" s="83" t="s">
        <v>101</v>
      </c>
      <c r="E22" s="155">
        <f>252000+63000+23000+160000+39680+14400</f>
        <v>552080</v>
      </c>
    </row>
    <row r="23" spans="1:5" ht="15" customHeight="1" x14ac:dyDescent="0.2">
      <c r="C23" s="92">
        <v>3636</v>
      </c>
      <c r="D23" s="83" t="s">
        <v>55</v>
      </c>
      <c r="E23" s="155">
        <f>5000+20000+10000+5051.95+30000+10000+5000+8000+5000+5153.87</f>
        <v>103205.81999999999</v>
      </c>
    </row>
    <row r="24" spans="1:5" ht="15" customHeight="1" x14ac:dyDescent="0.2">
      <c r="C24" s="92">
        <v>2125</v>
      </c>
      <c r="D24" s="85" t="s">
        <v>72</v>
      </c>
      <c r="E24" s="155">
        <v>520000</v>
      </c>
    </row>
    <row r="25" spans="1:5" ht="15" customHeight="1" x14ac:dyDescent="0.2">
      <c r="C25" s="92">
        <v>3636</v>
      </c>
      <c r="D25" s="83" t="s">
        <v>57</v>
      </c>
      <c r="E25" s="155">
        <f>10000+10000</f>
        <v>20000</v>
      </c>
    </row>
    <row r="26" spans="1:5" ht="15" customHeight="1" x14ac:dyDescent="0.2">
      <c r="C26" s="76" t="s">
        <v>46</v>
      </c>
      <c r="D26" s="77"/>
      <c r="E26" s="78">
        <f>SUM(E22:E25)</f>
        <v>1195285.8199999998</v>
      </c>
    </row>
    <row r="27" spans="1:5" ht="15" customHeight="1" x14ac:dyDescent="0.2"/>
    <row r="28" spans="1:5" ht="15" customHeight="1" x14ac:dyDescent="0.2"/>
    <row r="29" spans="1:5" ht="15" customHeight="1" x14ac:dyDescent="0.25">
      <c r="A29" s="35" t="s">
        <v>159</v>
      </c>
    </row>
    <row r="30" spans="1:5" ht="15" customHeight="1" x14ac:dyDescent="0.2">
      <c r="A30" s="63" t="s">
        <v>49</v>
      </c>
      <c r="B30" s="63"/>
      <c r="C30" s="63"/>
      <c r="D30" s="63"/>
      <c r="E30" s="63"/>
    </row>
    <row r="31" spans="1:5" ht="15" customHeight="1" x14ac:dyDescent="0.2">
      <c r="A31" s="64" t="s">
        <v>160</v>
      </c>
      <c r="B31" s="64"/>
      <c r="C31" s="64"/>
      <c r="D31" s="64"/>
      <c r="E31" s="64"/>
    </row>
    <row r="32" spans="1:5" ht="15" customHeight="1" x14ac:dyDescent="0.2">
      <c r="A32" s="64"/>
      <c r="B32" s="64"/>
      <c r="C32" s="64"/>
      <c r="D32" s="64"/>
      <c r="E32" s="64"/>
    </row>
    <row r="33" spans="1:5" ht="15" customHeight="1" x14ac:dyDescent="0.2">
      <c r="A33" s="64"/>
      <c r="B33" s="64"/>
      <c r="C33" s="64"/>
      <c r="D33" s="64"/>
      <c r="E33" s="64"/>
    </row>
    <row r="34" spans="1:5" ht="15" customHeight="1" x14ac:dyDescent="0.2">
      <c r="A34" s="64"/>
      <c r="B34" s="64"/>
      <c r="C34" s="64"/>
      <c r="D34" s="64"/>
      <c r="E34" s="64"/>
    </row>
    <row r="35" spans="1:5" ht="15" customHeight="1" x14ac:dyDescent="0.2">
      <c r="A35" s="64"/>
      <c r="B35" s="64"/>
      <c r="C35" s="64"/>
      <c r="D35" s="64"/>
      <c r="E35" s="64"/>
    </row>
    <row r="36" spans="1:5" ht="15" customHeight="1" x14ac:dyDescent="0.2">
      <c r="A36" s="64"/>
      <c r="B36" s="64"/>
      <c r="C36" s="64"/>
      <c r="D36" s="64"/>
      <c r="E36" s="64"/>
    </row>
    <row r="37" spans="1:5" ht="15" customHeight="1" x14ac:dyDescent="0.2">
      <c r="A37" s="64"/>
      <c r="B37" s="64"/>
      <c r="C37" s="64"/>
      <c r="D37" s="64"/>
      <c r="E37" s="64"/>
    </row>
    <row r="38" spans="1:5" ht="15" customHeight="1" x14ac:dyDescent="0.2">
      <c r="A38" s="64"/>
      <c r="B38" s="64"/>
      <c r="C38" s="64"/>
      <c r="D38" s="64"/>
      <c r="E38" s="64"/>
    </row>
    <row r="39" spans="1:5" ht="15" customHeight="1" x14ac:dyDescent="0.2"/>
    <row r="40" spans="1:5" ht="15" customHeight="1" x14ac:dyDescent="0.25">
      <c r="A40" s="39" t="s">
        <v>1</v>
      </c>
      <c r="B40" s="59"/>
      <c r="C40" s="59"/>
      <c r="D40" s="59"/>
      <c r="E40" s="59"/>
    </row>
    <row r="41" spans="1:5" ht="15" customHeight="1" x14ac:dyDescent="0.2">
      <c r="A41" s="65" t="s">
        <v>51</v>
      </c>
      <c r="B41" s="59"/>
      <c r="C41" s="59"/>
      <c r="D41" s="59"/>
      <c r="E41" s="66" t="s">
        <v>161</v>
      </c>
    </row>
    <row r="42" spans="1:5" ht="15" customHeight="1" x14ac:dyDescent="0.25">
      <c r="A42" s="58"/>
      <c r="B42" s="60"/>
      <c r="C42" s="59"/>
      <c r="D42" s="59"/>
      <c r="E42" s="67"/>
    </row>
    <row r="43" spans="1:5" ht="15" customHeight="1" x14ac:dyDescent="0.2">
      <c r="A43" s="81"/>
      <c r="B43" s="81"/>
      <c r="C43" s="47" t="s">
        <v>42</v>
      </c>
      <c r="D43" s="70" t="s">
        <v>43</v>
      </c>
      <c r="E43" s="45" t="s">
        <v>44</v>
      </c>
    </row>
    <row r="44" spans="1:5" ht="15" customHeight="1" x14ac:dyDescent="0.2">
      <c r="A44" s="86"/>
      <c r="B44" s="82"/>
      <c r="C44" s="72"/>
      <c r="D44" s="98" t="s">
        <v>162</v>
      </c>
      <c r="E44" s="74">
        <v>1412143.41</v>
      </c>
    </row>
    <row r="45" spans="1:5" ht="15" customHeight="1" x14ac:dyDescent="0.2">
      <c r="A45" s="86"/>
      <c r="B45" s="75"/>
      <c r="C45" s="76" t="s">
        <v>46</v>
      </c>
      <c r="D45" s="77"/>
      <c r="E45" s="78">
        <f>SUM(E44:E44)</f>
        <v>1412143.41</v>
      </c>
    </row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58" t="s">
        <v>15</v>
      </c>
      <c r="B54" s="59"/>
      <c r="C54" s="59"/>
      <c r="D54" s="59"/>
      <c r="E54" s="59"/>
    </row>
    <row r="55" spans="1:5" ht="15" customHeight="1" x14ac:dyDescent="0.2">
      <c r="A55" s="65" t="s">
        <v>51</v>
      </c>
      <c r="B55" s="59"/>
      <c r="C55" s="59"/>
      <c r="D55" s="59"/>
      <c r="E55" s="66" t="s">
        <v>161</v>
      </c>
    </row>
    <row r="56" spans="1:5" ht="15" customHeight="1" x14ac:dyDescent="0.25">
      <c r="A56" s="58"/>
      <c r="B56" s="60"/>
      <c r="C56" s="59"/>
      <c r="D56" s="59"/>
      <c r="E56" s="67"/>
    </row>
    <row r="57" spans="1:5" ht="15" customHeight="1" x14ac:dyDescent="0.2">
      <c r="A57" s="68"/>
      <c r="B57" s="81"/>
      <c r="C57" s="47" t="s">
        <v>42</v>
      </c>
      <c r="D57" s="46" t="s">
        <v>54</v>
      </c>
      <c r="E57" s="45" t="s">
        <v>44</v>
      </c>
    </row>
    <row r="58" spans="1:5" ht="15" customHeight="1" x14ac:dyDescent="0.2">
      <c r="A58" s="86"/>
      <c r="B58" s="82"/>
      <c r="C58" s="72">
        <v>3299</v>
      </c>
      <c r="D58" s="83" t="s">
        <v>101</v>
      </c>
      <c r="E58" s="84">
        <f>160605.92+18894.81+39830.27+4685.91+14454.53+1700.53+25500+3000+335000+40000+83000+10000+30000+4000+0.01</f>
        <v>770671.98</v>
      </c>
    </row>
    <row r="59" spans="1:5" ht="15" customHeight="1" x14ac:dyDescent="0.2">
      <c r="A59" s="86"/>
      <c r="B59" s="82"/>
      <c r="C59" s="72">
        <v>3299</v>
      </c>
      <c r="D59" s="93" t="s">
        <v>55</v>
      </c>
      <c r="E59" s="74">
        <f>170000+20000+85000+10000+850+100+85000+10000+42500+5000+80098.12+9423.31+85000+10000+25500+3000</f>
        <v>641471.42999999993</v>
      </c>
    </row>
    <row r="60" spans="1:5" ht="15" customHeight="1" x14ac:dyDescent="0.2">
      <c r="A60" s="75"/>
      <c r="B60" s="88"/>
      <c r="C60" s="76" t="s">
        <v>46</v>
      </c>
      <c r="D60" s="77"/>
      <c r="E60" s="78">
        <f>SUM(E58:E59)</f>
        <v>1412143.41</v>
      </c>
    </row>
    <row r="61" spans="1:5" ht="15" customHeight="1" x14ac:dyDescent="0.2"/>
    <row r="62" spans="1:5" ht="15" customHeight="1" x14ac:dyDescent="0.2"/>
    <row r="63" spans="1:5" ht="15" customHeight="1" x14ac:dyDescent="0.25">
      <c r="A63" s="35" t="s">
        <v>163</v>
      </c>
    </row>
    <row r="64" spans="1:5" ht="15" customHeight="1" x14ac:dyDescent="0.2">
      <c r="A64" s="36" t="s">
        <v>36</v>
      </c>
      <c r="B64" s="36"/>
      <c r="C64" s="36"/>
      <c r="D64" s="36"/>
      <c r="E64" s="36"/>
    </row>
    <row r="65" spans="1:5" ht="15" customHeight="1" x14ac:dyDescent="0.2">
      <c r="A65" s="36" t="s">
        <v>37</v>
      </c>
      <c r="B65" s="36"/>
      <c r="C65" s="36"/>
      <c r="D65" s="36"/>
      <c r="E65" s="36"/>
    </row>
    <row r="66" spans="1:5" ht="15" customHeight="1" x14ac:dyDescent="0.2">
      <c r="A66" s="37" t="s">
        <v>164</v>
      </c>
      <c r="B66" s="37"/>
      <c r="C66" s="37"/>
      <c r="D66" s="37"/>
      <c r="E66" s="37"/>
    </row>
    <row r="67" spans="1:5" ht="15" customHeight="1" x14ac:dyDescent="0.2">
      <c r="A67" s="37"/>
      <c r="B67" s="37"/>
      <c r="C67" s="37"/>
      <c r="D67" s="37"/>
      <c r="E67" s="37"/>
    </row>
    <row r="68" spans="1:5" ht="15" customHeight="1" x14ac:dyDescent="0.2">
      <c r="A68" s="37"/>
      <c r="B68" s="37"/>
      <c r="C68" s="37"/>
      <c r="D68" s="37"/>
      <c r="E68" s="37"/>
    </row>
    <row r="69" spans="1:5" ht="15" customHeight="1" x14ac:dyDescent="0.2">
      <c r="A69" s="37"/>
      <c r="B69" s="37"/>
      <c r="C69" s="37"/>
      <c r="D69" s="37"/>
      <c r="E69" s="37"/>
    </row>
    <row r="70" spans="1:5" ht="15" customHeight="1" x14ac:dyDescent="0.2">
      <c r="A70" s="37"/>
      <c r="B70" s="37"/>
      <c r="C70" s="37"/>
      <c r="D70" s="37"/>
      <c r="E70" s="37"/>
    </row>
    <row r="71" spans="1:5" ht="15" customHeight="1" x14ac:dyDescent="0.2">
      <c r="A71" s="37"/>
      <c r="B71" s="37"/>
      <c r="C71" s="37"/>
      <c r="D71" s="37"/>
      <c r="E71" s="37"/>
    </row>
    <row r="72" spans="1:5" ht="15" customHeight="1" x14ac:dyDescent="0.2">
      <c r="A72" s="38"/>
      <c r="B72" s="38"/>
      <c r="C72" s="38"/>
      <c r="D72" s="38"/>
      <c r="E72" s="38"/>
    </row>
    <row r="73" spans="1:5" ht="15" customHeight="1" x14ac:dyDescent="0.25">
      <c r="A73" s="39" t="s">
        <v>1</v>
      </c>
      <c r="B73" s="40"/>
      <c r="C73" s="40"/>
      <c r="D73" s="40"/>
      <c r="E73" s="40"/>
    </row>
    <row r="74" spans="1:5" ht="15" customHeight="1" x14ac:dyDescent="0.2">
      <c r="A74" s="41" t="s">
        <v>39</v>
      </c>
      <c r="B74" s="40"/>
      <c r="C74" s="40"/>
      <c r="D74" s="40"/>
      <c r="E74" s="42" t="s">
        <v>40</v>
      </c>
    </row>
    <row r="75" spans="1:5" ht="15" customHeight="1" x14ac:dyDescent="0.25">
      <c r="A75" s="43"/>
      <c r="B75" s="39"/>
      <c r="C75" s="40"/>
      <c r="D75" s="40"/>
      <c r="E75" s="44"/>
    </row>
    <row r="76" spans="1:5" ht="15" customHeight="1" x14ac:dyDescent="0.2">
      <c r="B76" s="45" t="s">
        <v>41</v>
      </c>
      <c r="C76" s="45" t="s">
        <v>42</v>
      </c>
      <c r="D76" s="46" t="s">
        <v>43</v>
      </c>
      <c r="E76" s="45" t="s">
        <v>44</v>
      </c>
    </row>
    <row r="77" spans="1:5" ht="15" customHeight="1" x14ac:dyDescent="0.2">
      <c r="B77" s="48">
        <v>33354</v>
      </c>
      <c r="C77" s="49"/>
      <c r="D77" s="50" t="s">
        <v>45</v>
      </c>
      <c r="E77" s="51">
        <v>1585000</v>
      </c>
    </row>
    <row r="78" spans="1:5" ht="15" customHeight="1" x14ac:dyDescent="0.2">
      <c r="B78" s="52"/>
      <c r="C78" s="53" t="s">
        <v>46</v>
      </c>
      <c r="D78" s="54"/>
      <c r="E78" s="55">
        <f>SUM(E77:E77)</f>
        <v>1585000</v>
      </c>
    </row>
    <row r="79" spans="1:5" ht="15" customHeight="1" x14ac:dyDescent="0.25">
      <c r="A79" s="56"/>
      <c r="B79" s="57"/>
      <c r="C79" s="57"/>
      <c r="D79" s="57"/>
      <c r="E79" s="57"/>
    </row>
    <row r="80" spans="1:5" ht="15" customHeight="1" x14ac:dyDescent="0.25">
      <c r="A80" s="39" t="s">
        <v>15</v>
      </c>
      <c r="B80" s="40"/>
      <c r="C80" s="40"/>
      <c r="D80" s="40"/>
      <c r="E80" s="156"/>
    </row>
    <row r="81" spans="1:5" ht="15" customHeight="1" x14ac:dyDescent="0.2">
      <c r="A81" s="41" t="s">
        <v>39</v>
      </c>
      <c r="B81" s="59"/>
      <c r="C81" s="59"/>
      <c r="D81" s="59"/>
      <c r="E81" s="66" t="s">
        <v>40</v>
      </c>
    </row>
    <row r="82" spans="1:5" ht="15" customHeight="1" x14ac:dyDescent="0.25">
      <c r="A82" s="156"/>
      <c r="B82" s="39"/>
      <c r="C82" s="40"/>
      <c r="D82" s="40"/>
      <c r="E82" s="44"/>
    </row>
    <row r="83" spans="1:5" ht="15" customHeight="1" x14ac:dyDescent="0.2">
      <c r="B83" s="45" t="s">
        <v>41</v>
      </c>
      <c r="C83" s="45" t="s">
        <v>42</v>
      </c>
      <c r="D83" s="46" t="s">
        <v>43</v>
      </c>
      <c r="E83" s="45" t="s">
        <v>44</v>
      </c>
    </row>
    <row r="84" spans="1:5" ht="15" customHeight="1" x14ac:dyDescent="0.2">
      <c r="B84" s="48">
        <v>33354</v>
      </c>
      <c r="C84" s="157"/>
      <c r="D84" s="93" t="s">
        <v>65</v>
      </c>
      <c r="E84" s="51">
        <f>587000+998000</f>
        <v>1585000</v>
      </c>
    </row>
    <row r="85" spans="1:5" ht="15" customHeight="1" x14ac:dyDescent="0.2">
      <c r="B85" s="52"/>
      <c r="C85" s="53" t="s">
        <v>46</v>
      </c>
      <c r="D85" s="54"/>
      <c r="E85" s="55">
        <f>SUM(E84:E84)</f>
        <v>1585000</v>
      </c>
    </row>
    <row r="86" spans="1:5" ht="15" customHeight="1" x14ac:dyDescent="0.25">
      <c r="A86" s="35"/>
    </row>
    <row r="87" spans="1:5" ht="15" customHeight="1" x14ac:dyDescent="0.25">
      <c r="A87" s="35"/>
    </row>
    <row r="88" spans="1:5" ht="15" customHeight="1" x14ac:dyDescent="0.25">
      <c r="A88" s="35" t="s">
        <v>165</v>
      </c>
    </row>
    <row r="89" spans="1:5" ht="15" customHeight="1" x14ac:dyDescent="0.2">
      <c r="A89" s="99" t="s">
        <v>36</v>
      </c>
      <c r="B89" s="99"/>
      <c r="C89" s="99"/>
      <c r="D89" s="99"/>
      <c r="E89" s="99"/>
    </row>
    <row r="90" spans="1:5" ht="15" customHeight="1" x14ac:dyDescent="0.2">
      <c r="A90" s="37" t="s">
        <v>166</v>
      </c>
      <c r="B90" s="37"/>
      <c r="C90" s="37"/>
      <c r="D90" s="37"/>
      <c r="E90" s="37"/>
    </row>
    <row r="91" spans="1:5" ht="15" customHeight="1" x14ac:dyDescent="0.2">
      <c r="A91" s="37"/>
      <c r="B91" s="37"/>
      <c r="C91" s="37"/>
      <c r="D91" s="37"/>
      <c r="E91" s="37"/>
    </row>
    <row r="92" spans="1:5" ht="15" customHeight="1" x14ac:dyDescent="0.2">
      <c r="A92" s="37"/>
      <c r="B92" s="37"/>
      <c r="C92" s="37"/>
      <c r="D92" s="37"/>
      <c r="E92" s="37"/>
    </row>
    <row r="93" spans="1:5" ht="15" customHeight="1" x14ac:dyDescent="0.2">
      <c r="A93" s="37"/>
      <c r="B93" s="37"/>
      <c r="C93" s="37"/>
      <c r="D93" s="37"/>
      <c r="E93" s="37"/>
    </row>
    <row r="94" spans="1:5" ht="15" customHeight="1" x14ac:dyDescent="0.2">
      <c r="A94" s="37"/>
      <c r="B94" s="37"/>
      <c r="C94" s="37"/>
      <c r="D94" s="37"/>
      <c r="E94" s="37"/>
    </row>
    <row r="95" spans="1:5" ht="15" customHeight="1" x14ac:dyDescent="0.2">
      <c r="A95" s="37"/>
      <c r="B95" s="37"/>
      <c r="C95" s="37"/>
      <c r="D95" s="37"/>
      <c r="E95" s="37"/>
    </row>
    <row r="96" spans="1:5" ht="15" customHeight="1" x14ac:dyDescent="0.2">
      <c r="A96" s="37"/>
      <c r="B96" s="37"/>
      <c r="C96" s="37"/>
      <c r="D96" s="37"/>
      <c r="E96" s="37"/>
    </row>
    <row r="97" spans="1:5" ht="15" customHeight="1" x14ac:dyDescent="0.2">
      <c r="A97" s="100"/>
      <c r="B97" s="100"/>
      <c r="C97" s="100"/>
      <c r="D97" s="100"/>
      <c r="E97" s="100"/>
    </row>
    <row r="98" spans="1:5" ht="15" customHeight="1" x14ac:dyDescent="0.25">
      <c r="A98" s="39" t="s">
        <v>1</v>
      </c>
      <c r="B98" s="59"/>
      <c r="C98" s="59"/>
      <c r="D98" s="59"/>
      <c r="E98" s="59"/>
    </row>
    <row r="99" spans="1:5" ht="15" customHeight="1" x14ac:dyDescent="0.2">
      <c r="A99" s="41" t="s">
        <v>82</v>
      </c>
      <c r="B99" s="59"/>
      <c r="C99" s="59"/>
      <c r="D99" s="59"/>
      <c r="E99" s="66" t="s">
        <v>83</v>
      </c>
    </row>
    <row r="100" spans="1:5" ht="15" customHeight="1" x14ac:dyDescent="0.25">
      <c r="A100" s="58"/>
      <c r="B100" s="60"/>
      <c r="C100" s="59"/>
      <c r="D100" s="59"/>
      <c r="E100" s="67"/>
    </row>
    <row r="101" spans="1:5" ht="15" customHeight="1" x14ac:dyDescent="0.2">
      <c r="A101" s="81"/>
      <c r="B101" s="81"/>
      <c r="C101" s="47" t="s">
        <v>42</v>
      </c>
      <c r="D101" s="70" t="s">
        <v>43</v>
      </c>
      <c r="E101" s="90" t="s">
        <v>44</v>
      </c>
    </row>
    <row r="102" spans="1:5" ht="15" customHeight="1" x14ac:dyDescent="0.2">
      <c r="A102" s="86"/>
      <c r="B102" s="86"/>
      <c r="C102" s="72">
        <v>6172</v>
      </c>
      <c r="D102" s="98" t="s">
        <v>84</v>
      </c>
      <c r="E102" s="74">
        <v>131612.41</v>
      </c>
    </row>
    <row r="103" spans="1:5" ht="15" customHeight="1" x14ac:dyDescent="0.2">
      <c r="A103" s="75"/>
      <c r="B103" s="75"/>
      <c r="C103" s="76" t="s">
        <v>46</v>
      </c>
      <c r="D103" s="77"/>
      <c r="E103" s="78">
        <f>SUM(E102:E102)</f>
        <v>131612.41</v>
      </c>
    </row>
    <row r="104" spans="1:5" ht="15" customHeight="1" x14ac:dyDescent="0.2">
      <c r="A104" s="34"/>
      <c r="B104" s="34"/>
      <c r="C104" s="34"/>
      <c r="D104" s="34"/>
      <c r="E104" s="34"/>
    </row>
    <row r="105" spans="1:5" ht="15" customHeight="1" x14ac:dyDescent="0.2">
      <c r="A105" s="34"/>
      <c r="B105" s="34"/>
      <c r="C105" s="34"/>
      <c r="D105" s="34"/>
      <c r="E105" s="34"/>
    </row>
    <row r="106" spans="1:5" ht="15" customHeight="1" x14ac:dyDescent="0.25">
      <c r="A106" s="39" t="s">
        <v>15</v>
      </c>
      <c r="B106" s="40"/>
      <c r="C106" s="40"/>
      <c r="D106" s="60"/>
      <c r="E106" s="60"/>
    </row>
    <row r="107" spans="1:5" ht="15" customHeight="1" x14ac:dyDescent="0.2">
      <c r="A107" s="41" t="s">
        <v>82</v>
      </c>
      <c r="B107" s="40"/>
      <c r="C107" s="40"/>
      <c r="D107" s="40"/>
      <c r="E107" s="42" t="s">
        <v>83</v>
      </c>
    </row>
    <row r="108" spans="1:5" ht="15" customHeight="1" x14ac:dyDescent="0.25">
      <c r="A108" s="101"/>
      <c r="B108" s="102"/>
      <c r="C108" s="40"/>
      <c r="D108" s="43"/>
      <c r="E108" s="103"/>
    </row>
    <row r="109" spans="1:5" ht="15" customHeight="1" x14ac:dyDescent="0.2">
      <c r="A109" s="104"/>
      <c r="B109" s="81"/>
      <c r="C109" s="45" t="s">
        <v>42</v>
      </c>
      <c r="D109" s="105" t="s">
        <v>54</v>
      </c>
      <c r="E109" s="90" t="s">
        <v>44</v>
      </c>
    </row>
    <row r="110" spans="1:5" ht="15" customHeight="1" x14ac:dyDescent="0.2">
      <c r="A110" s="106"/>
      <c r="B110" s="106"/>
      <c r="C110" s="92">
        <v>6172</v>
      </c>
      <c r="D110" s="83" t="s">
        <v>55</v>
      </c>
      <c r="E110" s="51">
        <v>98653.41</v>
      </c>
    </row>
    <row r="111" spans="1:5" ht="15" customHeight="1" x14ac:dyDescent="0.2">
      <c r="A111" s="107"/>
      <c r="B111" s="108"/>
      <c r="C111" s="53" t="s">
        <v>46</v>
      </c>
      <c r="D111" s="109"/>
      <c r="E111" s="110">
        <f>SUM(E110:E110)</f>
        <v>98653.41</v>
      </c>
    </row>
    <row r="112" spans="1:5" ht="15" customHeight="1" x14ac:dyDescent="0.2"/>
    <row r="113" spans="1:5" ht="15" customHeight="1" x14ac:dyDescent="0.2">
      <c r="B113" s="47" t="s">
        <v>124</v>
      </c>
      <c r="C113" s="47" t="s">
        <v>42</v>
      </c>
      <c r="D113" s="70" t="s">
        <v>54</v>
      </c>
      <c r="E113" s="45" t="s">
        <v>44</v>
      </c>
    </row>
    <row r="114" spans="1:5" ht="15" customHeight="1" x14ac:dyDescent="0.2">
      <c r="B114" s="48">
        <v>11</v>
      </c>
      <c r="C114" s="92"/>
      <c r="D114" s="83" t="s">
        <v>61</v>
      </c>
      <c r="E114" s="51">
        <v>32959</v>
      </c>
    </row>
    <row r="115" spans="1:5" ht="15" customHeight="1" x14ac:dyDescent="0.2">
      <c r="B115" s="143"/>
      <c r="C115" s="76" t="s">
        <v>46</v>
      </c>
      <c r="D115" s="77"/>
      <c r="E115" s="78">
        <f>SUM(E114:E114)</f>
        <v>32959</v>
      </c>
    </row>
    <row r="116" spans="1:5" ht="15" customHeight="1" x14ac:dyDescent="0.2"/>
    <row r="117" spans="1:5" ht="15" customHeight="1" x14ac:dyDescent="0.2"/>
    <row r="118" spans="1:5" ht="15" customHeight="1" x14ac:dyDescent="0.25">
      <c r="A118" s="56" t="s">
        <v>167</v>
      </c>
    </row>
    <row r="119" spans="1:5" ht="15" customHeight="1" x14ac:dyDescent="0.2">
      <c r="A119" s="36" t="s">
        <v>36</v>
      </c>
      <c r="B119" s="36"/>
      <c r="C119" s="36"/>
      <c r="D119" s="36"/>
      <c r="E119" s="36"/>
    </row>
    <row r="120" spans="1:5" ht="15" customHeight="1" x14ac:dyDescent="0.2">
      <c r="A120" s="37" t="s">
        <v>168</v>
      </c>
      <c r="B120" s="37"/>
      <c r="C120" s="37"/>
      <c r="D120" s="37"/>
      <c r="E120" s="37"/>
    </row>
    <row r="121" spans="1:5" ht="15" customHeight="1" x14ac:dyDescent="0.2">
      <c r="A121" s="37"/>
      <c r="B121" s="37"/>
      <c r="C121" s="37"/>
      <c r="D121" s="37"/>
      <c r="E121" s="37"/>
    </row>
    <row r="122" spans="1:5" ht="15" customHeight="1" x14ac:dyDescent="0.2">
      <c r="A122" s="37"/>
      <c r="B122" s="37"/>
      <c r="C122" s="37"/>
      <c r="D122" s="37"/>
      <c r="E122" s="37"/>
    </row>
    <row r="123" spans="1:5" ht="15" customHeight="1" x14ac:dyDescent="0.2">
      <c r="A123" s="37"/>
      <c r="B123" s="37"/>
      <c r="C123" s="37"/>
      <c r="D123" s="37"/>
      <c r="E123" s="37"/>
    </row>
    <row r="124" spans="1:5" ht="15" customHeight="1" x14ac:dyDescent="0.2">
      <c r="A124" s="37"/>
      <c r="B124" s="37"/>
      <c r="C124" s="37"/>
      <c r="D124" s="37"/>
      <c r="E124" s="37"/>
    </row>
    <row r="125" spans="1:5" ht="15" customHeight="1" x14ac:dyDescent="0.2">
      <c r="A125" s="37"/>
      <c r="B125" s="37"/>
      <c r="C125" s="37"/>
      <c r="D125" s="37"/>
      <c r="E125" s="37"/>
    </row>
    <row r="126" spans="1:5" ht="15" customHeight="1" x14ac:dyDescent="0.2">
      <c r="A126" s="37"/>
      <c r="B126" s="37"/>
      <c r="C126" s="37"/>
      <c r="D126" s="37"/>
      <c r="E126" s="37"/>
    </row>
    <row r="127" spans="1:5" ht="15" customHeight="1" x14ac:dyDescent="0.2">
      <c r="A127" s="37"/>
      <c r="B127" s="37"/>
      <c r="C127" s="37"/>
      <c r="D127" s="37"/>
      <c r="E127" s="37"/>
    </row>
    <row r="128" spans="1:5" ht="15" customHeight="1" x14ac:dyDescent="0.2"/>
    <row r="129" spans="1:5" ht="15" customHeight="1" x14ac:dyDescent="0.25">
      <c r="A129" s="58" t="s">
        <v>1</v>
      </c>
      <c r="B129" s="59"/>
      <c r="C129" s="59"/>
      <c r="D129" s="59"/>
      <c r="E129" s="59"/>
    </row>
    <row r="130" spans="1:5" ht="15" customHeight="1" x14ac:dyDescent="0.2">
      <c r="A130" s="111" t="s">
        <v>93</v>
      </c>
      <c r="B130" s="40"/>
      <c r="C130" s="40"/>
      <c r="D130" s="40"/>
      <c r="E130" s="42" t="s">
        <v>94</v>
      </c>
    </row>
    <row r="131" spans="1:5" ht="15" customHeight="1" x14ac:dyDescent="0.25">
      <c r="A131" s="60"/>
      <c r="B131" s="58"/>
      <c r="C131" s="59"/>
      <c r="D131" s="59"/>
      <c r="E131" s="67"/>
    </row>
    <row r="132" spans="1:5" ht="15" customHeight="1" x14ac:dyDescent="0.2">
      <c r="B132" s="104"/>
      <c r="C132" s="47" t="s">
        <v>42</v>
      </c>
      <c r="D132" s="70" t="s">
        <v>43</v>
      </c>
      <c r="E132" s="90" t="s">
        <v>44</v>
      </c>
    </row>
    <row r="133" spans="1:5" ht="15" customHeight="1" x14ac:dyDescent="0.2">
      <c r="B133" s="106"/>
      <c r="C133" s="113">
        <v>6402</v>
      </c>
      <c r="D133" s="98" t="s">
        <v>169</v>
      </c>
      <c r="E133" s="74">
        <v>27228387.989999998</v>
      </c>
    </row>
    <row r="134" spans="1:5" ht="15" customHeight="1" x14ac:dyDescent="0.2">
      <c r="B134" s="107"/>
      <c r="C134" s="76" t="s">
        <v>46</v>
      </c>
      <c r="D134" s="77"/>
      <c r="E134" s="78">
        <f>SUM(E133:E133)</f>
        <v>27228387.989999998</v>
      </c>
    </row>
    <row r="135" spans="1:5" ht="15" customHeight="1" x14ac:dyDescent="0.2"/>
    <row r="136" spans="1:5" ht="15" customHeight="1" x14ac:dyDescent="0.25">
      <c r="A136" s="58" t="s">
        <v>15</v>
      </c>
      <c r="B136" s="59"/>
      <c r="C136" s="59"/>
      <c r="D136" s="59"/>
      <c r="E136" s="60"/>
    </row>
    <row r="137" spans="1:5" ht="15" customHeight="1" x14ac:dyDescent="0.2">
      <c r="A137" s="111" t="s">
        <v>93</v>
      </c>
      <c r="B137" s="114"/>
      <c r="C137" s="114"/>
      <c r="D137" s="114"/>
      <c r="E137" s="60" t="s">
        <v>94</v>
      </c>
    </row>
    <row r="138" spans="1:5" ht="15" customHeight="1" x14ac:dyDescent="0.2"/>
    <row r="139" spans="1:5" ht="15" customHeight="1" x14ac:dyDescent="0.2">
      <c r="B139" s="45" t="s">
        <v>41</v>
      </c>
      <c r="C139" s="47" t="s">
        <v>42</v>
      </c>
      <c r="D139" s="89" t="s">
        <v>43</v>
      </c>
      <c r="E139" s="90" t="s">
        <v>44</v>
      </c>
    </row>
    <row r="140" spans="1:5" ht="15" customHeight="1" x14ac:dyDescent="0.2">
      <c r="B140" s="48">
        <v>137</v>
      </c>
      <c r="C140" s="92"/>
      <c r="D140" s="93" t="s">
        <v>95</v>
      </c>
      <c r="E140" s="51">
        <v>27228387.989999998</v>
      </c>
    </row>
    <row r="141" spans="1:5" ht="15" customHeight="1" x14ac:dyDescent="0.2">
      <c r="B141" s="117"/>
      <c r="C141" s="76" t="s">
        <v>46</v>
      </c>
      <c r="D141" s="96"/>
      <c r="E141" s="97">
        <f>SUM(E140:E140)</f>
        <v>27228387.989999998</v>
      </c>
    </row>
    <row r="142" spans="1:5" ht="15" customHeight="1" x14ac:dyDescent="0.2"/>
    <row r="143" spans="1:5" ht="15" customHeight="1" x14ac:dyDescent="0.2"/>
    <row r="144" spans="1:5" ht="15" customHeight="1" x14ac:dyDescent="0.25">
      <c r="A144" s="56" t="s">
        <v>170</v>
      </c>
    </row>
    <row r="145" spans="1:5" ht="15" customHeight="1" x14ac:dyDescent="0.2">
      <c r="A145" s="36" t="s">
        <v>36</v>
      </c>
      <c r="B145" s="36"/>
      <c r="C145" s="36"/>
      <c r="D145" s="36"/>
      <c r="E145" s="36"/>
    </row>
    <row r="146" spans="1:5" ht="15" customHeight="1" x14ac:dyDescent="0.2">
      <c r="A146" s="37" t="s">
        <v>171</v>
      </c>
      <c r="B146" s="37"/>
      <c r="C146" s="37"/>
      <c r="D146" s="37"/>
      <c r="E146" s="37"/>
    </row>
    <row r="147" spans="1:5" ht="15" customHeight="1" x14ac:dyDescent="0.2">
      <c r="A147" s="37"/>
      <c r="B147" s="37"/>
      <c r="C147" s="37"/>
      <c r="D147" s="37"/>
      <c r="E147" s="37"/>
    </row>
    <row r="148" spans="1:5" ht="15" customHeight="1" x14ac:dyDescent="0.2">
      <c r="A148" s="37"/>
      <c r="B148" s="37"/>
      <c r="C148" s="37"/>
      <c r="D148" s="37"/>
      <c r="E148" s="37"/>
    </row>
    <row r="149" spans="1:5" ht="15" customHeight="1" x14ac:dyDescent="0.2">
      <c r="A149" s="37"/>
      <c r="B149" s="37"/>
      <c r="C149" s="37"/>
      <c r="D149" s="37"/>
      <c r="E149" s="37"/>
    </row>
    <row r="150" spans="1:5" ht="15" customHeight="1" x14ac:dyDescent="0.2">
      <c r="A150" s="37"/>
      <c r="B150" s="37"/>
      <c r="C150" s="37"/>
      <c r="D150" s="37"/>
      <c r="E150" s="37"/>
    </row>
    <row r="151" spans="1:5" ht="15" customHeight="1" x14ac:dyDescent="0.2">
      <c r="A151" s="37"/>
      <c r="B151" s="37"/>
      <c r="C151" s="37"/>
      <c r="D151" s="37"/>
      <c r="E151" s="37"/>
    </row>
    <row r="152" spans="1:5" ht="15" customHeight="1" x14ac:dyDescent="0.2">
      <c r="A152" s="37"/>
      <c r="B152" s="37"/>
      <c r="C152" s="37"/>
      <c r="D152" s="37"/>
      <c r="E152" s="37"/>
    </row>
    <row r="153" spans="1:5" ht="15" customHeight="1" x14ac:dyDescent="0.2">
      <c r="A153" s="37"/>
      <c r="B153" s="37"/>
      <c r="C153" s="37"/>
      <c r="D153" s="37"/>
      <c r="E153" s="37"/>
    </row>
    <row r="154" spans="1:5" ht="15" customHeight="1" x14ac:dyDescent="0.2">
      <c r="A154" s="60" t="s">
        <v>89</v>
      </c>
    </row>
    <row r="155" spans="1:5" ht="15" customHeight="1" x14ac:dyDescent="0.2">
      <c r="A155" s="60"/>
    </row>
    <row r="156" spans="1:5" ht="15" customHeight="1" x14ac:dyDescent="0.2">
      <c r="A156" s="60"/>
    </row>
    <row r="157" spans="1:5" ht="15" customHeight="1" x14ac:dyDescent="0.2">
      <c r="A157" s="60"/>
    </row>
    <row r="158" spans="1:5" ht="15" customHeight="1" x14ac:dyDescent="0.25">
      <c r="A158" s="58" t="s">
        <v>1</v>
      </c>
      <c r="B158" s="59"/>
      <c r="C158" s="59"/>
      <c r="D158" s="59"/>
      <c r="E158" s="59"/>
    </row>
    <row r="159" spans="1:5" ht="15" customHeight="1" x14ac:dyDescent="0.2">
      <c r="A159" s="111" t="s">
        <v>90</v>
      </c>
      <c r="B159" s="59"/>
      <c r="C159" s="59"/>
      <c r="D159" s="59"/>
      <c r="E159" s="66" t="s">
        <v>91</v>
      </c>
    </row>
    <row r="160" spans="1:5" ht="15" customHeight="1" x14ac:dyDescent="0.25">
      <c r="A160" s="60"/>
      <c r="B160" s="58"/>
      <c r="C160" s="59"/>
      <c r="D160" s="59"/>
      <c r="E160" s="67"/>
    </row>
    <row r="161" spans="1:5" ht="15" customHeight="1" x14ac:dyDescent="0.2">
      <c r="B161" s="104"/>
      <c r="C161" s="47" t="s">
        <v>42</v>
      </c>
      <c r="D161" s="70" t="s">
        <v>43</v>
      </c>
      <c r="E161" s="90" t="s">
        <v>44</v>
      </c>
    </row>
    <row r="162" spans="1:5" ht="15" customHeight="1" x14ac:dyDescent="0.2">
      <c r="B162" s="112"/>
      <c r="C162" s="113">
        <v>6172</v>
      </c>
      <c r="D162" s="83" t="s">
        <v>92</v>
      </c>
      <c r="E162" s="74">
        <f>72783+11908</f>
        <v>84691</v>
      </c>
    </row>
    <row r="163" spans="1:5" ht="15" customHeight="1" x14ac:dyDescent="0.2">
      <c r="B163" s="112"/>
      <c r="C163" s="76" t="s">
        <v>46</v>
      </c>
      <c r="D163" s="77"/>
      <c r="E163" s="78">
        <f>SUM(E162:E162)</f>
        <v>84691</v>
      </c>
    </row>
    <row r="164" spans="1:5" ht="15" customHeight="1" x14ac:dyDescent="0.2"/>
    <row r="165" spans="1:5" ht="15" customHeight="1" x14ac:dyDescent="0.25">
      <c r="A165" s="58" t="s">
        <v>15</v>
      </c>
      <c r="B165" s="59"/>
      <c r="C165" s="59"/>
      <c r="D165" s="59"/>
      <c r="E165" s="59"/>
    </row>
    <row r="166" spans="1:5" ht="15" customHeight="1" x14ac:dyDescent="0.2">
      <c r="A166" s="111" t="s">
        <v>93</v>
      </c>
      <c r="B166" s="114"/>
      <c r="C166" s="114"/>
      <c r="D166" s="114"/>
      <c r="E166" s="60" t="s">
        <v>94</v>
      </c>
    </row>
    <row r="167" spans="1:5" ht="15" customHeight="1" x14ac:dyDescent="0.25">
      <c r="A167" s="58"/>
      <c r="B167" s="60"/>
      <c r="C167" s="59"/>
      <c r="D167" s="59"/>
      <c r="E167" s="67"/>
    </row>
    <row r="168" spans="1:5" ht="15" customHeight="1" x14ac:dyDescent="0.2">
      <c r="A168" s="81"/>
      <c r="B168" s="45" t="s">
        <v>41</v>
      </c>
      <c r="C168" s="47" t="s">
        <v>42</v>
      </c>
      <c r="D168" s="89" t="s">
        <v>43</v>
      </c>
      <c r="E168" s="90" t="s">
        <v>44</v>
      </c>
    </row>
    <row r="169" spans="1:5" ht="15" customHeight="1" x14ac:dyDescent="0.2">
      <c r="A169" s="112"/>
      <c r="B169" s="115">
        <v>305</v>
      </c>
      <c r="C169" s="92"/>
      <c r="D169" s="93" t="s">
        <v>95</v>
      </c>
      <c r="E169" s="74">
        <v>84691</v>
      </c>
    </row>
    <row r="170" spans="1:5" ht="15" customHeight="1" x14ac:dyDescent="0.2">
      <c r="A170" s="116"/>
      <c r="B170" s="117"/>
      <c r="C170" s="76" t="s">
        <v>46</v>
      </c>
      <c r="D170" s="96"/>
      <c r="E170" s="97">
        <f>SUM(E169:E169)</f>
        <v>84691</v>
      </c>
    </row>
    <row r="171" spans="1:5" ht="15" customHeight="1" x14ac:dyDescent="0.2"/>
    <row r="172" spans="1:5" ht="15" customHeight="1" x14ac:dyDescent="0.2"/>
    <row r="173" spans="1:5" ht="15" customHeight="1" x14ac:dyDescent="0.25">
      <c r="A173" s="56" t="s">
        <v>172</v>
      </c>
    </row>
    <row r="174" spans="1:5" ht="15" customHeight="1" x14ac:dyDescent="0.2">
      <c r="A174" s="36" t="s">
        <v>173</v>
      </c>
      <c r="B174" s="36"/>
      <c r="C174" s="36"/>
      <c r="D174" s="36"/>
      <c r="E174" s="36"/>
    </row>
    <row r="175" spans="1:5" ht="15" customHeight="1" x14ac:dyDescent="0.2">
      <c r="A175" s="36"/>
      <c r="B175" s="36"/>
      <c r="C175" s="36"/>
      <c r="D175" s="36"/>
      <c r="E175" s="36"/>
    </row>
    <row r="176" spans="1:5" ht="15" customHeight="1" x14ac:dyDescent="0.2">
      <c r="A176" s="37" t="s">
        <v>174</v>
      </c>
      <c r="B176" s="37"/>
      <c r="C176" s="37"/>
      <c r="D176" s="37"/>
      <c r="E176" s="37"/>
    </row>
    <row r="177" spans="1:5" ht="15" customHeight="1" x14ac:dyDescent="0.2">
      <c r="A177" s="37"/>
      <c r="B177" s="37"/>
      <c r="C177" s="37"/>
      <c r="D177" s="37"/>
      <c r="E177" s="37"/>
    </row>
    <row r="178" spans="1:5" ht="15" customHeight="1" x14ac:dyDescent="0.2">
      <c r="A178" s="37"/>
      <c r="B178" s="37"/>
      <c r="C178" s="37"/>
      <c r="D178" s="37"/>
      <c r="E178" s="37"/>
    </row>
    <row r="179" spans="1:5" ht="15" customHeight="1" x14ac:dyDescent="0.2">
      <c r="A179" s="37"/>
      <c r="B179" s="37"/>
      <c r="C179" s="37"/>
      <c r="D179" s="37"/>
      <c r="E179" s="37"/>
    </row>
    <row r="180" spans="1:5" ht="15" customHeight="1" x14ac:dyDescent="0.2">
      <c r="A180" s="37"/>
      <c r="B180" s="37"/>
      <c r="C180" s="37"/>
      <c r="D180" s="37"/>
      <c r="E180" s="37"/>
    </row>
    <row r="181" spans="1:5" ht="15" customHeight="1" x14ac:dyDescent="0.2">
      <c r="A181" s="37"/>
      <c r="B181" s="37"/>
      <c r="C181" s="37"/>
      <c r="D181" s="37"/>
      <c r="E181" s="37"/>
    </row>
    <row r="182" spans="1:5" ht="15" customHeight="1" x14ac:dyDescent="0.2">
      <c r="A182" s="38"/>
      <c r="B182" s="38"/>
      <c r="C182" s="38"/>
      <c r="D182" s="38"/>
      <c r="E182" s="38"/>
    </row>
    <row r="183" spans="1:5" ht="15" customHeight="1" x14ac:dyDescent="0.25">
      <c r="A183" s="39" t="s">
        <v>15</v>
      </c>
      <c r="B183" s="40"/>
      <c r="C183" s="40"/>
      <c r="D183" s="60"/>
      <c r="E183" s="60"/>
    </row>
    <row r="184" spans="1:5" ht="15" customHeight="1" x14ac:dyDescent="0.2">
      <c r="A184" s="65" t="s">
        <v>51</v>
      </c>
      <c r="B184" s="59"/>
      <c r="C184" s="59"/>
      <c r="D184" s="59"/>
      <c r="E184" s="66" t="s">
        <v>158</v>
      </c>
    </row>
    <row r="185" spans="1:5" ht="15" customHeight="1" x14ac:dyDescent="0.25">
      <c r="A185" s="58"/>
      <c r="B185" s="142"/>
      <c r="C185" s="40"/>
      <c r="D185" s="43"/>
      <c r="E185" s="103"/>
    </row>
    <row r="186" spans="1:5" ht="15" customHeight="1" x14ac:dyDescent="0.2">
      <c r="A186" s="104"/>
      <c r="B186" s="104"/>
      <c r="C186" s="45" t="s">
        <v>42</v>
      </c>
      <c r="D186" s="105" t="s">
        <v>54</v>
      </c>
      <c r="E186" s="90" t="s">
        <v>44</v>
      </c>
    </row>
    <row r="187" spans="1:5" ht="15" customHeight="1" x14ac:dyDescent="0.2">
      <c r="A187" s="106"/>
      <c r="B187" s="118"/>
      <c r="C187" s="92">
        <v>3636</v>
      </c>
      <c r="D187" s="83" t="s">
        <v>101</v>
      </c>
      <c r="E187" s="51">
        <f>-45000-382000-23000-11000-95000-6000-4000-35000-2000</f>
        <v>-603000</v>
      </c>
    </row>
    <row r="188" spans="1:5" ht="15" customHeight="1" x14ac:dyDescent="0.2">
      <c r="A188" s="106"/>
      <c r="B188" s="118"/>
      <c r="C188" s="92">
        <v>3636</v>
      </c>
      <c r="D188" s="83" t="s">
        <v>55</v>
      </c>
      <c r="E188" s="51">
        <f>-3000-25000-2000-2000-14000-1000</f>
        <v>-47000</v>
      </c>
    </row>
    <row r="189" spans="1:5" ht="15" customHeight="1" x14ac:dyDescent="0.2">
      <c r="A189" s="106"/>
      <c r="B189" s="118"/>
      <c r="C189" s="92">
        <v>3636</v>
      </c>
      <c r="D189" s="83" t="s">
        <v>57</v>
      </c>
      <c r="E189" s="51">
        <f>-2000-17000-1000</f>
        <v>-20000</v>
      </c>
    </row>
    <row r="190" spans="1:5" ht="15" customHeight="1" x14ac:dyDescent="0.2">
      <c r="A190" s="107"/>
      <c r="B190" s="40"/>
      <c r="C190" s="53" t="s">
        <v>46</v>
      </c>
      <c r="D190" s="109"/>
      <c r="E190" s="110">
        <f>SUM(E187:E189)</f>
        <v>-670000</v>
      </c>
    </row>
    <row r="191" spans="1:5" ht="15" customHeight="1" x14ac:dyDescent="0.2"/>
    <row r="192" spans="1:5" ht="15" customHeight="1" x14ac:dyDescent="0.25">
      <c r="A192" s="58" t="s">
        <v>15</v>
      </c>
      <c r="B192" s="59"/>
      <c r="C192" s="59"/>
      <c r="D192" s="59"/>
      <c r="E192" s="59"/>
    </row>
    <row r="193" spans="1:5" ht="15" customHeight="1" x14ac:dyDescent="0.2">
      <c r="A193" s="111" t="s">
        <v>105</v>
      </c>
      <c r="E193" t="s">
        <v>106</v>
      </c>
    </row>
    <row r="194" spans="1:5" ht="15" customHeight="1" x14ac:dyDescent="0.25">
      <c r="A194" s="58"/>
      <c r="B194" s="60"/>
      <c r="C194" s="59"/>
      <c r="D194" s="59"/>
      <c r="E194" s="67"/>
    </row>
    <row r="195" spans="1:5" ht="15" customHeight="1" x14ac:dyDescent="0.2">
      <c r="A195" s="104"/>
      <c r="B195" s="104"/>
      <c r="C195" s="47" t="s">
        <v>42</v>
      </c>
      <c r="D195" s="105" t="s">
        <v>54</v>
      </c>
      <c r="E195" s="90" t="s">
        <v>44</v>
      </c>
    </row>
    <row r="196" spans="1:5" ht="15" customHeight="1" x14ac:dyDescent="0.2">
      <c r="A196" s="158"/>
      <c r="B196" s="118"/>
      <c r="C196" s="72">
        <v>6172</v>
      </c>
      <c r="D196" s="83" t="s">
        <v>101</v>
      </c>
      <c r="E196" s="74">
        <f>45000+382000+23000+11000+95000+6000+4000+35000+2000</f>
        <v>603000</v>
      </c>
    </row>
    <row r="197" spans="1:5" ht="15" customHeight="1" x14ac:dyDescent="0.2">
      <c r="A197" s="158"/>
      <c r="B197" s="118"/>
      <c r="C197" s="72">
        <v>6172</v>
      </c>
      <c r="D197" s="83" t="s">
        <v>55</v>
      </c>
      <c r="E197" s="74">
        <f>2000+17000+1000</f>
        <v>20000</v>
      </c>
    </row>
    <row r="198" spans="1:5" ht="15" customHeight="1" x14ac:dyDescent="0.2">
      <c r="A198" s="158"/>
      <c r="B198" s="118"/>
      <c r="C198" s="72">
        <v>6172</v>
      </c>
      <c r="D198" s="83" t="s">
        <v>57</v>
      </c>
      <c r="E198" s="74">
        <f>3000+25000+2000+2000+14000+1000</f>
        <v>47000</v>
      </c>
    </row>
    <row r="199" spans="1:5" ht="15" customHeight="1" x14ac:dyDescent="0.2">
      <c r="A199" s="106"/>
      <c r="B199" s="118"/>
      <c r="C199" s="76" t="s">
        <v>46</v>
      </c>
      <c r="D199" s="77"/>
      <c r="E199" s="78">
        <f>SUM(E196:E198)</f>
        <v>670000</v>
      </c>
    </row>
    <row r="200" spans="1:5" ht="15" customHeight="1" x14ac:dyDescent="0.2"/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56" t="s">
        <v>175</v>
      </c>
    </row>
    <row r="211" spans="1:5" ht="15" customHeight="1" x14ac:dyDescent="0.2">
      <c r="A211" s="63" t="s">
        <v>126</v>
      </c>
      <c r="B211" s="63"/>
      <c r="C211" s="63"/>
      <c r="D211" s="63"/>
      <c r="E211" s="63"/>
    </row>
    <row r="212" spans="1:5" ht="15" customHeight="1" x14ac:dyDescent="0.2">
      <c r="A212" s="63"/>
      <c r="B212" s="63"/>
      <c r="C212" s="63"/>
      <c r="D212" s="63"/>
      <c r="E212" s="63"/>
    </row>
    <row r="213" spans="1:5" ht="15" customHeight="1" x14ac:dyDescent="0.2">
      <c r="A213" s="37" t="s">
        <v>176</v>
      </c>
      <c r="B213" s="37"/>
      <c r="C213" s="37"/>
      <c r="D213" s="37"/>
      <c r="E213" s="37"/>
    </row>
    <row r="214" spans="1:5" ht="15" customHeight="1" x14ac:dyDescent="0.2">
      <c r="A214" s="37"/>
      <c r="B214" s="37"/>
      <c r="C214" s="37"/>
      <c r="D214" s="37"/>
      <c r="E214" s="37"/>
    </row>
    <row r="215" spans="1:5" ht="15" customHeight="1" x14ac:dyDescent="0.2">
      <c r="A215" s="37"/>
      <c r="B215" s="37"/>
      <c r="C215" s="37"/>
      <c r="D215" s="37"/>
      <c r="E215" s="37"/>
    </row>
    <row r="216" spans="1:5" ht="15" customHeight="1" x14ac:dyDescent="0.2">
      <c r="A216" s="37"/>
      <c r="B216" s="37"/>
      <c r="C216" s="37"/>
      <c r="D216" s="37"/>
      <c r="E216" s="37"/>
    </row>
    <row r="217" spans="1:5" ht="15" customHeight="1" x14ac:dyDescent="0.2">
      <c r="A217" s="37"/>
      <c r="B217" s="37"/>
      <c r="C217" s="37"/>
      <c r="D217" s="37"/>
      <c r="E217" s="37"/>
    </row>
    <row r="218" spans="1:5" ht="15" customHeight="1" x14ac:dyDescent="0.2">
      <c r="A218" s="37"/>
      <c r="B218" s="37"/>
      <c r="C218" s="37"/>
      <c r="D218" s="37"/>
      <c r="E218" s="37"/>
    </row>
    <row r="219" spans="1:5" ht="15" customHeight="1" x14ac:dyDescent="0.2">
      <c r="A219" s="37"/>
      <c r="B219" s="37"/>
      <c r="C219" s="37"/>
      <c r="D219" s="37"/>
      <c r="E219" s="37"/>
    </row>
    <row r="220" spans="1:5" ht="15" customHeight="1" x14ac:dyDescent="0.2">
      <c r="A220" s="37"/>
      <c r="B220" s="37"/>
      <c r="C220" s="37"/>
      <c r="D220" s="37"/>
      <c r="E220" s="37"/>
    </row>
    <row r="221" spans="1:5" ht="15" customHeight="1" x14ac:dyDescent="0.2">
      <c r="A221" s="100"/>
      <c r="B221" s="100"/>
      <c r="C221" s="100"/>
      <c r="D221" s="100"/>
      <c r="E221" s="100"/>
    </row>
    <row r="222" spans="1:5" ht="15" customHeight="1" x14ac:dyDescent="0.25">
      <c r="A222" s="58" t="s">
        <v>15</v>
      </c>
      <c r="B222" s="59"/>
      <c r="C222" s="59"/>
      <c r="D222" s="59"/>
      <c r="E222" s="60"/>
    </row>
    <row r="223" spans="1:5" ht="15" customHeight="1" x14ac:dyDescent="0.2">
      <c r="A223" s="111" t="s">
        <v>110</v>
      </c>
      <c r="B223" s="59"/>
      <c r="C223" s="59"/>
      <c r="D223" s="59"/>
      <c r="E223" s="66" t="s">
        <v>111</v>
      </c>
    </row>
    <row r="224" spans="1:5" ht="15" customHeight="1" x14ac:dyDescent="0.2">
      <c r="A224" s="111"/>
      <c r="B224" s="60"/>
      <c r="C224" s="59"/>
      <c r="D224" s="59"/>
      <c r="E224" s="67"/>
    </row>
    <row r="225" spans="1:5" ht="15" customHeight="1" x14ac:dyDescent="0.2">
      <c r="A225" s="81"/>
      <c r="B225" s="81"/>
      <c r="C225" s="47" t="s">
        <v>42</v>
      </c>
      <c r="D225" s="105" t="s">
        <v>54</v>
      </c>
      <c r="E225" s="45" t="s">
        <v>44</v>
      </c>
    </row>
    <row r="226" spans="1:5" ht="15" customHeight="1" x14ac:dyDescent="0.2">
      <c r="A226" s="112"/>
      <c r="B226" s="82"/>
      <c r="C226" s="72">
        <v>5213</v>
      </c>
      <c r="D226" s="83" t="s">
        <v>69</v>
      </c>
      <c r="E226" s="74">
        <v>-191583</v>
      </c>
    </row>
    <row r="227" spans="1:5" ht="15" customHeight="1" x14ac:dyDescent="0.2">
      <c r="A227" s="112"/>
      <c r="B227" s="82"/>
      <c r="C227" s="72">
        <v>5273</v>
      </c>
      <c r="D227" s="87" t="s">
        <v>64</v>
      </c>
      <c r="E227" s="74">
        <f>17364+11190+60286+23000+2070+15056+19547+5328+31670+6072</f>
        <v>191583</v>
      </c>
    </row>
    <row r="228" spans="1:5" ht="15" customHeight="1" x14ac:dyDescent="0.2">
      <c r="A228" s="75"/>
      <c r="B228" s="75"/>
      <c r="C228" s="76" t="s">
        <v>46</v>
      </c>
      <c r="D228" s="87"/>
      <c r="E228" s="78">
        <f>SUM(E226:E227)</f>
        <v>0</v>
      </c>
    </row>
    <row r="229" spans="1:5" ht="15" customHeight="1" x14ac:dyDescent="0.25">
      <c r="A229" s="56"/>
    </row>
    <row r="230" spans="1:5" ht="15" customHeight="1" x14ac:dyDescent="0.25">
      <c r="A230" s="56"/>
    </row>
    <row r="231" spans="1:5" ht="15" customHeight="1" x14ac:dyDescent="0.25">
      <c r="A231" s="56" t="s">
        <v>177</v>
      </c>
    </row>
    <row r="232" spans="1:5" ht="15" customHeight="1" x14ac:dyDescent="0.2">
      <c r="A232" s="63" t="s">
        <v>126</v>
      </c>
      <c r="B232" s="63"/>
      <c r="C232" s="63"/>
      <c r="D232" s="63"/>
      <c r="E232" s="63"/>
    </row>
    <row r="233" spans="1:5" ht="15" customHeight="1" x14ac:dyDescent="0.2">
      <c r="A233" s="63"/>
      <c r="B233" s="63"/>
      <c r="C233" s="63"/>
      <c r="D233" s="63"/>
      <c r="E233" s="63"/>
    </row>
    <row r="234" spans="1:5" ht="15" customHeight="1" x14ac:dyDescent="0.2">
      <c r="A234" s="37" t="s">
        <v>178</v>
      </c>
      <c r="B234" s="37"/>
      <c r="C234" s="37"/>
      <c r="D234" s="37"/>
      <c r="E234" s="37"/>
    </row>
    <row r="235" spans="1:5" ht="15" customHeight="1" x14ac:dyDescent="0.2">
      <c r="A235" s="37"/>
      <c r="B235" s="37"/>
      <c r="C235" s="37"/>
      <c r="D235" s="37"/>
      <c r="E235" s="37"/>
    </row>
    <row r="236" spans="1:5" ht="15" customHeight="1" x14ac:dyDescent="0.2">
      <c r="A236" s="37"/>
      <c r="B236" s="37"/>
      <c r="C236" s="37"/>
      <c r="D236" s="37"/>
      <c r="E236" s="37"/>
    </row>
    <row r="237" spans="1:5" ht="15" customHeight="1" x14ac:dyDescent="0.2">
      <c r="A237" s="37"/>
      <c r="B237" s="37"/>
      <c r="C237" s="37"/>
      <c r="D237" s="37"/>
      <c r="E237" s="37"/>
    </row>
    <row r="238" spans="1:5" ht="15" customHeight="1" x14ac:dyDescent="0.2">
      <c r="A238" s="37"/>
      <c r="B238" s="37"/>
      <c r="C238" s="37"/>
      <c r="D238" s="37"/>
      <c r="E238" s="37"/>
    </row>
    <row r="239" spans="1:5" ht="15" customHeight="1" x14ac:dyDescent="0.2">
      <c r="A239" s="37"/>
      <c r="B239" s="37"/>
      <c r="C239" s="37"/>
      <c r="D239" s="37"/>
      <c r="E239" s="37"/>
    </row>
    <row r="240" spans="1:5" ht="15" customHeight="1" x14ac:dyDescent="0.2">
      <c r="A240" s="100"/>
      <c r="B240" s="100"/>
      <c r="C240" s="100"/>
      <c r="D240" s="100"/>
      <c r="E240" s="100"/>
    </row>
    <row r="241" spans="1:5" ht="15" customHeight="1" x14ac:dyDescent="0.25">
      <c r="A241" s="58" t="s">
        <v>15</v>
      </c>
      <c r="B241" s="59"/>
      <c r="C241" s="59"/>
      <c r="D241" s="59"/>
      <c r="E241" s="60"/>
    </row>
    <row r="242" spans="1:5" ht="15" customHeight="1" x14ac:dyDescent="0.2">
      <c r="A242" s="111" t="s">
        <v>110</v>
      </c>
      <c r="B242" s="59"/>
      <c r="C242" s="59"/>
      <c r="D242" s="59"/>
      <c r="E242" s="66" t="s">
        <v>111</v>
      </c>
    </row>
    <row r="243" spans="1:5" ht="15" customHeight="1" x14ac:dyDescent="0.2">
      <c r="A243" s="111"/>
      <c r="B243" s="60"/>
      <c r="C243" s="59"/>
      <c r="D243" s="59"/>
      <c r="E243" s="67"/>
    </row>
    <row r="244" spans="1:5" ht="15" customHeight="1" x14ac:dyDescent="0.2">
      <c r="A244" s="81"/>
      <c r="B244" s="81"/>
      <c r="C244" s="47" t="s">
        <v>42</v>
      </c>
      <c r="D244" s="105" t="s">
        <v>54</v>
      </c>
      <c r="E244" s="45" t="s">
        <v>44</v>
      </c>
    </row>
    <row r="245" spans="1:5" ht="15" customHeight="1" x14ac:dyDescent="0.2">
      <c r="A245" s="112"/>
      <c r="B245" s="82"/>
      <c r="C245" s="72">
        <v>6113</v>
      </c>
      <c r="D245" s="83" t="s">
        <v>55</v>
      </c>
      <c r="E245" s="74">
        <v>-31000</v>
      </c>
    </row>
    <row r="246" spans="1:5" ht="15" customHeight="1" x14ac:dyDescent="0.2">
      <c r="A246" s="112"/>
      <c r="B246" s="82"/>
      <c r="C246" s="72">
        <v>6172</v>
      </c>
      <c r="D246" s="83" t="s">
        <v>55</v>
      </c>
      <c r="E246" s="74">
        <v>1000</v>
      </c>
    </row>
    <row r="247" spans="1:5" ht="15" customHeight="1" x14ac:dyDescent="0.2">
      <c r="A247" s="112"/>
      <c r="B247" s="82"/>
      <c r="C247" s="72">
        <v>6172</v>
      </c>
      <c r="D247" s="87" t="s">
        <v>64</v>
      </c>
      <c r="E247" s="74">
        <v>30000</v>
      </c>
    </row>
    <row r="248" spans="1:5" ht="15" customHeight="1" x14ac:dyDescent="0.2">
      <c r="A248" s="75"/>
      <c r="B248" s="75"/>
      <c r="C248" s="76" t="s">
        <v>46</v>
      </c>
      <c r="D248" s="87"/>
      <c r="E248" s="78">
        <f>SUM(E245:E247)</f>
        <v>0</v>
      </c>
    </row>
    <row r="249" spans="1:5" ht="15" customHeight="1" x14ac:dyDescent="0.25">
      <c r="A249" s="56"/>
    </row>
    <row r="250" spans="1:5" ht="15" customHeight="1" x14ac:dyDescent="0.25">
      <c r="A250" s="56"/>
    </row>
    <row r="251" spans="1:5" ht="15" customHeight="1" x14ac:dyDescent="0.25">
      <c r="A251" s="56" t="s">
        <v>179</v>
      </c>
    </row>
    <row r="252" spans="1:5" ht="15" customHeight="1" x14ac:dyDescent="0.2">
      <c r="A252" s="63" t="s">
        <v>180</v>
      </c>
      <c r="B252" s="63"/>
      <c r="C252" s="63"/>
      <c r="D252" s="63"/>
      <c r="E252" s="63"/>
    </row>
    <row r="253" spans="1:5" ht="15" customHeight="1" x14ac:dyDescent="0.2">
      <c r="A253" s="63"/>
      <c r="B253" s="63"/>
      <c r="C253" s="63"/>
      <c r="D253" s="63"/>
      <c r="E253" s="63"/>
    </row>
    <row r="254" spans="1:5" ht="15" customHeight="1" x14ac:dyDescent="0.2">
      <c r="A254" s="37" t="s">
        <v>181</v>
      </c>
      <c r="B254" s="37"/>
      <c r="C254" s="37"/>
      <c r="D254" s="37"/>
      <c r="E254" s="37"/>
    </row>
    <row r="255" spans="1:5" ht="15" customHeight="1" x14ac:dyDescent="0.2">
      <c r="A255" s="37"/>
      <c r="B255" s="37"/>
      <c r="C255" s="37"/>
      <c r="D255" s="37"/>
      <c r="E255" s="37"/>
    </row>
    <row r="256" spans="1:5" ht="15" customHeight="1" x14ac:dyDescent="0.2">
      <c r="A256" s="37"/>
      <c r="B256" s="37"/>
      <c r="C256" s="37"/>
      <c r="D256" s="37"/>
      <c r="E256" s="37"/>
    </row>
    <row r="257" spans="1:5" ht="15" customHeight="1" x14ac:dyDescent="0.2">
      <c r="A257" s="37"/>
      <c r="B257" s="37"/>
      <c r="C257" s="37"/>
      <c r="D257" s="37"/>
      <c r="E257" s="37"/>
    </row>
    <row r="258" spans="1:5" ht="15" customHeight="1" x14ac:dyDescent="0.2">
      <c r="A258" s="37"/>
      <c r="B258" s="37"/>
      <c r="C258" s="37"/>
      <c r="D258" s="37"/>
      <c r="E258" s="37"/>
    </row>
    <row r="259" spans="1:5" ht="15" customHeight="1" x14ac:dyDescent="0.2">
      <c r="A259" s="37"/>
      <c r="B259" s="37"/>
      <c r="C259" s="37"/>
      <c r="D259" s="37"/>
      <c r="E259" s="37"/>
    </row>
    <row r="260" spans="1:5" ht="15" customHeight="1" x14ac:dyDescent="0.2"/>
    <row r="261" spans="1:5" ht="15" customHeight="1" x14ac:dyDescent="0.2"/>
    <row r="262" spans="1:5" ht="15" customHeight="1" x14ac:dyDescent="0.25">
      <c r="A262" s="39" t="s">
        <v>15</v>
      </c>
      <c r="B262" s="40"/>
      <c r="C262" s="40"/>
      <c r="D262" s="40"/>
      <c r="E262" s="43"/>
    </row>
    <row r="263" spans="1:5" ht="15" customHeight="1" x14ac:dyDescent="0.2">
      <c r="A263" s="111" t="s">
        <v>99</v>
      </c>
      <c r="B263" s="114"/>
      <c r="C263" s="114"/>
      <c r="D263" s="114"/>
      <c r="E263" s="114" t="s">
        <v>100</v>
      </c>
    </row>
    <row r="264" spans="1:5" ht="15" customHeight="1" x14ac:dyDescent="0.2"/>
    <row r="265" spans="1:5" ht="15" customHeight="1" x14ac:dyDescent="0.2">
      <c r="C265" s="47" t="s">
        <v>42</v>
      </c>
      <c r="D265" s="105" t="s">
        <v>54</v>
      </c>
      <c r="E265" s="45" t="s">
        <v>44</v>
      </c>
    </row>
    <row r="266" spans="1:5" ht="15" customHeight="1" x14ac:dyDescent="0.2">
      <c r="C266" s="72">
        <v>6172</v>
      </c>
      <c r="D266" s="83" t="s">
        <v>55</v>
      </c>
      <c r="E266" s="74">
        <v>-2000</v>
      </c>
    </row>
    <row r="267" spans="1:5" ht="15" customHeight="1" x14ac:dyDescent="0.2">
      <c r="C267" s="72">
        <v>6113</v>
      </c>
      <c r="D267" s="83" t="s">
        <v>55</v>
      </c>
      <c r="E267" s="74">
        <v>2000</v>
      </c>
    </row>
    <row r="268" spans="1:5" ht="15" customHeight="1" x14ac:dyDescent="0.2">
      <c r="C268" s="76" t="s">
        <v>46</v>
      </c>
      <c r="D268" s="87"/>
      <c r="E268" s="78">
        <f>SUM(E266:E267)</f>
        <v>0</v>
      </c>
    </row>
    <row r="269" spans="1:5" ht="15" customHeight="1" x14ac:dyDescent="0.25">
      <c r="A269" s="56"/>
    </row>
    <row r="270" spans="1:5" ht="15" customHeight="1" x14ac:dyDescent="0.25">
      <c r="A270" s="56"/>
    </row>
    <row r="271" spans="1:5" ht="15" customHeight="1" x14ac:dyDescent="0.25">
      <c r="A271" s="56" t="s">
        <v>182</v>
      </c>
    </row>
    <row r="272" spans="1:5" ht="15" customHeight="1" x14ac:dyDescent="0.2">
      <c r="A272" s="63" t="s">
        <v>183</v>
      </c>
      <c r="B272" s="63"/>
      <c r="C272" s="63"/>
      <c r="D272" s="63"/>
      <c r="E272" s="63"/>
    </row>
    <row r="273" spans="1:5" ht="15" customHeight="1" x14ac:dyDescent="0.2">
      <c r="A273" s="63"/>
      <c r="B273" s="63"/>
      <c r="C273" s="63"/>
      <c r="D273" s="63"/>
      <c r="E273" s="63"/>
    </row>
    <row r="274" spans="1:5" ht="15" customHeight="1" x14ac:dyDescent="0.2">
      <c r="A274" s="37" t="s">
        <v>184</v>
      </c>
      <c r="B274" s="37"/>
      <c r="C274" s="37"/>
      <c r="D274" s="37"/>
      <c r="E274" s="37"/>
    </row>
    <row r="275" spans="1:5" ht="15" customHeight="1" x14ac:dyDescent="0.2">
      <c r="A275" s="37"/>
      <c r="B275" s="37"/>
      <c r="C275" s="37"/>
      <c r="D275" s="37"/>
      <c r="E275" s="37"/>
    </row>
    <row r="276" spans="1:5" ht="15" customHeight="1" x14ac:dyDescent="0.2">
      <c r="A276" s="37"/>
      <c r="B276" s="37"/>
      <c r="C276" s="37"/>
      <c r="D276" s="37"/>
      <c r="E276" s="37"/>
    </row>
    <row r="277" spans="1:5" ht="15" customHeight="1" x14ac:dyDescent="0.2">
      <c r="A277" s="37"/>
      <c r="B277" s="37"/>
      <c r="C277" s="37"/>
      <c r="D277" s="37"/>
      <c r="E277" s="37"/>
    </row>
    <row r="278" spans="1:5" ht="15" customHeight="1" x14ac:dyDescent="0.2">
      <c r="A278" s="37"/>
      <c r="B278" s="37"/>
      <c r="C278" s="37"/>
      <c r="D278" s="37"/>
      <c r="E278" s="37"/>
    </row>
    <row r="279" spans="1:5" ht="15" customHeight="1" x14ac:dyDescent="0.2">
      <c r="A279" s="37"/>
      <c r="B279" s="37"/>
      <c r="C279" s="37"/>
      <c r="D279" s="37"/>
      <c r="E279" s="37"/>
    </row>
    <row r="280" spans="1:5" ht="15" customHeight="1" x14ac:dyDescent="0.2">
      <c r="A280" s="100"/>
      <c r="B280" s="100"/>
      <c r="C280" s="100"/>
      <c r="D280" s="100"/>
      <c r="E280" s="100"/>
    </row>
    <row r="281" spans="1:5" ht="15" customHeight="1" x14ac:dyDescent="0.25">
      <c r="A281" s="58" t="s">
        <v>15</v>
      </c>
      <c r="B281" s="59"/>
      <c r="C281" s="59"/>
      <c r="D281" s="59"/>
      <c r="E281" s="60"/>
    </row>
    <row r="282" spans="1:5" ht="15" customHeight="1" x14ac:dyDescent="0.2">
      <c r="A282" s="111" t="s">
        <v>185</v>
      </c>
      <c r="B282" s="114"/>
      <c r="C282" s="114"/>
      <c r="D282" s="114"/>
      <c r="E282" s="114" t="s">
        <v>186</v>
      </c>
    </row>
    <row r="283" spans="1:5" ht="15" customHeight="1" x14ac:dyDescent="0.2">
      <c r="A283" s="111"/>
      <c r="B283" s="60"/>
      <c r="C283" s="59"/>
      <c r="D283" s="59"/>
      <c r="E283" s="67"/>
    </row>
    <row r="284" spans="1:5" ht="15" customHeight="1" x14ac:dyDescent="0.2">
      <c r="C284" s="47" t="s">
        <v>42</v>
      </c>
      <c r="D284" s="105" t="s">
        <v>54</v>
      </c>
      <c r="E284" s="90" t="s">
        <v>44</v>
      </c>
    </row>
    <row r="285" spans="1:5" ht="15" customHeight="1" x14ac:dyDescent="0.2">
      <c r="C285" s="92">
        <v>3599</v>
      </c>
      <c r="D285" s="83" t="s">
        <v>55</v>
      </c>
      <c r="E285" s="84">
        <v>-60000</v>
      </c>
    </row>
    <row r="286" spans="1:5" ht="15" customHeight="1" x14ac:dyDescent="0.2">
      <c r="C286" s="92">
        <v>3599</v>
      </c>
      <c r="D286" s="83" t="s">
        <v>187</v>
      </c>
      <c r="E286" s="84">
        <v>60000</v>
      </c>
    </row>
    <row r="287" spans="1:5" ht="15" customHeight="1" x14ac:dyDescent="0.2">
      <c r="C287" s="76" t="s">
        <v>46</v>
      </c>
      <c r="D287" s="77"/>
      <c r="E287" s="78">
        <f>SUM(E285:E286)</f>
        <v>0</v>
      </c>
    </row>
    <row r="288" spans="1:5" ht="15" customHeight="1" x14ac:dyDescent="0.25">
      <c r="A288" s="56"/>
    </row>
    <row r="289" spans="1:5" ht="15" customHeight="1" x14ac:dyDescent="0.25">
      <c r="A289" s="56"/>
    </row>
    <row r="290" spans="1:5" ht="15" customHeight="1" x14ac:dyDescent="0.25">
      <c r="A290" s="56" t="s">
        <v>188</v>
      </c>
    </row>
    <row r="291" spans="1:5" ht="15" customHeight="1" x14ac:dyDescent="0.2">
      <c r="A291" s="63" t="s">
        <v>129</v>
      </c>
      <c r="B291" s="63"/>
      <c r="C291" s="63"/>
      <c r="D291" s="63"/>
      <c r="E291" s="63"/>
    </row>
    <row r="292" spans="1:5" ht="15" customHeight="1" x14ac:dyDescent="0.2">
      <c r="A292" s="63"/>
      <c r="B292" s="63"/>
      <c r="C292" s="63"/>
      <c r="D292" s="63"/>
      <c r="E292" s="63"/>
    </row>
    <row r="293" spans="1:5" ht="15" customHeight="1" x14ac:dyDescent="0.2">
      <c r="A293" s="37" t="s">
        <v>189</v>
      </c>
      <c r="B293" s="37"/>
      <c r="C293" s="37"/>
      <c r="D293" s="37"/>
      <c r="E293" s="37"/>
    </row>
    <row r="294" spans="1:5" ht="15" customHeight="1" x14ac:dyDescent="0.2">
      <c r="A294" s="37"/>
      <c r="B294" s="37"/>
      <c r="C294" s="37"/>
      <c r="D294" s="37"/>
      <c r="E294" s="37"/>
    </row>
    <row r="295" spans="1:5" ht="15" customHeight="1" x14ac:dyDescent="0.2">
      <c r="A295" s="37"/>
      <c r="B295" s="37"/>
      <c r="C295" s="37"/>
      <c r="D295" s="37"/>
      <c r="E295" s="37"/>
    </row>
    <row r="296" spans="1:5" ht="15" customHeight="1" x14ac:dyDescent="0.2">
      <c r="A296" s="37"/>
      <c r="B296" s="37"/>
      <c r="C296" s="37"/>
      <c r="D296" s="37"/>
      <c r="E296" s="37"/>
    </row>
    <row r="297" spans="1:5" ht="15" customHeight="1" x14ac:dyDescent="0.2">
      <c r="A297" s="37"/>
      <c r="B297" s="37"/>
      <c r="C297" s="37"/>
      <c r="D297" s="37"/>
      <c r="E297" s="37"/>
    </row>
    <row r="298" spans="1:5" ht="15" customHeight="1" x14ac:dyDescent="0.2">
      <c r="A298" s="37"/>
      <c r="B298" s="37"/>
      <c r="C298" s="37"/>
      <c r="D298" s="37"/>
      <c r="E298" s="37"/>
    </row>
    <row r="299" spans="1:5" ht="15" customHeight="1" x14ac:dyDescent="0.2">
      <c r="A299" s="37"/>
      <c r="B299" s="37"/>
      <c r="C299" s="37"/>
      <c r="D299" s="37"/>
      <c r="E299" s="37"/>
    </row>
    <row r="300" spans="1:5" ht="15" customHeight="1" x14ac:dyDescent="0.2">
      <c r="A300" s="37"/>
      <c r="B300" s="37"/>
      <c r="C300" s="37"/>
      <c r="D300" s="37"/>
      <c r="E300" s="37"/>
    </row>
    <row r="301" spans="1:5" ht="15" customHeight="1" x14ac:dyDescent="0.2">
      <c r="A301" s="37"/>
      <c r="B301" s="37"/>
      <c r="C301" s="37"/>
      <c r="D301" s="37"/>
      <c r="E301" s="37"/>
    </row>
    <row r="302" spans="1:5" ht="15" customHeight="1" x14ac:dyDescent="0.2"/>
    <row r="303" spans="1:5" ht="15" customHeight="1" x14ac:dyDescent="0.25">
      <c r="A303" s="58" t="s">
        <v>15</v>
      </c>
      <c r="B303" s="59"/>
      <c r="C303" s="59"/>
      <c r="D303" s="59"/>
      <c r="E303" s="60"/>
    </row>
    <row r="304" spans="1:5" ht="15" customHeight="1" x14ac:dyDescent="0.2">
      <c r="A304" s="111" t="s">
        <v>93</v>
      </c>
      <c r="B304" s="114"/>
      <c r="C304" s="114"/>
      <c r="D304" s="114"/>
      <c r="E304" s="60" t="s">
        <v>94</v>
      </c>
    </row>
    <row r="305" spans="1:5" ht="15" customHeight="1" x14ac:dyDescent="0.2"/>
    <row r="306" spans="1:5" ht="15" customHeight="1" x14ac:dyDescent="0.2">
      <c r="B306" s="45" t="s">
        <v>41</v>
      </c>
      <c r="C306" s="47" t="s">
        <v>42</v>
      </c>
      <c r="D306" s="89" t="s">
        <v>43</v>
      </c>
      <c r="E306" s="90" t="s">
        <v>44</v>
      </c>
    </row>
    <row r="307" spans="1:5" ht="15" customHeight="1" x14ac:dyDescent="0.2">
      <c r="B307" s="48">
        <v>307</v>
      </c>
      <c r="C307" s="92"/>
      <c r="D307" s="93" t="s">
        <v>95</v>
      </c>
      <c r="E307" s="51">
        <v>-1012634</v>
      </c>
    </row>
    <row r="308" spans="1:5" ht="15" customHeight="1" x14ac:dyDescent="0.2">
      <c r="B308" s="48">
        <v>303</v>
      </c>
      <c r="C308" s="92"/>
      <c r="D308" s="93" t="s">
        <v>95</v>
      </c>
      <c r="E308" s="51">
        <v>1012634</v>
      </c>
    </row>
    <row r="309" spans="1:5" ht="15" customHeight="1" x14ac:dyDescent="0.2">
      <c r="B309" s="117"/>
      <c r="C309" s="76" t="s">
        <v>46</v>
      </c>
      <c r="D309" s="96"/>
      <c r="E309" s="97">
        <f>SUM(E307:E308)</f>
        <v>0</v>
      </c>
    </row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56" t="s">
        <v>190</v>
      </c>
    </row>
    <row r="315" spans="1:5" ht="15" customHeight="1" x14ac:dyDescent="0.2">
      <c r="A315" s="147" t="s">
        <v>137</v>
      </c>
      <c r="B315" s="147"/>
      <c r="C315" s="147"/>
      <c r="D315" s="147"/>
      <c r="E315" s="147"/>
    </row>
    <row r="316" spans="1:5" ht="15" customHeight="1" x14ac:dyDescent="0.2">
      <c r="A316" s="147"/>
      <c r="B316" s="147"/>
      <c r="C316" s="147"/>
      <c r="D316" s="147"/>
      <c r="E316" s="147"/>
    </row>
    <row r="317" spans="1:5" ht="15" customHeight="1" x14ac:dyDescent="0.2">
      <c r="A317" s="37" t="s">
        <v>191</v>
      </c>
      <c r="B317" s="37"/>
      <c r="C317" s="37"/>
      <c r="D317" s="37"/>
      <c r="E317" s="37"/>
    </row>
    <row r="318" spans="1:5" ht="15" customHeight="1" x14ac:dyDescent="0.2">
      <c r="A318" s="37"/>
      <c r="B318" s="37"/>
      <c r="C318" s="37"/>
      <c r="D318" s="37"/>
      <c r="E318" s="37"/>
    </row>
    <row r="319" spans="1:5" ht="15" customHeight="1" x14ac:dyDescent="0.2">
      <c r="A319" s="37"/>
      <c r="B319" s="37"/>
      <c r="C319" s="37"/>
      <c r="D319" s="37"/>
      <c r="E319" s="37"/>
    </row>
    <row r="320" spans="1:5" ht="15" customHeight="1" x14ac:dyDescent="0.2">
      <c r="A320" s="37"/>
      <c r="B320" s="37"/>
      <c r="C320" s="37"/>
      <c r="D320" s="37"/>
      <c r="E320" s="37"/>
    </row>
    <row r="321" spans="1:5" ht="15" customHeight="1" x14ac:dyDescent="0.2">
      <c r="A321" s="37"/>
      <c r="B321" s="37"/>
      <c r="C321" s="37"/>
      <c r="D321" s="37"/>
      <c r="E321" s="37"/>
    </row>
    <row r="322" spans="1:5" ht="15" customHeight="1" x14ac:dyDescent="0.2">
      <c r="A322" s="37"/>
      <c r="B322" s="37"/>
      <c r="C322" s="37"/>
      <c r="D322" s="37"/>
      <c r="E322" s="37"/>
    </row>
    <row r="323" spans="1:5" ht="15" customHeight="1" x14ac:dyDescent="0.2">
      <c r="A323" s="59"/>
      <c r="B323" s="144"/>
      <c r="C323" s="79"/>
      <c r="D323" s="59"/>
      <c r="E323" s="145"/>
    </row>
    <row r="324" spans="1:5" ht="15" customHeight="1" x14ac:dyDescent="0.25">
      <c r="A324" s="39" t="s">
        <v>15</v>
      </c>
      <c r="B324" s="40"/>
      <c r="C324" s="40"/>
      <c r="D324" s="60"/>
      <c r="E324" s="60"/>
    </row>
    <row r="325" spans="1:5" ht="15" customHeight="1" x14ac:dyDescent="0.2">
      <c r="A325" s="41" t="s">
        <v>82</v>
      </c>
      <c r="B325" s="40"/>
      <c r="C325" s="40"/>
      <c r="D325" s="40"/>
      <c r="E325" s="42" t="s">
        <v>83</v>
      </c>
    </row>
    <row r="326" spans="1:5" ht="15" customHeight="1" x14ac:dyDescent="0.25">
      <c r="A326" s="101"/>
      <c r="B326" s="102"/>
      <c r="C326" s="40"/>
      <c r="D326" s="43"/>
      <c r="E326" s="103"/>
    </row>
    <row r="327" spans="1:5" ht="15" customHeight="1" x14ac:dyDescent="0.25">
      <c r="A327" s="35"/>
      <c r="B327" s="47" t="s">
        <v>124</v>
      </c>
      <c r="C327" s="47" t="s">
        <v>42</v>
      </c>
      <c r="D327" s="70" t="s">
        <v>54</v>
      </c>
      <c r="E327" s="45" t="s">
        <v>44</v>
      </c>
    </row>
    <row r="328" spans="1:5" ht="15" customHeight="1" x14ac:dyDescent="0.25">
      <c r="A328" s="35"/>
      <c r="B328" s="48">
        <v>10</v>
      </c>
      <c r="C328" s="92"/>
      <c r="D328" s="83" t="s">
        <v>61</v>
      </c>
      <c r="E328" s="51">
        <v>-100000</v>
      </c>
    </row>
    <row r="329" spans="1:5" ht="15" customHeight="1" x14ac:dyDescent="0.2">
      <c r="B329" s="143"/>
      <c r="C329" s="76" t="s">
        <v>46</v>
      </c>
      <c r="D329" s="77"/>
      <c r="E329" s="78">
        <f>SUM(E328:E328)</f>
        <v>-100000</v>
      </c>
    </row>
    <row r="330" spans="1:5" ht="15" customHeight="1" x14ac:dyDescent="0.2">
      <c r="B330" s="159"/>
      <c r="C330" s="79"/>
      <c r="D330" s="59"/>
      <c r="E330" s="80"/>
    </row>
    <row r="331" spans="1:5" ht="15" customHeight="1" x14ac:dyDescent="0.25">
      <c r="A331" s="39" t="s">
        <v>15</v>
      </c>
      <c r="B331" s="40"/>
      <c r="C331" s="40"/>
      <c r="D331" s="60"/>
      <c r="E331" s="60"/>
    </row>
    <row r="332" spans="1:5" ht="15" customHeight="1" x14ac:dyDescent="0.2">
      <c r="A332" s="41" t="s">
        <v>82</v>
      </c>
      <c r="B332" s="40"/>
      <c r="C332" s="40"/>
      <c r="D332" s="40"/>
      <c r="E332" s="42" t="s">
        <v>86</v>
      </c>
    </row>
    <row r="333" spans="1:5" ht="15" customHeight="1" x14ac:dyDescent="0.2"/>
    <row r="334" spans="1:5" ht="15" customHeight="1" x14ac:dyDescent="0.2">
      <c r="C334" s="47" t="s">
        <v>42</v>
      </c>
      <c r="D334" s="70" t="s">
        <v>54</v>
      </c>
      <c r="E334" s="45" t="s">
        <v>44</v>
      </c>
    </row>
    <row r="335" spans="1:5" ht="15" customHeight="1" x14ac:dyDescent="0.2">
      <c r="C335" s="72">
        <v>3122</v>
      </c>
      <c r="D335" s="83" t="s">
        <v>61</v>
      </c>
      <c r="E335" s="74">
        <v>100000</v>
      </c>
    </row>
    <row r="336" spans="1:5" ht="15" customHeight="1" x14ac:dyDescent="0.2">
      <c r="C336" s="76" t="s">
        <v>46</v>
      </c>
      <c r="D336" s="77"/>
      <c r="E336" s="78">
        <f>SUM(E335:E335)</f>
        <v>100000</v>
      </c>
    </row>
    <row r="337" spans="1:5" ht="15" customHeight="1" x14ac:dyDescent="0.2"/>
    <row r="338" spans="1:5" ht="15" customHeight="1" x14ac:dyDescent="0.2"/>
    <row r="339" spans="1:5" ht="15" customHeight="1" x14ac:dyDescent="0.25">
      <c r="A339" s="56" t="s">
        <v>192</v>
      </c>
    </row>
    <row r="340" spans="1:5" ht="15" customHeight="1" x14ac:dyDescent="0.2">
      <c r="A340" s="147" t="s">
        <v>137</v>
      </c>
      <c r="B340" s="147"/>
      <c r="C340" s="147"/>
      <c r="D340" s="147"/>
      <c r="E340" s="147"/>
    </row>
    <row r="341" spans="1:5" ht="15" customHeight="1" x14ac:dyDescent="0.2">
      <c r="A341" s="147"/>
      <c r="B341" s="147"/>
      <c r="C341" s="147"/>
      <c r="D341" s="147"/>
      <c r="E341" s="147"/>
    </row>
    <row r="342" spans="1:5" ht="15" customHeight="1" x14ac:dyDescent="0.2">
      <c r="A342" s="37" t="s">
        <v>193</v>
      </c>
      <c r="B342" s="37"/>
      <c r="C342" s="37"/>
      <c r="D342" s="37"/>
      <c r="E342" s="37"/>
    </row>
    <row r="343" spans="1:5" ht="15" customHeight="1" x14ac:dyDescent="0.2">
      <c r="A343" s="37"/>
      <c r="B343" s="37"/>
      <c r="C343" s="37"/>
      <c r="D343" s="37"/>
      <c r="E343" s="37"/>
    </row>
    <row r="344" spans="1:5" ht="15" customHeight="1" x14ac:dyDescent="0.2">
      <c r="A344" s="37"/>
      <c r="B344" s="37"/>
      <c r="C344" s="37"/>
      <c r="D344" s="37"/>
      <c r="E344" s="37"/>
    </row>
    <row r="345" spans="1:5" ht="15" customHeight="1" x14ac:dyDescent="0.2">
      <c r="A345" s="37"/>
      <c r="B345" s="37"/>
      <c r="C345" s="37"/>
      <c r="D345" s="37"/>
      <c r="E345" s="37"/>
    </row>
    <row r="346" spans="1:5" ht="15" customHeight="1" x14ac:dyDescent="0.2">
      <c r="A346" s="37"/>
      <c r="B346" s="37"/>
      <c r="C346" s="37"/>
      <c r="D346" s="37"/>
      <c r="E346" s="37"/>
    </row>
    <row r="347" spans="1:5" ht="15" customHeight="1" x14ac:dyDescent="0.2">
      <c r="A347" s="59"/>
      <c r="B347" s="144"/>
      <c r="C347" s="79"/>
      <c r="D347" s="59"/>
      <c r="E347" s="145"/>
    </row>
    <row r="348" spans="1:5" ht="15" customHeight="1" x14ac:dyDescent="0.25">
      <c r="A348" s="39" t="s">
        <v>15</v>
      </c>
      <c r="B348" s="40"/>
      <c r="C348" s="40"/>
      <c r="D348" s="60"/>
      <c r="E348" s="60"/>
    </row>
    <row r="349" spans="1:5" ht="15" customHeight="1" x14ac:dyDescent="0.2">
      <c r="A349" s="41" t="s">
        <v>82</v>
      </c>
      <c r="B349" s="40"/>
      <c r="C349" s="40"/>
      <c r="D349" s="40"/>
      <c r="E349" s="42" t="s">
        <v>86</v>
      </c>
    </row>
    <row r="350" spans="1:5" ht="15" customHeight="1" x14ac:dyDescent="0.2"/>
    <row r="351" spans="1:5" ht="15" customHeight="1" x14ac:dyDescent="0.2">
      <c r="C351" s="47" t="s">
        <v>42</v>
      </c>
      <c r="D351" s="70" t="s">
        <v>54</v>
      </c>
      <c r="E351" s="45" t="s">
        <v>44</v>
      </c>
    </row>
    <row r="352" spans="1:5" ht="15" customHeight="1" x14ac:dyDescent="0.2">
      <c r="C352" s="72">
        <v>4357</v>
      </c>
      <c r="D352" s="85" t="s">
        <v>55</v>
      </c>
      <c r="E352" s="74">
        <f>-42000-700000</f>
        <v>-742000</v>
      </c>
    </row>
    <row r="353" spans="1:5" ht="15" customHeight="1" x14ac:dyDescent="0.2">
      <c r="C353" s="72">
        <v>4357</v>
      </c>
      <c r="D353" s="83" t="s">
        <v>61</v>
      </c>
      <c r="E353" s="74">
        <f>-15000-248000-40000-678000</f>
        <v>-981000</v>
      </c>
    </row>
    <row r="354" spans="1:5" ht="15" customHeight="1" x14ac:dyDescent="0.2">
      <c r="C354" s="76" t="s">
        <v>46</v>
      </c>
      <c r="D354" s="77"/>
      <c r="E354" s="78">
        <f>SUM(E352:E353)</f>
        <v>-1723000</v>
      </c>
    </row>
    <row r="355" spans="1:5" ht="15" customHeight="1" x14ac:dyDescent="0.2"/>
    <row r="356" spans="1:5" ht="15" customHeight="1" x14ac:dyDescent="0.25">
      <c r="A356" s="39" t="s">
        <v>15</v>
      </c>
      <c r="B356" s="40"/>
      <c r="C356" s="40"/>
      <c r="D356" s="60"/>
      <c r="E356" s="60"/>
    </row>
    <row r="357" spans="1:5" ht="15" customHeight="1" x14ac:dyDescent="0.2">
      <c r="A357" s="41" t="s">
        <v>82</v>
      </c>
      <c r="B357" s="40"/>
      <c r="C357" s="40"/>
      <c r="D357" s="40"/>
      <c r="E357" s="42" t="s">
        <v>85</v>
      </c>
    </row>
    <row r="358" spans="1:5" ht="15" customHeight="1" x14ac:dyDescent="0.2"/>
    <row r="359" spans="1:5" ht="15" customHeight="1" x14ac:dyDescent="0.2">
      <c r="C359" s="47" t="s">
        <v>42</v>
      </c>
      <c r="D359" s="70" t="s">
        <v>54</v>
      </c>
      <c r="E359" s="45" t="s">
        <v>44</v>
      </c>
    </row>
    <row r="360" spans="1:5" ht="15" customHeight="1" x14ac:dyDescent="0.2">
      <c r="C360" s="72">
        <v>2212</v>
      </c>
      <c r="D360" s="83" t="s">
        <v>61</v>
      </c>
      <c r="E360" s="74">
        <f>106000+1617000</f>
        <v>1723000</v>
      </c>
    </row>
    <row r="361" spans="1:5" ht="15" customHeight="1" x14ac:dyDescent="0.2">
      <c r="C361" s="76" t="s">
        <v>46</v>
      </c>
      <c r="D361" s="77"/>
      <c r="E361" s="78">
        <f>SUM(E360:E360)</f>
        <v>1723000</v>
      </c>
    </row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56" t="s">
        <v>194</v>
      </c>
    </row>
    <row r="367" spans="1:5" ht="15" customHeight="1" x14ac:dyDescent="0.2">
      <c r="A367" s="147" t="s">
        <v>137</v>
      </c>
      <c r="B367" s="147"/>
      <c r="C367" s="147"/>
      <c r="D367" s="147"/>
      <c r="E367" s="147"/>
    </row>
    <row r="368" spans="1:5" ht="15" customHeight="1" x14ac:dyDescent="0.2">
      <c r="A368" s="147"/>
      <c r="B368" s="147"/>
      <c r="C368" s="147"/>
      <c r="D368" s="147"/>
      <c r="E368" s="147"/>
    </row>
    <row r="369" spans="1:5" ht="15" customHeight="1" x14ac:dyDescent="0.2">
      <c r="A369" s="37" t="s">
        <v>195</v>
      </c>
      <c r="B369" s="37"/>
      <c r="C369" s="37"/>
      <c r="D369" s="37"/>
      <c r="E369" s="37"/>
    </row>
    <row r="370" spans="1:5" ht="15" customHeight="1" x14ac:dyDescent="0.2">
      <c r="A370" s="37"/>
      <c r="B370" s="37"/>
      <c r="C370" s="37"/>
      <c r="D370" s="37"/>
      <c r="E370" s="37"/>
    </row>
    <row r="371" spans="1:5" ht="15" customHeight="1" x14ac:dyDescent="0.2">
      <c r="A371" s="37"/>
      <c r="B371" s="37"/>
      <c r="C371" s="37"/>
      <c r="D371" s="37"/>
      <c r="E371" s="37"/>
    </row>
    <row r="372" spans="1:5" ht="15" customHeight="1" x14ac:dyDescent="0.2">
      <c r="A372" s="37"/>
      <c r="B372" s="37"/>
      <c r="C372" s="37"/>
      <c r="D372" s="37"/>
      <c r="E372" s="37"/>
    </row>
    <row r="373" spans="1:5" ht="15" customHeight="1" x14ac:dyDescent="0.2">
      <c r="A373" s="37"/>
      <c r="B373" s="37"/>
      <c r="C373" s="37"/>
      <c r="D373" s="37"/>
      <c r="E373" s="37"/>
    </row>
    <row r="374" spans="1:5" ht="15" customHeight="1" x14ac:dyDescent="0.2">
      <c r="A374" s="37"/>
      <c r="B374" s="37"/>
      <c r="C374" s="37"/>
      <c r="D374" s="37"/>
      <c r="E374" s="37"/>
    </row>
    <row r="375" spans="1:5" ht="15" customHeight="1" x14ac:dyDescent="0.2">
      <c r="A375" s="59"/>
      <c r="B375" s="144"/>
      <c r="C375" s="79"/>
      <c r="D375" s="59"/>
      <c r="E375" s="145"/>
    </row>
    <row r="376" spans="1:5" ht="15" customHeight="1" x14ac:dyDescent="0.25">
      <c r="A376" s="39" t="s">
        <v>15</v>
      </c>
      <c r="B376" s="40"/>
      <c r="C376" s="40"/>
      <c r="D376" s="60"/>
      <c r="E376" s="60"/>
    </row>
    <row r="377" spans="1:5" ht="15" customHeight="1" x14ac:dyDescent="0.2">
      <c r="A377" s="41" t="s">
        <v>82</v>
      </c>
      <c r="B377" s="40"/>
      <c r="C377" s="40"/>
      <c r="D377" s="40"/>
      <c r="E377" s="42" t="s">
        <v>86</v>
      </c>
    </row>
    <row r="378" spans="1:5" ht="15" customHeight="1" x14ac:dyDescent="0.2"/>
    <row r="379" spans="1:5" ht="15" customHeight="1" x14ac:dyDescent="0.2">
      <c r="C379" s="47" t="s">
        <v>42</v>
      </c>
      <c r="D379" s="70" t="s">
        <v>54</v>
      </c>
      <c r="E379" s="45" t="s">
        <v>44</v>
      </c>
    </row>
    <row r="380" spans="1:5" ht="15" customHeight="1" x14ac:dyDescent="0.2">
      <c r="C380" s="72">
        <v>4357</v>
      </c>
      <c r="D380" s="83" t="s">
        <v>61</v>
      </c>
      <c r="E380" s="74">
        <v>-238266.72</v>
      </c>
    </row>
    <row r="381" spans="1:5" ht="15" customHeight="1" x14ac:dyDescent="0.2">
      <c r="C381" s="72">
        <v>4357</v>
      </c>
      <c r="D381" s="85" t="s">
        <v>55</v>
      </c>
      <c r="E381" s="74">
        <v>238266.72</v>
      </c>
    </row>
    <row r="382" spans="1:5" ht="15" customHeight="1" x14ac:dyDescent="0.2">
      <c r="C382" s="76" t="s">
        <v>46</v>
      </c>
      <c r="D382" s="77"/>
      <c r="E382" s="78">
        <f>SUM(E380:E381)</f>
        <v>0</v>
      </c>
    </row>
    <row r="383" spans="1:5" ht="15" customHeight="1" x14ac:dyDescent="0.2"/>
    <row r="384" spans="1:5" ht="15" customHeight="1" x14ac:dyDescent="0.2"/>
    <row r="385" spans="1:5" ht="15" customHeight="1" x14ac:dyDescent="0.25">
      <c r="A385" s="56" t="s">
        <v>196</v>
      </c>
    </row>
    <row r="386" spans="1:5" ht="15" customHeight="1" x14ac:dyDescent="0.2">
      <c r="A386" s="36" t="s">
        <v>36</v>
      </c>
      <c r="B386" s="36"/>
      <c r="C386" s="36"/>
      <c r="D386" s="36"/>
      <c r="E386" s="36"/>
    </row>
    <row r="387" spans="1:5" ht="15" customHeight="1" x14ac:dyDescent="0.2">
      <c r="A387" s="36" t="s">
        <v>197</v>
      </c>
      <c r="B387" s="36"/>
      <c r="C387" s="36"/>
      <c r="D387" s="36"/>
      <c r="E387" s="36"/>
    </row>
    <row r="388" spans="1:5" ht="15" customHeight="1" x14ac:dyDescent="0.2">
      <c r="A388" s="37" t="s">
        <v>198</v>
      </c>
      <c r="B388" s="37"/>
      <c r="C388" s="37"/>
      <c r="D388" s="37"/>
      <c r="E388" s="37"/>
    </row>
    <row r="389" spans="1:5" ht="15" customHeight="1" x14ac:dyDescent="0.2">
      <c r="A389" s="37"/>
      <c r="B389" s="37"/>
      <c r="C389" s="37"/>
      <c r="D389" s="37"/>
      <c r="E389" s="37"/>
    </row>
    <row r="390" spans="1:5" ht="15" customHeight="1" x14ac:dyDescent="0.2">
      <c r="A390" s="37"/>
      <c r="B390" s="37"/>
      <c r="C390" s="37"/>
      <c r="D390" s="37"/>
      <c r="E390" s="37"/>
    </row>
    <row r="391" spans="1:5" ht="15" customHeight="1" x14ac:dyDescent="0.2">
      <c r="A391" s="37"/>
      <c r="B391" s="37"/>
      <c r="C391" s="37"/>
      <c r="D391" s="37"/>
      <c r="E391" s="37"/>
    </row>
    <row r="392" spans="1:5" ht="15" customHeight="1" x14ac:dyDescent="0.2">
      <c r="A392" s="37"/>
      <c r="B392" s="37"/>
      <c r="C392" s="37"/>
      <c r="D392" s="37"/>
      <c r="E392" s="37"/>
    </row>
    <row r="393" spans="1:5" ht="15" customHeight="1" x14ac:dyDescent="0.2">
      <c r="A393" s="37"/>
      <c r="B393" s="37"/>
      <c r="C393" s="37"/>
      <c r="D393" s="37"/>
      <c r="E393" s="37"/>
    </row>
    <row r="394" spans="1:5" ht="15" customHeight="1" x14ac:dyDescent="0.2">
      <c r="A394" s="37"/>
      <c r="B394" s="37"/>
      <c r="C394" s="37"/>
      <c r="D394" s="37"/>
      <c r="E394" s="37"/>
    </row>
    <row r="395" spans="1:5" ht="15" customHeight="1" x14ac:dyDescent="0.2">
      <c r="A395" s="149"/>
      <c r="B395" s="149"/>
      <c r="C395" s="149"/>
      <c r="D395" s="149"/>
      <c r="E395" s="149"/>
    </row>
    <row r="396" spans="1:5" ht="15" customHeight="1" x14ac:dyDescent="0.25">
      <c r="A396" s="58" t="s">
        <v>1</v>
      </c>
      <c r="B396" s="59"/>
      <c r="C396" s="59"/>
      <c r="D396" s="59"/>
      <c r="E396" s="59"/>
    </row>
    <row r="397" spans="1:5" ht="15" customHeight="1" x14ac:dyDescent="0.2">
      <c r="A397" s="111" t="s">
        <v>90</v>
      </c>
      <c r="B397" s="59"/>
      <c r="C397" s="59"/>
      <c r="D397" s="59"/>
      <c r="E397" s="66" t="s">
        <v>91</v>
      </c>
    </row>
    <row r="398" spans="1:5" ht="15" customHeight="1" x14ac:dyDescent="0.25">
      <c r="A398" s="60"/>
      <c r="B398" s="58"/>
      <c r="C398" s="59"/>
      <c r="D398" s="59"/>
      <c r="E398" s="67"/>
    </row>
    <row r="399" spans="1:5" ht="15" customHeight="1" x14ac:dyDescent="0.2">
      <c r="B399" s="47" t="s">
        <v>41</v>
      </c>
      <c r="C399" s="47" t="s">
        <v>42</v>
      </c>
      <c r="D399" s="70" t="s">
        <v>43</v>
      </c>
      <c r="E399" s="90" t="s">
        <v>44</v>
      </c>
    </row>
    <row r="400" spans="1:5" ht="15" customHeight="1" x14ac:dyDescent="0.2">
      <c r="B400" s="160">
        <v>13307</v>
      </c>
      <c r="C400" s="161"/>
      <c r="D400" s="162" t="s">
        <v>45</v>
      </c>
      <c r="E400" s="51">
        <v>9500000</v>
      </c>
    </row>
    <row r="401" spans="1:5" ht="15" customHeight="1" x14ac:dyDescent="0.2">
      <c r="B401" s="163"/>
      <c r="C401" s="76" t="s">
        <v>46</v>
      </c>
      <c r="D401" s="77"/>
      <c r="E401" s="78">
        <f>SUM(E400:E400)</f>
        <v>9500000</v>
      </c>
    </row>
    <row r="402" spans="1:5" ht="15" customHeight="1" x14ac:dyDescent="0.2"/>
    <row r="403" spans="1:5" ht="15" customHeight="1" x14ac:dyDescent="0.25">
      <c r="A403" s="39" t="s">
        <v>15</v>
      </c>
      <c r="B403" s="40"/>
      <c r="C403" s="40"/>
      <c r="D403" s="40"/>
      <c r="E403" s="40"/>
    </row>
    <row r="404" spans="1:5" ht="15" customHeight="1" x14ac:dyDescent="0.2">
      <c r="A404" s="41" t="s">
        <v>90</v>
      </c>
      <c r="B404" s="40"/>
      <c r="C404" s="40"/>
      <c r="D404" s="40"/>
      <c r="E404" s="42" t="s">
        <v>91</v>
      </c>
    </row>
    <row r="405" spans="1:5" ht="15" customHeight="1" x14ac:dyDescent="0.25">
      <c r="A405" s="39"/>
      <c r="B405" s="156"/>
      <c r="C405" s="40"/>
      <c r="D405" s="40"/>
      <c r="E405" s="44"/>
    </row>
    <row r="406" spans="1:5" ht="15" customHeight="1" x14ac:dyDescent="0.2">
      <c r="B406" s="45" t="s">
        <v>41</v>
      </c>
      <c r="C406" s="45" t="s">
        <v>42</v>
      </c>
      <c r="D406" s="136" t="s">
        <v>54</v>
      </c>
      <c r="E406" s="90" t="s">
        <v>44</v>
      </c>
    </row>
    <row r="407" spans="1:5" ht="15" customHeight="1" x14ac:dyDescent="0.2">
      <c r="B407" s="164">
        <v>13307</v>
      </c>
      <c r="C407" s="165">
        <v>4324</v>
      </c>
      <c r="D407" s="166" t="s">
        <v>69</v>
      </c>
      <c r="E407" s="167">
        <v>7500000</v>
      </c>
    </row>
    <row r="408" spans="1:5" ht="15" customHeight="1" x14ac:dyDescent="0.2">
      <c r="B408" s="117"/>
      <c r="C408" s="53" t="s">
        <v>46</v>
      </c>
      <c r="D408" s="54"/>
      <c r="E408" s="55">
        <f>SUM(E407:E407)</f>
        <v>7500000</v>
      </c>
    </row>
    <row r="409" spans="1:5" ht="15" customHeight="1" x14ac:dyDescent="0.2"/>
    <row r="410" spans="1:5" ht="15" customHeight="1" x14ac:dyDescent="0.25">
      <c r="A410" s="58" t="s">
        <v>15</v>
      </c>
      <c r="B410" s="59"/>
      <c r="C410" s="59"/>
      <c r="D410" s="59"/>
      <c r="E410" s="59"/>
    </row>
    <row r="411" spans="1:5" ht="15" customHeight="1" x14ac:dyDescent="0.2">
      <c r="A411" s="111" t="s">
        <v>99</v>
      </c>
      <c r="B411" s="114"/>
      <c r="C411" s="114"/>
      <c r="D411" s="114"/>
      <c r="E411" s="114" t="s">
        <v>100</v>
      </c>
    </row>
    <row r="412" spans="1:5" ht="15" customHeight="1" x14ac:dyDescent="0.2">
      <c r="A412" s="114"/>
      <c r="B412" s="139"/>
      <c r="C412" s="59"/>
      <c r="D412" s="114"/>
      <c r="E412" s="135"/>
    </row>
    <row r="413" spans="1:5" ht="15" customHeight="1" x14ac:dyDescent="0.2">
      <c r="A413" s="114"/>
      <c r="B413" s="114"/>
      <c r="C413" s="47" t="s">
        <v>42</v>
      </c>
      <c r="D413" s="136" t="s">
        <v>54</v>
      </c>
      <c r="E413" s="47" t="s">
        <v>44</v>
      </c>
    </row>
    <row r="414" spans="1:5" ht="15" customHeight="1" x14ac:dyDescent="0.2">
      <c r="A414" s="114"/>
      <c r="B414" s="114"/>
      <c r="C414" s="72">
        <v>4324</v>
      </c>
      <c r="D414" s="98" t="s">
        <v>72</v>
      </c>
      <c r="E414" s="137">
        <v>2000000</v>
      </c>
    </row>
    <row r="415" spans="1:5" ht="15" customHeight="1" x14ac:dyDescent="0.2">
      <c r="A415" s="114"/>
      <c r="B415" s="114"/>
      <c r="C415" s="76" t="s">
        <v>46</v>
      </c>
      <c r="D415" s="96"/>
      <c r="E415" s="97">
        <f>SUM(E414:E414)</f>
        <v>2000000</v>
      </c>
    </row>
    <row r="416" spans="1:5" ht="15" customHeight="1" x14ac:dyDescent="0.25">
      <c r="A416" s="56"/>
    </row>
    <row r="417" spans="1:5" ht="15" customHeight="1" x14ac:dyDescent="0.25">
      <c r="A417" s="56"/>
    </row>
    <row r="418" spans="1:5" ht="15" customHeight="1" x14ac:dyDescent="0.25">
      <c r="A418" s="56" t="s">
        <v>199</v>
      </c>
    </row>
    <row r="419" spans="1:5" ht="15" customHeight="1" x14ac:dyDescent="0.2">
      <c r="A419" s="36" t="s">
        <v>36</v>
      </c>
      <c r="B419" s="36"/>
      <c r="C419" s="36"/>
      <c r="D419" s="36"/>
      <c r="E419" s="36"/>
    </row>
    <row r="420" spans="1:5" ht="15" customHeight="1" x14ac:dyDescent="0.2">
      <c r="A420" s="37" t="s">
        <v>200</v>
      </c>
      <c r="B420" s="37"/>
      <c r="C420" s="37"/>
      <c r="D420" s="37"/>
      <c r="E420" s="37"/>
    </row>
    <row r="421" spans="1:5" ht="15" customHeight="1" x14ac:dyDescent="0.2">
      <c r="A421" s="37"/>
      <c r="B421" s="37"/>
      <c r="C421" s="37"/>
      <c r="D421" s="37"/>
      <c r="E421" s="37"/>
    </row>
    <row r="422" spans="1:5" ht="15" customHeight="1" x14ac:dyDescent="0.2">
      <c r="A422" s="37"/>
      <c r="B422" s="37"/>
      <c r="C422" s="37"/>
      <c r="D422" s="37"/>
      <c r="E422" s="37"/>
    </row>
    <row r="423" spans="1:5" ht="15" customHeight="1" x14ac:dyDescent="0.2">
      <c r="A423" s="37"/>
      <c r="B423" s="37"/>
      <c r="C423" s="37"/>
      <c r="D423" s="37"/>
      <c r="E423" s="37"/>
    </row>
    <row r="424" spans="1:5" ht="15" customHeight="1" x14ac:dyDescent="0.2">
      <c r="A424" s="37"/>
      <c r="B424" s="37"/>
      <c r="C424" s="37"/>
      <c r="D424" s="37"/>
      <c r="E424" s="37"/>
    </row>
    <row r="425" spans="1:5" ht="15" customHeight="1" x14ac:dyDescent="0.2">
      <c r="A425" s="37"/>
      <c r="B425" s="37"/>
      <c r="C425" s="37"/>
      <c r="D425" s="37"/>
      <c r="E425" s="37"/>
    </row>
    <row r="426" spans="1:5" ht="15" customHeight="1" x14ac:dyDescent="0.2"/>
    <row r="427" spans="1:5" ht="15" customHeight="1" x14ac:dyDescent="0.25">
      <c r="A427" s="58" t="s">
        <v>1</v>
      </c>
      <c r="B427" s="59"/>
      <c r="C427" s="59"/>
      <c r="D427" s="59"/>
      <c r="E427" s="59"/>
    </row>
    <row r="428" spans="1:5" ht="15" customHeight="1" x14ac:dyDescent="0.2">
      <c r="A428" s="65" t="s">
        <v>51</v>
      </c>
      <c r="B428" s="40"/>
      <c r="C428" s="40"/>
      <c r="D428" s="40"/>
      <c r="E428" s="42" t="s">
        <v>78</v>
      </c>
    </row>
    <row r="429" spans="1:5" ht="15" customHeight="1" x14ac:dyDescent="0.25">
      <c r="A429" s="60"/>
      <c r="B429" s="58"/>
      <c r="C429" s="59"/>
      <c r="D429" s="59"/>
      <c r="E429" s="67"/>
    </row>
    <row r="430" spans="1:5" ht="15" customHeight="1" x14ac:dyDescent="0.2">
      <c r="B430" s="104"/>
      <c r="C430" s="47" t="s">
        <v>42</v>
      </c>
      <c r="D430" s="136" t="s">
        <v>43</v>
      </c>
      <c r="E430" s="90" t="s">
        <v>44</v>
      </c>
    </row>
    <row r="431" spans="1:5" ht="15" customHeight="1" x14ac:dyDescent="0.2">
      <c r="B431" s="106"/>
      <c r="C431" s="92">
        <v>6402</v>
      </c>
      <c r="D431" s="166" t="s">
        <v>169</v>
      </c>
      <c r="E431" s="74">
        <v>6386.75</v>
      </c>
    </row>
    <row r="432" spans="1:5" ht="15" customHeight="1" x14ac:dyDescent="0.2">
      <c r="B432" s="107"/>
      <c r="C432" s="76" t="s">
        <v>46</v>
      </c>
      <c r="D432" s="77"/>
      <c r="E432" s="78">
        <f>SUM(E431:E431)</f>
        <v>6386.75</v>
      </c>
    </row>
    <row r="433" spans="1:5" ht="15" customHeight="1" x14ac:dyDescent="0.2"/>
    <row r="434" spans="1:5" ht="15" customHeight="1" x14ac:dyDescent="0.25">
      <c r="A434" s="58" t="s">
        <v>15</v>
      </c>
      <c r="B434" s="59"/>
      <c r="C434" s="59"/>
      <c r="D434" s="59"/>
      <c r="E434" s="59"/>
    </row>
    <row r="435" spans="1:5" ht="15" customHeight="1" x14ac:dyDescent="0.2">
      <c r="A435" s="65" t="s">
        <v>51</v>
      </c>
      <c r="B435" s="59"/>
      <c r="C435" s="59"/>
      <c r="D435" s="59"/>
      <c r="E435" s="66" t="s">
        <v>78</v>
      </c>
    </row>
    <row r="436" spans="1:5" ht="15" customHeight="1" x14ac:dyDescent="0.25">
      <c r="A436" s="58"/>
      <c r="B436" s="60"/>
      <c r="C436" s="59"/>
      <c r="D436" s="59"/>
      <c r="E436" s="67"/>
    </row>
    <row r="437" spans="1:5" ht="15" customHeight="1" x14ac:dyDescent="0.2">
      <c r="A437" s="68"/>
      <c r="B437" s="81"/>
      <c r="C437" s="47" t="s">
        <v>42</v>
      </c>
      <c r="D437" s="70" t="s">
        <v>54</v>
      </c>
      <c r="E437" s="45" t="s">
        <v>44</v>
      </c>
    </row>
    <row r="438" spans="1:5" ht="15" customHeight="1" x14ac:dyDescent="0.2">
      <c r="A438" s="86"/>
      <c r="B438" s="82"/>
      <c r="C438" s="72">
        <v>3713</v>
      </c>
      <c r="D438" s="85" t="s">
        <v>79</v>
      </c>
      <c r="E438" s="74">
        <v>6386.75</v>
      </c>
    </row>
    <row r="439" spans="1:5" ht="15" customHeight="1" x14ac:dyDescent="0.2">
      <c r="A439" s="75"/>
      <c r="B439" s="88"/>
      <c r="C439" s="76" t="s">
        <v>46</v>
      </c>
      <c r="D439" s="77"/>
      <c r="E439" s="78">
        <f>SUM(E438:E438)</f>
        <v>6386.75</v>
      </c>
    </row>
    <row r="440" spans="1:5" ht="15" customHeight="1" x14ac:dyDescent="0.25">
      <c r="A440" s="56"/>
    </row>
    <row r="441" spans="1:5" ht="15" customHeight="1" x14ac:dyDescent="0.25">
      <c r="A441" s="56"/>
    </row>
    <row r="442" spans="1:5" ht="15" customHeight="1" x14ac:dyDescent="0.25">
      <c r="A442" s="56" t="s">
        <v>201</v>
      </c>
    </row>
    <row r="443" spans="1:5" ht="15" customHeight="1" x14ac:dyDescent="0.2">
      <c r="A443" s="63" t="s">
        <v>49</v>
      </c>
      <c r="B443" s="63"/>
      <c r="C443" s="63"/>
      <c r="D443" s="63"/>
      <c r="E443" s="63"/>
    </row>
    <row r="444" spans="1:5" ht="15" customHeight="1" x14ac:dyDescent="0.2">
      <c r="A444" s="37" t="s">
        <v>202</v>
      </c>
      <c r="B444" s="37"/>
      <c r="C444" s="37"/>
      <c r="D444" s="37"/>
      <c r="E444" s="37"/>
    </row>
    <row r="445" spans="1:5" ht="15" customHeight="1" x14ac:dyDescent="0.2">
      <c r="A445" s="37"/>
      <c r="B445" s="37"/>
      <c r="C445" s="37"/>
      <c r="D445" s="37"/>
      <c r="E445" s="37"/>
    </row>
    <row r="446" spans="1:5" ht="15" customHeight="1" x14ac:dyDescent="0.2">
      <c r="A446" s="37"/>
      <c r="B446" s="37"/>
      <c r="C446" s="37"/>
      <c r="D446" s="37"/>
      <c r="E446" s="37"/>
    </row>
    <row r="447" spans="1:5" ht="15" customHeight="1" x14ac:dyDescent="0.2">
      <c r="A447" s="37"/>
      <c r="B447" s="37"/>
      <c r="C447" s="37"/>
      <c r="D447" s="37"/>
      <c r="E447" s="37"/>
    </row>
    <row r="448" spans="1:5" ht="15" customHeight="1" x14ac:dyDescent="0.2">
      <c r="A448" s="37"/>
      <c r="B448" s="37"/>
      <c r="C448" s="37"/>
      <c r="D448" s="37"/>
      <c r="E448" s="37"/>
    </row>
    <row r="449" spans="1:5" ht="15" customHeight="1" x14ac:dyDescent="0.2">
      <c r="A449" s="37"/>
      <c r="B449" s="37"/>
      <c r="C449" s="37"/>
      <c r="D449" s="37"/>
      <c r="E449" s="37"/>
    </row>
    <row r="450" spans="1:5" ht="15" customHeight="1" x14ac:dyDescent="0.2">
      <c r="A450" s="37"/>
      <c r="B450" s="37"/>
      <c r="C450" s="37"/>
      <c r="D450" s="37"/>
      <c r="E450" s="37"/>
    </row>
    <row r="451" spans="1:5" ht="15" customHeight="1" x14ac:dyDescent="0.2"/>
    <row r="452" spans="1:5" ht="15" customHeight="1" x14ac:dyDescent="0.25">
      <c r="A452" s="39" t="s">
        <v>1</v>
      </c>
      <c r="B452" s="59"/>
      <c r="C452" s="59"/>
      <c r="D452" s="59"/>
      <c r="E452" s="59"/>
    </row>
    <row r="453" spans="1:5" ht="15" customHeight="1" x14ac:dyDescent="0.2">
      <c r="A453" s="41" t="s">
        <v>39</v>
      </c>
      <c r="B453" s="59"/>
      <c r="C453" s="59"/>
      <c r="D453" s="59"/>
      <c r="E453" s="66" t="s">
        <v>40</v>
      </c>
    </row>
    <row r="454" spans="1:5" ht="15" customHeight="1" x14ac:dyDescent="0.25">
      <c r="A454" s="58"/>
      <c r="B454" s="60"/>
      <c r="C454" s="59"/>
      <c r="D454" s="59"/>
      <c r="E454" s="67"/>
    </row>
    <row r="455" spans="1:5" ht="15" customHeight="1" x14ac:dyDescent="0.2">
      <c r="A455" s="104"/>
      <c r="B455" s="81"/>
      <c r="C455" s="47" t="s">
        <v>42</v>
      </c>
      <c r="D455" s="70" t="s">
        <v>43</v>
      </c>
      <c r="E455" s="90" t="s">
        <v>44</v>
      </c>
    </row>
    <row r="456" spans="1:5" ht="15" customHeight="1" x14ac:dyDescent="0.2">
      <c r="A456" s="106"/>
      <c r="B456" s="82"/>
      <c r="C456" s="72">
        <v>6402</v>
      </c>
      <c r="D456" s="98" t="s">
        <v>169</v>
      </c>
      <c r="E456" s="74">
        <f>2894408.61+5340056.19+51032</f>
        <v>8285496.8000000007</v>
      </c>
    </row>
    <row r="457" spans="1:5" ht="15" customHeight="1" x14ac:dyDescent="0.2">
      <c r="A457" s="106"/>
      <c r="B457" s="75"/>
      <c r="C457" s="76" t="s">
        <v>46</v>
      </c>
      <c r="D457" s="77"/>
      <c r="E457" s="78">
        <f>SUM(E456:E456)</f>
        <v>8285496.8000000007</v>
      </c>
    </row>
    <row r="458" spans="1:5" ht="15" customHeight="1" x14ac:dyDescent="0.25">
      <c r="A458" s="35"/>
    </row>
    <row r="459" spans="1:5" ht="15" customHeight="1" x14ac:dyDescent="0.25">
      <c r="A459" s="39" t="s">
        <v>15</v>
      </c>
      <c r="B459" s="40"/>
      <c r="C459" s="40"/>
      <c r="D459" s="60"/>
      <c r="E459" s="60"/>
    </row>
    <row r="460" spans="1:5" ht="15" customHeight="1" x14ac:dyDescent="0.2">
      <c r="A460" s="41" t="s">
        <v>39</v>
      </c>
      <c r="B460" s="59"/>
      <c r="C460" s="59"/>
      <c r="D460" s="59"/>
      <c r="E460" s="66" t="s">
        <v>40</v>
      </c>
    </row>
    <row r="461" spans="1:5" ht="15" customHeight="1" x14ac:dyDescent="0.2">
      <c r="A461" s="43"/>
      <c r="B461" s="142"/>
      <c r="C461" s="40"/>
      <c r="D461" s="43"/>
      <c r="E461" s="103"/>
    </row>
    <row r="462" spans="1:5" ht="15" customHeight="1" x14ac:dyDescent="0.2">
      <c r="A462" s="104"/>
      <c r="B462" s="104"/>
      <c r="C462" s="45" t="s">
        <v>42</v>
      </c>
      <c r="D462" s="105" t="s">
        <v>54</v>
      </c>
      <c r="E462" s="45" t="s">
        <v>44</v>
      </c>
    </row>
    <row r="463" spans="1:5" ht="15" customHeight="1" x14ac:dyDescent="0.2">
      <c r="A463" s="106"/>
      <c r="B463" s="118"/>
      <c r="C463" s="92">
        <v>6402</v>
      </c>
      <c r="D463" s="168" t="s">
        <v>64</v>
      </c>
      <c r="E463" s="51">
        <f>8234464.8+51032</f>
        <v>8285496.7999999998</v>
      </c>
    </row>
    <row r="464" spans="1:5" ht="15" customHeight="1" x14ac:dyDescent="0.2">
      <c r="A464" s="106"/>
      <c r="B464" s="118"/>
      <c r="C464" s="53" t="s">
        <v>46</v>
      </c>
      <c r="D464" s="109"/>
      <c r="E464" s="110">
        <f>SUM(E463:E463)</f>
        <v>8285496.7999999998</v>
      </c>
    </row>
    <row r="465" spans="1:5" ht="15" customHeight="1" x14ac:dyDescent="0.25">
      <c r="A465" s="56"/>
    </row>
    <row r="466" spans="1:5" ht="15" customHeight="1" x14ac:dyDescent="0.25">
      <c r="A466" s="56"/>
    </row>
    <row r="467" spans="1:5" ht="15" customHeight="1" x14ac:dyDescent="0.25">
      <c r="A467" s="56"/>
    </row>
    <row r="468" spans="1:5" ht="15" customHeight="1" x14ac:dyDescent="0.25">
      <c r="A468" s="56"/>
    </row>
    <row r="469" spans="1:5" ht="15" customHeight="1" x14ac:dyDescent="0.25">
      <c r="A469" s="56"/>
    </row>
    <row r="470" spans="1:5" ht="15" customHeight="1" x14ac:dyDescent="0.25">
      <c r="A470" s="56" t="s">
        <v>203</v>
      </c>
    </row>
    <row r="471" spans="1:5" ht="15" customHeight="1" x14ac:dyDescent="0.2">
      <c r="A471" s="36" t="s">
        <v>36</v>
      </c>
      <c r="B471" s="36"/>
      <c r="C471" s="36"/>
      <c r="D471" s="36"/>
      <c r="E471" s="36"/>
    </row>
    <row r="472" spans="1:5" ht="15" customHeight="1" x14ac:dyDescent="0.2">
      <c r="A472" s="36" t="s">
        <v>37</v>
      </c>
      <c r="B472" s="36"/>
      <c r="C472" s="36"/>
      <c r="D472" s="36"/>
      <c r="E472" s="36"/>
    </row>
    <row r="473" spans="1:5" ht="15" customHeight="1" x14ac:dyDescent="0.2">
      <c r="A473" s="37" t="s">
        <v>204</v>
      </c>
      <c r="B473" s="37"/>
      <c r="C473" s="37"/>
      <c r="D473" s="37"/>
      <c r="E473" s="37"/>
    </row>
    <row r="474" spans="1:5" ht="15" customHeight="1" x14ac:dyDescent="0.2">
      <c r="A474" s="37"/>
      <c r="B474" s="37"/>
      <c r="C474" s="37"/>
      <c r="D474" s="37"/>
      <c r="E474" s="37"/>
    </row>
    <row r="475" spans="1:5" ht="15" customHeight="1" x14ac:dyDescent="0.2">
      <c r="A475" s="37"/>
      <c r="B475" s="37"/>
      <c r="C475" s="37"/>
      <c r="D475" s="37"/>
      <c r="E475" s="37"/>
    </row>
    <row r="476" spans="1:5" ht="15" customHeight="1" x14ac:dyDescent="0.2">
      <c r="A476" s="37"/>
      <c r="B476" s="37"/>
      <c r="C476" s="37"/>
      <c r="D476" s="37"/>
      <c r="E476" s="37"/>
    </row>
    <row r="477" spans="1:5" ht="15" customHeight="1" x14ac:dyDescent="0.2">
      <c r="A477" s="37"/>
      <c r="B477" s="37"/>
      <c r="C477" s="37"/>
      <c r="D477" s="37"/>
      <c r="E477" s="37"/>
    </row>
    <row r="478" spans="1:5" ht="15" customHeight="1" x14ac:dyDescent="0.2">
      <c r="A478" s="37"/>
      <c r="B478" s="37"/>
      <c r="C478" s="37"/>
      <c r="D478" s="37"/>
      <c r="E478" s="37"/>
    </row>
    <row r="479" spans="1:5" ht="15" customHeight="1" x14ac:dyDescent="0.2">
      <c r="A479" s="38"/>
      <c r="B479" s="38"/>
      <c r="C479" s="38"/>
      <c r="D479" s="38"/>
      <c r="E479" s="38"/>
    </row>
    <row r="480" spans="1:5" ht="15" customHeight="1" x14ac:dyDescent="0.25">
      <c r="A480" s="39" t="s">
        <v>1</v>
      </c>
      <c r="B480" s="40"/>
      <c r="C480" s="40"/>
      <c r="D480" s="40"/>
      <c r="E480" s="40"/>
    </row>
    <row r="481" spans="1:5" ht="15" customHeight="1" x14ac:dyDescent="0.2">
      <c r="A481" s="41" t="s">
        <v>39</v>
      </c>
      <c r="B481" s="40"/>
      <c r="C481" s="40"/>
      <c r="D481" s="40"/>
      <c r="E481" s="42" t="s">
        <v>40</v>
      </c>
    </row>
    <row r="482" spans="1:5" ht="15" customHeight="1" x14ac:dyDescent="0.25">
      <c r="A482" s="43"/>
      <c r="B482" s="39"/>
      <c r="C482" s="40"/>
      <c r="D482" s="40"/>
      <c r="E482" s="44"/>
    </row>
    <row r="483" spans="1:5" ht="15" customHeight="1" x14ac:dyDescent="0.2">
      <c r="B483" s="45" t="s">
        <v>41</v>
      </c>
      <c r="C483" s="45" t="s">
        <v>42</v>
      </c>
      <c r="D483" s="46" t="s">
        <v>43</v>
      </c>
      <c r="E483" s="45" t="s">
        <v>44</v>
      </c>
    </row>
    <row r="484" spans="1:5" ht="15" customHeight="1" x14ac:dyDescent="0.2">
      <c r="B484" s="48">
        <v>33353</v>
      </c>
      <c r="C484" s="49"/>
      <c r="D484" s="50" t="s">
        <v>45</v>
      </c>
      <c r="E484" s="51">
        <v>10364011874</v>
      </c>
    </row>
    <row r="485" spans="1:5" ht="15" customHeight="1" x14ac:dyDescent="0.2">
      <c r="B485" s="52"/>
      <c r="C485" s="53" t="s">
        <v>46</v>
      </c>
      <c r="D485" s="54"/>
      <c r="E485" s="55">
        <f>SUM(E484:E484)</f>
        <v>10364011874</v>
      </c>
    </row>
    <row r="486" spans="1:5" ht="15" customHeight="1" x14ac:dyDescent="0.25">
      <c r="A486" s="56"/>
      <c r="B486" s="57"/>
      <c r="C486" s="57"/>
      <c r="D486" s="57"/>
      <c r="E486" s="57"/>
    </row>
    <row r="487" spans="1:5" ht="15" customHeight="1" x14ac:dyDescent="0.25">
      <c r="A487" s="58" t="s">
        <v>15</v>
      </c>
      <c r="B487" s="59"/>
      <c r="C487" s="59"/>
      <c r="D487" s="59"/>
      <c r="E487" s="60"/>
    </row>
    <row r="488" spans="1:5" ht="15" customHeight="1" x14ac:dyDescent="0.2">
      <c r="A488" s="41" t="s">
        <v>39</v>
      </c>
      <c r="B488" s="59"/>
      <c r="C488" s="59"/>
      <c r="D488" s="59"/>
      <c r="E488" s="66" t="s">
        <v>40</v>
      </c>
    </row>
    <row r="489" spans="1:5" ht="15" customHeight="1" x14ac:dyDescent="0.2"/>
    <row r="490" spans="1:5" ht="15" customHeight="1" x14ac:dyDescent="0.2">
      <c r="A490" s="61" t="s">
        <v>47</v>
      </c>
      <c r="E490" s="62">
        <v>10364011874</v>
      </c>
    </row>
    <row r="491" spans="1:5" ht="15" customHeight="1" x14ac:dyDescent="0.25">
      <c r="A491" s="56"/>
    </row>
    <row r="492" spans="1:5" ht="15" customHeight="1" x14ac:dyDescent="0.25">
      <c r="A492" s="56"/>
    </row>
    <row r="493" spans="1:5" ht="15" customHeight="1" x14ac:dyDescent="0.25">
      <c r="A493" s="56" t="s">
        <v>205</v>
      </c>
    </row>
    <row r="494" spans="1:5" ht="15" customHeight="1" x14ac:dyDescent="0.2">
      <c r="A494" s="169" t="s">
        <v>36</v>
      </c>
      <c r="B494" s="169"/>
      <c r="C494" s="169"/>
      <c r="D494" s="169"/>
      <c r="E494" s="169"/>
    </row>
    <row r="495" spans="1:5" ht="15" customHeight="1" x14ac:dyDescent="0.2">
      <c r="A495" s="37" t="s">
        <v>206</v>
      </c>
      <c r="B495" s="37"/>
      <c r="C495" s="37"/>
      <c r="D495" s="37"/>
      <c r="E495" s="37"/>
    </row>
    <row r="496" spans="1:5" ht="15" customHeight="1" x14ac:dyDescent="0.2">
      <c r="A496" s="37"/>
      <c r="B496" s="37"/>
      <c r="C496" s="37"/>
      <c r="D496" s="37"/>
      <c r="E496" s="37"/>
    </row>
    <row r="497" spans="1:5" ht="15" customHeight="1" x14ac:dyDescent="0.2">
      <c r="A497" s="37"/>
      <c r="B497" s="37"/>
      <c r="C497" s="37"/>
      <c r="D497" s="37"/>
      <c r="E497" s="37"/>
    </row>
    <row r="498" spans="1:5" ht="15" customHeight="1" x14ac:dyDescent="0.2">
      <c r="A498" s="37"/>
      <c r="B498" s="37"/>
      <c r="C498" s="37"/>
      <c r="D498" s="37"/>
      <c r="E498" s="37"/>
    </row>
    <row r="499" spans="1:5" ht="15" customHeight="1" x14ac:dyDescent="0.2">
      <c r="A499" s="37"/>
      <c r="B499" s="37"/>
      <c r="C499" s="37"/>
      <c r="D499" s="37"/>
      <c r="E499" s="37"/>
    </row>
    <row r="500" spans="1:5" ht="15" customHeight="1" x14ac:dyDescent="0.2">
      <c r="A500" s="37"/>
      <c r="B500" s="37"/>
      <c r="C500" s="37"/>
      <c r="D500" s="37"/>
      <c r="E500" s="37"/>
    </row>
    <row r="501" spans="1:5" ht="15" customHeight="1" x14ac:dyDescent="0.2">
      <c r="A501" s="37"/>
      <c r="B501" s="37"/>
      <c r="C501" s="37"/>
      <c r="D501" s="37"/>
      <c r="E501" s="37"/>
    </row>
    <row r="502" spans="1:5" ht="15" customHeight="1" x14ac:dyDescent="0.2">
      <c r="A502" s="37"/>
      <c r="B502" s="37"/>
      <c r="C502" s="37"/>
      <c r="D502" s="37"/>
      <c r="E502" s="37"/>
    </row>
    <row r="503" spans="1:5" ht="15" customHeight="1" x14ac:dyDescent="0.2">
      <c r="A503" s="37"/>
      <c r="B503" s="37"/>
      <c r="C503" s="37"/>
      <c r="D503" s="37"/>
      <c r="E503" s="37"/>
    </row>
    <row r="504" spans="1:5" ht="15" customHeight="1" x14ac:dyDescent="0.2">
      <c r="A504" s="38"/>
      <c r="B504" s="38"/>
      <c r="C504" s="38"/>
      <c r="D504" s="38"/>
      <c r="E504" s="38"/>
    </row>
    <row r="505" spans="1:5" ht="15" customHeight="1" x14ac:dyDescent="0.25">
      <c r="A505" s="58" t="s">
        <v>1</v>
      </c>
      <c r="B505" s="59"/>
      <c r="C505" s="59"/>
      <c r="D505" s="59"/>
      <c r="E505" s="59"/>
    </row>
    <row r="506" spans="1:5" ht="15" customHeight="1" x14ac:dyDescent="0.2">
      <c r="A506" s="111" t="s">
        <v>90</v>
      </c>
      <c r="E506" t="s">
        <v>91</v>
      </c>
    </row>
    <row r="507" spans="1:5" ht="15" customHeight="1" x14ac:dyDescent="0.25">
      <c r="B507" s="58"/>
      <c r="C507" s="59"/>
      <c r="D507" s="59"/>
      <c r="E507" s="67"/>
    </row>
    <row r="508" spans="1:5" ht="15" customHeight="1" x14ac:dyDescent="0.2">
      <c r="A508" s="81"/>
      <c r="B508" s="81"/>
      <c r="C508" s="47" t="s">
        <v>42</v>
      </c>
      <c r="D508" s="70" t="s">
        <v>43</v>
      </c>
      <c r="E508" s="45" t="s">
        <v>44</v>
      </c>
    </row>
    <row r="509" spans="1:5" ht="15" customHeight="1" x14ac:dyDescent="0.2">
      <c r="A509" s="106"/>
      <c r="B509" s="118"/>
      <c r="C509" s="92"/>
      <c r="D509" s="150" t="s">
        <v>162</v>
      </c>
      <c r="E509" s="51">
        <v>2062837.74</v>
      </c>
    </row>
    <row r="510" spans="1:5" ht="15" customHeight="1" x14ac:dyDescent="0.2">
      <c r="A510" s="106"/>
      <c r="B510" s="118"/>
      <c r="C510" s="53" t="s">
        <v>46</v>
      </c>
      <c r="D510" s="54"/>
      <c r="E510" s="55">
        <f>SUM(E509:E509)</f>
        <v>2062837.74</v>
      </c>
    </row>
    <row r="511" spans="1:5" ht="15" customHeight="1" x14ac:dyDescent="0.2">
      <c r="A511" s="38"/>
      <c r="B511" s="38"/>
      <c r="C511" s="38"/>
      <c r="D511" s="38"/>
      <c r="E511" s="38"/>
    </row>
    <row r="512" spans="1:5" ht="15" customHeight="1" x14ac:dyDescent="0.25">
      <c r="A512" s="39" t="s">
        <v>1</v>
      </c>
      <c r="B512" s="40"/>
      <c r="C512" s="40"/>
      <c r="D512" s="40"/>
      <c r="E512" s="40"/>
    </row>
    <row r="513" spans="1:5" ht="15" customHeight="1" x14ac:dyDescent="0.2">
      <c r="A513" s="41" t="s">
        <v>99</v>
      </c>
      <c r="B513" s="43"/>
      <c r="C513" s="43"/>
      <c r="D513" s="43"/>
      <c r="E513" s="43" t="s">
        <v>100</v>
      </c>
    </row>
    <row r="514" spans="1:5" ht="15" customHeight="1" x14ac:dyDescent="0.25">
      <c r="A514" s="57"/>
      <c r="B514" s="39"/>
      <c r="C514" s="40"/>
      <c r="D514" s="40"/>
      <c r="E514" s="44"/>
    </row>
    <row r="515" spans="1:5" ht="15" customHeight="1" x14ac:dyDescent="0.2">
      <c r="A515" s="104"/>
      <c r="B515" s="104"/>
      <c r="C515" s="45" t="s">
        <v>42</v>
      </c>
      <c r="D515" s="46" t="s">
        <v>43</v>
      </c>
      <c r="E515" s="45" t="s">
        <v>44</v>
      </c>
    </row>
    <row r="516" spans="1:5" ht="15" customHeight="1" x14ac:dyDescent="0.2">
      <c r="A516" s="106"/>
      <c r="B516" s="118"/>
      <c r="C516" s="92">
        <v>6402</v>
      </c>
      <c r="D516" s="150" t="s">
        <v>207</v>
      </c>
      <c r="E516" s="51">
        <f>93187.8+30182</f>
        <v>123369.8</v>
      </c>
    </row>
    <row r="517" spans="1:5" ht="15" customHeight="1" x14ac:dyDescent="0.2">
      <c r="A517" s="106"/>
      <c r="B517" s="118"/>
      <c r="C517" s="92">
        <v>6402</v>
      </c>
      <c r="D517" s="150" t="s">
        <v>169</v>
      </c>
      <c r="E517" s="51">
        <f>6240+1343443+889700+398914.6+157846+668963+10119.87+55+68449+28657+7995.65+52104+1809.16+28528.37+143.18</f>
        <v>3662967.8300000005</v>
      </c>
    </row>
    <row r="518" spans="1:5" ht="15" customHeight="1" x14ac:dyDescent="0.2">
      <c r="A518" s="106"/>
      <c r="B518" s="118"/>
      <c r="C518" s="53" t="s">
        <v>46</v>
      </c>
      <c r="D518" s="54"/>
      <c r="E518" s="55">
        <f>SUM(E516:E517)</f>
        <v>3786337.6300000004</v>
      </c>
    </row>
    <row r="519" spans="1:5" ht="15" customHeight="1" x14ac:dyDescent="0.2">
      <c r="A519" s="43"/>
      <c r="B519" s="43"/>
      <c r="C519" s="43"/>
      <c r="D519" s="43"/>
      <c r="E519" s="43"/>
    </row>
    <row r="520" spans="1:5" ht="15" customHeight="1" x14ac:dyDescent="0.2">
      <c r="A520" s="43"/>
      <c r="B520" s="43"/>
      <c r="C520" s="43"/>
      <c r="D520" s="43"/>
      <c r="E520" s="43"/>
    </row>
    <row r="521" spans="1:5" ht="15" customHeight="1" x14ac:dyDescent="0.2">
      <c r="A521" s="43"/>
      <c r="B521" s="43"/>
      <c r="C521" s="43"/>
      <c r="D521" s="43"/>
      <c r="E521" s="43"/>
    </row>
    <row r="522" spans="1:5" ht="15" customHeight="1" x14ac:dyDescent="0.25">
      <c r="A522" s="39" t="s">
        <v>1</v>
      </c>
      <c r="B522" s="40"/>
      <c r="C522" s="40"/>
      <c r="D522" s="40"/>
      <c r="E522" s="40"/>
    </row>
    <row r="523" spans="1:5" ht="15" customHeight="1" x14ac:dyDescent="0.2">
      <c r="A523" s="41" t="s">
        <v>208</v>
      </c>
      <c r="B523" s="43"/>
      <c r="C523" s="43"/>
      <c r="D523" s="43"/>
      <c r="E523" s="43" t="s">
        <v>209</v>
      </c>
    </row>
    <row r="524" spans="1:5" ht="15" customHeight="1" x14ac:dyDescent="0.25">
      <c r="A524" s="57"/>
      <c r="B524" s="39"/>
      <c r="C524" s="40"/>
      <c r="D524" s="40"/>
      <c r="E524" s="44"/>
    </row>
    <row r="525" spans="1:5" ht="15" customHeight="1" x14ac:dyDescent="0.2">
      <c r="A525" s="104"/>
      <c r="B525" s="104"/>
      <c r="C525" s="45" t="s">
        <v>42</v>
      </c>
      <c r="D525" s="46" t="s">
        <v>43</v>
      </c>
      <c r="E525" s="45" t="s">
        <v>44</v>
      </c>
    </row>
    <row r="526" spans="1:5" ht="15" customHeight="1" x14ac:dyDescent="0.2">
      <c r="A526" s="106"/>
      <c r="B526" s="118"/>
      <c r="C526" s="92">
        <v>6402</v>
      </c>
      <c r="D526" s="150" t="s">
        <v>169</v>
      </c>
      <c r="E526" s="51">
        <f>630+2090+29117</f>
        <v>31837</v>
      </c>
    </row>
    <row r="527" spans="1:5" ht="15" customHeight="1" x14ac:dyDescent="0.2">
      <c r="A527" s="106"/>
      <c r="B527" s="118"/>
      <c r="C527" s="53" t="s">
        <v>46</v>
      </c>
      <c r="D527" s="54"/>
      <c r="E527" s="55">
        <f>SUM(E526:E526)</f>
        <v>31837</v>
      </c>
    </row>
    <row r="528" spans="1:5" ht="15" customHeight="1" x14ac:dyDescent="0.2">
      <c r="A528" s="43"/>
      <c r="B528" s="43"/>
      <c r="C528" s="43"/>
      <c r="D528" s="43"/>
      <c r="E528" s="43"/>
    </row>
    <row r="529" spans="1:5" ht="15" customHeight="1" x14ac:dyDescent="0.25">
      <c r="A529" s="39" t="s">
        <v>1</v>
      </c>
      <c r="B529" s="40"/>
      <c r="C529" s="40"/>
      <c r="D529" s="40"/>
      <c r="E529" s="40"/>
    </row>
    <row r="530" spans="1:5" ht="15" customHeight="1" x14ac:dyDescent="0.2">
      <c r="A530" s="111" t="s">
        <v>185</v>
      </c>
      <c r="B530" s="170"/>
      <c r="E530" t="s">
        <v>186</v>
      </c>
    </row>
    <row r="531" spans="1:5" ht="15" customHeight="1" x14ac:dyDescent="0.25">
      <c r="A531" s="57"/>
      <c r="B531" s="39"/>
      <c r="C531" s="40"/>
      <c r="D531" s="40"/>
      <c r="E531" s="44"/>
    </row>
    <row r="532" spans="1:5" ht="15" customHeight="1" x14ac:dyDescent="0.2">
      <c r="A532" s="104"/>
      <c r="B532" s="104"/>
      <c r="C532" s="45" t="s">
        <v>42</v>
      </c>
      <c r="D532" s="46" t="s">
        <v>43</v>
      </c>
      <c r="E532" s="45" t="s">
        <v>44</v>
      </c>
    </row>
    <row r="533" spans="1:5" ht="15" customHeight="1" x14ac:dyDescent="0.2">
      <c r="A533" s="106"/>
      <c r="B533" s="118"/>
      <c r="C533" s="92">
        <v>6402</v>
      </c>
      <c r="D533" s="150" t="s">
        <v>169</v>
      </c>
      <c r="E533" s="51">
        <f>3120954.5+43343.62+115329.08</f>
        <v>3279627.2</v>
      </c>
    </row>
    <row r="534" spans="1:5" ht="15" customHeight="1" x14ac:dyDescent="0.2">
      <c r="A534" s="106"/>
      <c r="B534" s="118"/>
      <c r="C534" s="53" t="s">
        <v>46</v>
      </c>
      <c r="D534" s="54"/>
      <c r="E534" s="55">
        <f>SUM(E533:E533)</f>
        <v>3279627.2</v>
      </c>
    </row>
    <row r="535" spans="1:5" ht="15" customHeight="1" x14ac:dyDescent="0.2">
      <c r="A535" s="43"/>
      <c r="B535" s="43"/>
      <c r="C535" s="43"/>
      <c r="D535" s="43"/>
      <c r="E535" s="43"/>
    </row>
    <row r="536" spans="1:5" ht="15" customHeight="1" x14ac:dyDescent="0.25">
      <c r="A536" s="39" t="s">
        <v>15</v>
      </c>
    </row>
    <row r="537" spans="1:5" ht="15" customHeight="1" x14ac:dyDescent="0.2">
      <c r="A537" s="111" t="s">
        <v>99</v>
      </c>
      <c r="B537" s="60"/>
      <c r="C537" s="60"/>
      <c r="D537" s="60"/>
      <c r="E537" s="60" t="s">
        <v>100</v>
      </c>
    </row>
    <row r="538" spans="1:5" ht="15" customHeight="1" x14ac:dyDescent="0.2"/>
    <row r="539" spans="1:5" ht="15" customHeight="1" x14ac:dyDescent="0.2">
      <c r="B539" s="122"/>
      <c r="C539" s="45" t="s">
        <v>42</v>
      </c>
      <c r="D539" s="46" t="s">
        <v>54</v>
      </c>
      <c r="E539" s="45" t="s">
        <v>44</v>
      </c>
    </row>
    <row r="540" spans="1:5" ht="15" customHeight="1" x14ac:dyDescent="0.2">
      <c r="C540" s="123">
        <v>4399</v>
      </c>
      <c r="D540" s="87" t="s">
        <v>101</v>
      </c>
      <c r="E540" s="51">
        <v>-1465180.5</v>
      </c>
    </row>
    <row r="541" spans="1:5" ht="15" customHeight="1" x14ac:dyDescent="0.2">
      <c r="C541" s="53" t="s">
        <v>46</v>
      </c>
      <c r="D541" s="54"/>
      <c r="E541" s="55">
        <f>SUM(E540:E540)</f>
        <v>-1465180.5</v>
      </c>
    </row>
    <row r="542" spans="1:5" ht="15" customHeight="1" x14ac:dyDescent="0.2">
      <c r="A542" s="43"/>
      <c r="B542" s="43"/>
      <c r="C542" s="43"/>
      <c r="D542" s="43"/>
      <c r="E542" s="43"/>
    </row>
    <row r="543" spans="1:5" ht="15" customHeight="1" x14ac:dyDescent="0.25">
      <c r="A543" s="39" t="s">
        <v>15</v>
      </c>
      <c r="B543" s="40"/>
      <c r="C543" s="40"/>
      <c r="D543" s="40"/>
      <c r="E543" s="43"/>
    </row>
    <row r="544" spans="1:5" ht="15" customHeight="1" x14ac:dyDescent="0.2">
      <c r="A544" s="41" t="s">
        <v>90</v>
      </c>
      <c r="B544" s="57"/>
      <c r="C544" s="57"/>
      <c r="D544" s="57"/>
      <c r="E544" s="57" t="s">
        <v>91</v>
      </c>
    </row>
    <row r="545" spans="1:5" ht="15" customHeight="1" x14ac:dyDescent="0.2">
      <c r="A545" s="43"/>
      <c r="B545" s="142"/>
      <c r="C545" s="40"/>
      <c r="D545" s="57"/>
      <c r="E545" s="103"/>
    </row>
    <row r="546" spans="1:5" ht="15" customHeight="1" x14ac:dyDescent="0.2">
      <c r="A546" s="104"/>
      <c r="B546" s="104"/>
      <c r="C546" s="45" t="s">
        <v>42</v>
      </c>
      <c r="D546" s="105" t="s">
        <v>54</v>
      </c>
      <c r="E546" s="45" t="s">
        <v>44</v>
      </c>
    </row>
    <row r="547" spans="1:5" ht="15" customHeight="1" x14ac:dyDescent="0.2">
      <c r="A547" s="106"/>
      <c r="B547" s="118"/>
      <c r="C547" s="92">
        <v>6402</v>
      </c>
      <c r="D547" s="168" t="s">
        <v>64</v>
      </c>
      <c r="E547" s="51">
        <f>20520+6717842.63+31837+3280723.64+574896.8</f>
        <v>10625820.07</v>
      </c>
    </row>
    <row r="548" spans="1:5" ht="15" customHeight="1" x14ac:dyDescent="0.2">
      <c r="A548" s="106"/>
      <c r="B548" s="118"/>
      <c r="C548" s="53" t="s">
        <v>46</v>
      </c>
      <c r="D548" s="109"/>
      <c r="E548" s="110">
        <f>SUM(E547:E547)</f>
        <v>10625820.07</v>
      </c>
    </row>
    <row r="549" spans="1:5" ht="15" customHeight="1" x14ac:dyDescent="0.2">
      <c r="A549" s="57"/>
      <c r="B549" s="57"/>
      <c r="C549" s="57"/>
      <c r="D549" s="57"/>
      <c r="E549" s="57"/>
    </row>
    <row r="550" spans="1:5" ht="15" customHeight="1" x14ac:dyDescent="0.2">
      <c r="A550" s="57"/>
      <c r="B550" s="57"/>
      <c r="C550" s="57"/>
      <c r="D550" s="57"/>
      <c r="E550" s="57"/>
    </row>
    <row r="551" spans="1:5" ht="15" customHeight="1" x14ac:dyDescent="0.25">
      <c r="A551" s="56" t="s">
        <v>210</v>
      </c>
      <c r="B551" s="57"/>
      <c r="C551" s="57"/>
      <c r="D551" s="57"/>
      <c r="E551" s="57"/>
    </row>
    <row r="552" spans="1:5" ht="15" customHeight="1" x14ac:dyDescent="0.2">
      <c r="A552" s="63" t="s">
        <v>129</v>
      </c>
      <c r="B552" s="63"/>
      <c r="C552" s="63"/>
      <c r="D552" s="63"/>
      <c r="E552" s="63"/>
    </row>
    <row r="553" spans="1:5" ht="15" customHeight="1" x14ac:dyDescent="0.2">
      <c r="A553" s="63"/>
      <c r="B553" s="63"/>
      <c r="C553" s="63"/>
      <c r="D553" s="63"/>
      <c r="E553" s="63"/>
    </row>
    <row r="554" spans="1:5" ht="15" customHeight="1" x14ac:dyDescent="0.2">
      <c r="A554" s="37" t="s">
        <v>211</v>
      </c>
      <c r="B554" s="37"/>
      <c r="C554" s="37"/>
      <c r="D554" s="37"/>
      <c r="E554" s="37"/>
    </row>
    <row r="555" spans="1:5" ht="15" customHeight="1" x14ac:dyDescent="0.2">
      <c r="A555" s="37"/>
      <c r="B555" s="37"/>
      <c r="C555" s="37"/>
      <c r="D555" s="37"/>
      <c r="E555" s="37"/>
    </row>
    <row r="556" spans="1:5" ht="15" customHeight="1" x14ac:dyDescent="0.2">
      <c r="A556" s="37"/>
      <c r="B556" s="37"/>
      <c r="C556" s="37"/>
      <c r="D556" s="37"/>
      <c r="E556" s="37"/>
    </row>
    <row r="557" spans="1:5" ht="15" customHeight="1" x14ac:dyDescent="0.2">
      <c r="A557" s="37"/>
      <c r="B557" s="37"/>
      <c r="C557" s="37"/>
      <c r="D557" s="37"/>
      <c r="E557" s="37"/>
    </row>
    <row r="558" spans="1:5" ht="15" customHeight="1" x14ac:dyDescent="0.2">
      <c r="A558" s="37"/>
      <c r="B558" s="37"/>
      <c r="C558" s="37"/>
      <c r="D558" s="37"/>
      <c r="E558" s="37"/>
    </row>
    <row r="559" spans="1:5" ht="15" customHeight="1" x14ac:dyDescent="0.2">
      <c r="A559" s="37"/>
      <c r="B559" s="37"/>
      <c r="C559" s="37"/>
      <c r="D559" s="37"/>
      <c r="E559" s="37"/>
    </row>
    <row r="560" spans="1:5" ht="15" customHeight="1" x14ac:dyDescent="0.2">
      <c r="A560" s="37"/>
      <c r="B560" s="37"/>
      <c r="C560" s="37"/>
      <c r="D560" s="37"/>
      <c r="E560" s="37"/>
    </row>
    <row r="561" spans="1:5" ht="15" customHeight="1" x14ac:dyDescent="0.2">
      <c r="A561" s="37"/>
      <c r="B561" s="37"/>
      <c r="C561" s="37"/>
      <c r="D561" s="37"/>
      <c r="E561" s="37"/>
    </row>
    <row r="562" spans="1:5" ht="15" customHeight="1" x14ac:dyDescent="0.2"/>
    <row r="563" spans="1:5" ht="15" customHeight="1" x14ac:dyDescent="0.25">
      <c r="A563" s="58" t="s">
        <v>15</v>
      </c>
      <c r="B563" s="59"/>
      <c r="C563" s="59"/>
      <c r="D563" s="59"/>
      <c r="E563" s="60"/>
    </row>
    <row r="564" spans="1:5" ht="15" customHeight="1" x14ac:dyDescent="0.2">
      <c r="A564" s="111" t="s">
        <v>93</v>
      </c>
      <c r="B564" s="114"/>
      <c r="C564" s="114"/>
      <c r="D564" s="114"/>
      <c r="E564" s="60" t="s">
        <v>94</v>
      </c>
    </row>
    <row r="565" spans="1:5" ht="15" customHeight="1" x14ac:dyDescent="0.2"/>
    <row r="566" spans="1:5" ht="15" customHeight="1" x14ac:dyDescent="0.2">
      <c r="B566" s="45" t="s">
        <v>41</v>
      </c>
      <c r="C566" s="47" t="s">
        <v>42</v>
      </c>
      <c r="D566" s="89" t="s">
        <v>43</v>
      </c>
      <c r="E566" s="90" t="s">
        <v>44</v>
      </c>
    </row>
    <row r="567" spans="1:5" ht="15" customHeight="1" x14ac:dyDescent="0.2">
      <c r="B567" s="48">
        <v>307</v>
      </c>
      <c r="C567" s="92"/>
      <c r="D567" s="93" t="s">
        <v>95</v>
      </c>
      <c r="E567" s="51">
        <v>-4000000</v>
      </c>
    </row>
    <row r="568" spans="1:5" ht="15" customHeight="1" x14ac:dyDescent="0.2">
      <c r="B568" s="48">
        <v>300</v>
      </c>
      <c r="C568" s="92"/>
      <c r="D568" s="93" t="s">
        <v>95</v>
      </c>
      <c r="E568" s="51">
        <v>1000000</v>
      </c>
    </row>
    <row r="569" spans="1:5" ht="15" customHeight="1" x14ac:dyDescent="0.2">
      <c r="B569" s="48">
        <v>301</v>
      </c>
      <c r="C569" s="92"/>
      <c r="D569" s="93" t="s">
        <v>95</v>
      </c>
      <c r="E569" s="51">
        <v>3000000</v>
      </c>
    </row>
    <row r="570" spans="1:5" ht="15" customHeight="1" x14ac:dyDescent="0.2">
      <c r="B570" s="117"/>
      <c r="C570" s="76" t="s">
        <v>46</v>
      </c>
      <c r="D570" s="96"/>
      <c r="E570" s="97">
        <f>SUM(E567:E569)</f>
        <v>0</v>
      </c>
    </row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"/>
    <row r="575" spans="1:5" ht="15" customHeight="1" x14ac:dyDescent="0.2"/>
    <row r="576" spans="1:5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spans="2:2" ht="15" customHeight="1" x14ac:dyDescent="0.2"/>
    <row r="802" spans="2:2" ht="15" customHeight="1" x14ac:dyDescent="0.2"/>
    <row r="803" spans="2:2" ht="15" customHeight="1" x14ac:dyDescent="0.2"/>
    <row r="804" spans="2:2" ht="15" customHeight="1" x14ac:dyDescent="0.2"/>
    <row r="805" spans="2:2" ht="15" customHeight="1" x14ac:dyDescent="0.2"/>
    <row r="806" spans="2:2" ht="15" customHeight="1" x14ac:dyDescent="0.2"/>
    <row r="807" spans="2:2" ht="15" customHeight="1" x14ac:dyDescent="0.2">
      <c r="B807" s="171"/>
    </row>
    <row r="808" spans="2:2" ht="15" customHeight="1" x14ac:dyDescent="0.2"/>
    <row r="809" spans="2:2" ht="15" customHeight="1" x14ac:dyDescent="0.2"/>
    <row r="810" spans="2:2" ht="15" customHeight="1" x14ac:dyDescent="0.2"/>
    <row r="811" spans="2:2" ht="15" customHeight="1" x14ac:dyDescent="0.2"/>
    <row r="812" spans="2:2" ht="15" customHeight="1" x14ac:dyDescent="0.2"/>
    <row r="813" spans="2:2" ht="15" customHeight="1" x14ac:dyDescent="0.2"/>
    <row r="814" spans="2:2" ht="15" customHeight="1" x14ac:dyDescent="0.2"/>
    <row r="815" spans="2:2" ht="15" customHeight="1" x14ac:dyDescent="0.2"/>
    <row r="816" spans="2:2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</sheetData>
  <mergeCells count="45">
    <mergeCell ref="A495:E503"/>
    <mergeCell ref="A552:E553"/>
    <mergeCell ref="A554:E561"/>
    <mergeCell ref="A443:E443"/>
    <mergeCell ref="A444:E450"/>
    <mergeCell ref="A471:E471"/>
    <mergeCell ref="A472:E472"/>
    <mergeCell ref="A473:E478"/>
    <mergeCell ref="A494:E494"/>
    <mergeCell ref="A369:E374"/>
    <mergeCell ref="A386:E386"/>
    <mergeCell ref="A387:E387"/>
    <mergeCell ref="A388:E394"/>
    <mergeCell ref="A419:E419"/>
    <mergeCell ref="A420:E425"/>
    <mergeCell ref="A293:E301"/>
    <mergeCell ref="A315:E316"/>
    <mergeCell ref="A317:E322"/>
    <mergeCell ref="A340:E341"/>
    <mergeCell ref="A342:E346"/>
    <mergeCell ref="A367:E368"/>
    <mergeCell ref="A234:E239"/>
    <mergeCell ref="A252:E253"/>
    <mergeCell ref="A254:E259"/>
    <mergeCell ref="A272:E273"/>
    <mergeCell ref="A274:E279"/>
    <mergeCell ref="A291:E292"/>
    <mergeCell ref="A146:E153"/>
    <mergeCell ref="A174:E175"/>
    <mergeCell ref="A176:E181"/>
    <mergeCell ref="A211:E212"/>
    <mergeCell ref="A213:E220"/>
    <mergeCell ref="A232:E233"/>
    <mergeCell ref="A66:E71"/>
    <mergeCell ref="A89:E89"/>
    <mergeCell ref="A90:E96"/>
    <mergeCell ref="A119:E119"/>
    <mergeCell ref="A120:E127"/>
    <mergeCell ref="A145:E145"/>
    <mergeCell ref="A2:E2"/>
    <mergeCell ref="A3:E9"/>
    <mergeCell ref="A30:E30"/>
    <mergeCell ref="A31:E38"/>
    <mergeCell ref="A64:E64"/>
    <mergeCell ref="A65:E65"/>
  </mergeCells>
  <pageMargins left="0.98425196850393704" right="0.98425196850393704" top="0.98425196850393704" bottom="0.98425196850393704" header="0.51181102362204722" footer="0.51181102362204722"/>
  <pageSetup paperSize="9" scale="92" firstPageNumber="17" orientation="portrait" useFirstPageNumber="1" r:id="rId1"/>
  <headerFooter alignWithMargins="0">
    <oddHeader>&amp;C&amp;"Arial,Kurzíva"Příloha č. 2: Rozpočtové změny č. 27/21 - 47/21 schválené Radou Olomouckého kraje 1.2.2021</oddHeader>
    <oddFooter xml:space="preserve">&amp;L&amp;"Arial,Kurzíva"Zastupitelstvo OK 22.2.2021
9.1. - Rozpočet Olomouckého kraje 2021 - rozpočtové změny 
Příloha č.2: Rozpočtové změny č. 27/21 - 47/21 schválené Radou Olomouckého kraje 1.2.2021&amp;R&amp;"Arial,Kurzíva"Strana &amp;P (celkem 31)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16384" width="9.140625" style="34"/>
  </cols>
  <sheetData>
    <row r="1" spans="1:5" ht="15" customHeight="1" x14ac:dyDescent="0.25">
      <c r="A1" s="35" t="s">
        <v>150</v>
      </c>
    </row>
    <row r="2" spans="1:5" ht="15" customHeight="1" x14ac:dyDescent="0.2">
      <c r="A2" s="99" t="s">
        <v>36</v>
      </c>
      <c r="B2" s="99"/>
      <c r="C2" s="99"/>
      <c r="D2" s="99"/>
      <c r="E2" s="99"/>
    </row>
    <row r="3" spans="1:5" ht="15" customHeight="1" x14ac:dyDescent="0.2">
      <c r="A3" s="37" t="s">
        <v>151</v>
      </c>
      <c r="B3" s="37"/>
      <c r="C3" s="37"/>
      <c r="D3" s="37"/>
      <c r="E3" s="37"/>
    </row>
    <row r="4" spans="1:5" ht="15" customHeight="1" x14ac:dyDescent="0.2">
      <c r="A4" s="37"/>
      <c r="B4" s="37"/>
      <c r="C4" s="37"/>
      <c r="D4" s="37"/>
      <c r="E4" s="37"/>
    </row>
    <row r="5" spans="1:5" ht="15" customHeight="1" x14ac:dyDescent="0.2">
      <c r="A5" s="37"/>
      <c r="B5" s="37"/>
      <c r="C5" s="37"/>
      <c r="D5" s="37"/>
      <c r="E5" s="37"/>
    </row>
    <row r="6" spans="1:5" ht="15" customHeight="1" x14ac:dyDescent="0.2">
      <c r="A6" s="37"/>
      <c r="B6" s="37"/>
      <c r="C6" s="37"/>
      <c r="D6" s="37"/>
      <c r="E6" s="37"/>
    </row>
    <row r="7" spans="1:5" ht="15" customHeight="1" x14ac:dyDescent="0.2">
      <c r="A7" s="37"/>
      <c r="B7" s="37"/>
      <c r="C7" s="37"/>
      <c r="D7" s="37"/>
      <c r="E7" s="37"/>
    </row>
    <row r="8" spans="1:5" ht="15" customHeight="1" x14ac:dyDescent="0.2">
      <c r="A8" s="100"/>
      <c r="B8" s="100"/>
      <c r="C8" s="100"/>
      <c r="D8" s="100"/>
      <c r="E8" s="100"/>
    </row>
    <row r="9" spans="1:5" ht="15" customHeight="1" x14ac:dyDescent="0.25">
      <c r="A9" s="39" t="s">
        <v>1</v>
      </c>
      <c r="B9" s="59"/>
      <c r="C9" s="59"/>
      <c r="D9" s="59"/>
      <c r="E9" s="59"/>
    </row>
    <row r="10" spans="1:5" ht="15" customHeight="1" x14ac:dyDescent="0.2">
      <c r="A10" s="41" t="s">
        <v>82</v>
      </c>
      <c r="B10" s="59"/>
      <c r="C10" s="59"/>
      <c r="D10" s="59"/>
      <c r="E10" s="66" t="s">
        <v>83</v>
      </c>
    </row>
    <row r="11" spans="1:5" ht="15" customHeight="1" x14ac:dyDescent="0.25">
      <c r="A11" s="58"/>
      <c r="B11" s="60"/>
      <c r="C11" s="59"/>
      <c r="D11" s="59"/>
      <c r="E11" s="67"/>
    </row>
    <row r="12" spans="1:5" ht="15" customHeight="1" x14ac:dyDescent="0.2">
      <c r="A12" s="81"/>
      <c r="B12" s="81"/>
      <c r="C12" s="47" t="s">
        <v>42</v>
      </c>
      <c r="D12" s="70" t="s">
        <v>43</v>
      </c>
      <c r="E12" s="90" t="s">
        <v>44</v>
      </c>
    </row>
    <row r="13" spans="1:5" ht="15" customHeight="1" x14ac:dyDescent="0.2">
      <c r="A13" s="86"/>
      <c r="B13" s="86"/>
      <c r="C13" s="72">
        <v>6172</v>
      </c>
      <c r="D13" s="141" t="s">
        <v>152</v>
      </c>
      <c r="E13" s="74">
        <v>100</v>
      </c>
    </row>
    <row r="14" spans="1:5" ht="15" customHeight="1" x14ac:dyDescent="0.2">
      <c r="A14" s="75"/>
      <c r="B14" s="75"/>
      <c r="C14" s="76" t="s">
        <v>46</v>
      </c>
      <c r="D14" s="77"/>
      <c r="E14" s="78">
        <f>SUM(E13:E13)</f>
        <v>100</v>
      </c>
    </row>
    <row r="15" spans="1:5" ht="15" customHeight="1" x14ac:dyDescent="0.2"/>
    <row r="16" spans="1:5" ht="15" customHeight="1" x14ac:dyDescent="0.25">
      <c r="A16" s="39" t="s">
        <v>1</v>
      </c>
      <c r="B16" s="59"/>
      <c r="C16" s="59"/>
      <c r="D16" s="59"/>
      <c r="E16" s="59"/>
    </row>
    <row r="17" spans="1:5" ht="15" customHeight="1" x14ac:dyDescent="0.2">
      <c r="A17" s="41" t="s">
        <v>82</v>
      </c>
      <c r="B17" s="59"/>
      <c r="C17" s="59"/>
      <c r="D17" s="59"/>
      <c r="E17" s="66" t="s">
        <v>85</v>
      </c>
    </row>
    <row r="18" spans="1:5" ht="15" customHeight="1" x14ac:dyDescent="0.25">
      <c r="A18" s="58"/>
      <c r="B18" s="60"/>
      <c r="C18" s="59"/>
      <c r="D18" s="59"/>
      <c r="E18" s="67"/>
    </row>
    <row r="19" spans="1:5" ht="15" customHeight="1" x14ac:dyDescent="0.2">
      <c r="A19" s="81"/>
      <c r="B19" s="81"/>
      <c r="C19" s="47" t="s">
        <v>42</v>
      </c>
      <c r="D19" s="70" t="s">
        <v>43</v>
      </c>
      <c r="E19" s="90" t="s">
        <v>44</v>
      </c>
    </row>
    <row r="20" spans="1:5" ht="15" customHeight="1" x14ac:dyDescent="0.2">
      <c r="A20" s="86"/>
      <c r="B20" s="86"/>
      <c r="C20" s="72">
        <v>6172</v>
      </c>
      <c r="D20" s="141" t="s">
        <v>152</v>
      </c>
      <c r="E20" s="74">
        <v>100</v>
      </c>
    </row>
    <row r="21" spans="1:5" ht="15" customHeight="1" x14ac:dyDescent="0.2">
      <c r="A21" s="75"/>
      <c r="B21" s="75"/>
      <c r="C21" s="76" t="s">
        <v>46</v>
      </c>
      <c r="D21" s="77"/>
      <c r="E21" s="78">
        <f>SUM(E20)</f>
        <v>100</v>
      </c>
    </row>
    <row r="22" spans="1:5" ht="15" customHeight="1" x14ac:dyDescent="0.2"/>
    <row r="23" spans="1:5" ht="15" customHeight="1" x14ac:dyDescent="0.25">
      <c r="A23" s="39" t="s">
        <v>1</v>
      </c>
      <c r="B23" s="59"/>
      <c r="C23" s="59"/>
      <c r="D23" s="59"/>
      <c r="E23" s="59"/>
    </row>
    <row r="24" spans="1:5" ht="15" customHeight="1" x14ac:dyDescent="0.2">
      <c r="A24" s="41" t="s">
        <v>82</v>
      </c>
      <c r="B24" s="59"/>
      <c r="C24" s="59"/>
      <c r="D24" s="59"/>
      <c r="E24" s="66" t="s">
        <v>86</v>
      </c>
    </row>
    <row r="25" spans="1:5" ht="15" customHeight="1" x14ac:dyDescent="0.25">
      <c r="A25" s="58"/>
      <c r="B25" s="60"/>
      <c r="C25" s="59"/>
      <c r="D25" s="59"/>
      <c r="E25" s="67"/>
    </row>
    <row r="26" spans="1:5" ht="15" customHeight="1" x14ac:dyDescent="0.2">
      <c r="A26" s="81"/>
      <c r="B26" s="81"/>
      <c r="C26" s="47" t="s">
        <v>42</v>
      </c>
      <c r="D26" s="70" t="s">
        <v>43</v>
      </c>
      <c r="E26" s="90" t="s">
        <v>44</v>
      </c>
    </row>
    <row r="27" spans="1:5" ht="15" customHeight="1" x14ac:dyDescent="0.2">
      <c r="A27" s="86"/>
      <c r="B27" s="86"/>
      <c r="C27" s="72">
        <v>6172</v>
      </c>
      <c r="D27" s="141" t="s">
        <v>152</v>
      </c>
      <c r="E27" s="74">
        <v>100</v>
      </c>
    </row>
    <row r="28" spans="1:5" ht="15" customHeight="1" x14ac:dyDescent="0.2">
      <c r="A28" s="75"/>
      <c r="B28" s="75"/>
      <c r="C28" s="76" t="s">
        <v>46</v>
      </c>
      <c r="D28" s="77"/>
      <c r="E28" s="78">
        <f>SUM(E27:E27)</f>
        <v>100</v>
      </c>
    </row>
    <row r="29" spans="1:5" ht="15" customHeight="1" x14ac:dyDescent="0.2"/>
    <row r="30" spans="1:5" ht="15" customHeight="1" x14ac:dyDescent="0.25">
      <c r="A30" s="39" t="s">
        <v>15</v>
      </c>
      <c r="B30" s="40"/>
      <c r="C30" s="40"/>
      <c r="D30" s="60"/>
      <c r="E30" s="60"/>
    </row>
    <row r="31" spans="1:5" ht="15" customHeight="1" x14ac:dyDescent="0.2">
      <c r="A31" s="41" t="s">
        <v>82</v>
      </c>
      <c r="B31" s="40"/>
      <c r="C31" s="40"/>
      <c r="D31" s="40"/>
      <c r="E31" s="42" t="s">
        <v>83</v>
      </c>
    </row>
    <row r="32" spans="1:5" ht="15" customHeight="1" x14ac:dyDescent="0.25">
      <c r="A32" s="101"/>
      <c r="B32" s="102"/>
      <c r="C32" s="40"/>
      <c r="D32" s="43"/>
      <c r="E32" s="103"/>
    </row>
    <row r="33" spans="1:5" ht="15" customHeight="1" x14ac:dyDescent="0.2">
      <c r="A33" s="104"/>
      <c r="B33" s="81"/>
      <c r="C33" s="45" t="s">
        <v>42</v>
      </c>
      <c r="D33" s="105" t="s">
        <v>54</v>
      </c>
      <c r="E33" s="90" t="s">
        <v>44</v>
      </c>
    </row>
    <row r="34" spans="1:5" ht="15" customHeight="1" x14ac:dyDescent="0.2">
      <c r="A34" s="106"/>
      <c r="B34" s="106"/>
      <c r="C34" s="92">
        <v>6172</v>
      </c>
      <c r="D34" s="83" t="s">
        <v>55</v>
      </c>
      <c r="E34" s="51">
        <v>300</v>
      </c>
    </row>
    <row r="35" spans="1:5" ht="15" customHeight="1" x14ac:dyDescent="0.2">
      <c r="A35" s="107"/>
      <c r="B35" s="108"/>
      <c r="C35" s="53" t="s">
        <v>46</v>
      </c>
      <c r="D35" s="109"/>
      <c r="E35" s="110">
        <f>SUM(E34:E34)</f>
        <v>300</v>
      </c>
    </row>
    <row r="36" spans="1:5" ht="15" customHeight="1" x14ac:dyDescent="0.2"/>
    <row r="37" spans="1:5" ht="15" customHeight="1" x14ac:dyDescent="0.2"/>
    <row r="38" spans="1:5" ht="15" customHeight="1" x14ac:dyDescent="0.25">
      <c r="A38" s="35" t="s">
        <v>153</v>
      </c>
    </row>
    <row r="39" spans="1:5" ht="15" customHeight="1" x14ac:dyDescent="0.2">
      <c r="A39" s="36" t="s">
        <v>36</v>
      </c>
      <c r="B39" s="36"/>
      <c r="C39" s="36"/>
      <c r="D39" s="36"/>
      <c r="E39" s="36"/>
    </row>
    <row r="40" spans="1:5" ht="15" customHeight="1" x14ac:dyDescent="0.2">
      <c r="A40" s="37" t="s">
        <v>154</v>
      </c>
      <c r="B40" s="37"/>
      <c r="C40" s="37"/>
      <c r="D40" s="37"/>
      <c r="E40" s="37"/>
    </row>
    <row r="41" spans="1:5" ht="15" customHeight="1" x14ac:dyDescent="0.2">
      <c r="A41" s="37"/>
      <c r="B41" s="37"/>
      <c r="C41" s="37"/>
      <c r="D41" s="37"/>
      <c r="E41" s="37"/>
    </row>
    <row r="42" spans="1:5" ht="15" customHeight="1" x14ac:dyDescent="0.2">
      <c r="A42" s="37"/>
      <c r="B42" s="37"/>
      <c r="C42" s="37"/>
      <c r="D42" s="37"/>
      <c r="E42" s="37"/>
    </row>
    <row r="43" spans="1:5" ht="15" customHeight="1" x14ac:dyDescent="0.2">
      <c r="A43" s="37"/>
      <c r="B43" s="37"/>
      <c r="C43" s="37"/>
      <c r="D43" s="37"/>
      <c r="E43" s="37"/>
    </row>
    <row r="44" spans="1:5" ht="15" customHeight="1" x14ac:dyDescent="0.2">
      <c r="A44" s="37"/>
      <c r="B44" s="37"/>
      <c r="C44" s="37"/>
      <c r="D44" s="37"/>
      <c r="E44" s="37"/>
    </row>
    <row r="45" spans="1:5" ht="15" customHeight="1" x14ac:dyDescent="0.2">
      <c r="A45" s="37"/>
      <c r="B45" s="37"/>
      <c r="C45" s="37"/>
      <c r="D45" s="37"/>
      <c r="E45" s="37"/>
    </row>
    <row r="46" spans="1:5" ht="15" customHeight="1" x14ac:dyDescent="0.2">
      <c r="A46" s="37"/>
      <c r="B46" s="37"/>
      <c r="C46" s="37"/>
      <c r="D46" s="37"/>
      <c r="E46" s="37"/>
    </row>
    <row r="47" spans="1:5" ht="15" customHeight="1" x14ac:dyDescent="0.2">
      <c r="A47" s="149"/>
      <c r="B47" s="149"/>
      <c r="C47" s="149"/>
      <c r="D47" s="149"/>
      <c r="E47" s="149"/>
    </row>
    <row r="48" spans="1:5" ht="15" customHeight="1" x14ac:dyDescent="0.2">
      <c r="A48" s="149"/>
      <c r="B48" s="149"/>
      <c r="C48" s="149"/>
      <c r="D48" s="149"/>
      <c r="E48" s="149"/>
    </row>
    <row r="49" spans="1:5" ht="15" customHeight="1" x14ac:dyDescent="0.2">
      <c r="A49" s="149"/>
      <c r="B49" s="149"/>
      <c r="C49" s="149"/>
      <c r="D49" s="149"/>
      <c r="E49" s="149"/>
    </row>
    <row r="50" spans="1:5" ht="15" customHeight="1" x14ac:dyDescent="0.2">
      <c r="A50" s="149"/>
      <c r="B50" s="149"/>
      <c r="C50" s="149"/>
      <c r="D50" s="149"/>
      <c r="E50" s="149"/>
    </row>
    <row r="51" spans="1:5" ht="15" customHeight="1" x14ac:dyDescent="0.2">
      <c r="A51" s="149"/>
      <c r="B51" s="149"/>
      <c r="C51" s="149"/>
      <c r="D51" s="149"/>
      <c r="E51" s="149"/>
    </row>
    <row r="52" spans="1:5" ht="15" customHeight="1" x14ac:dyDescent="0.2">
      <c r="A52" s="149"/>
      <c r="B52" s="149"/>
      <c r="C52" s="149"/>
      <c r="D52" s="149"/>
      <c r="E52" s="149"/>
    </row>
    <row r="53" spans="1:5" ht="15" customHeight="1" x14ac:dyDescent="0.2">
      <c r="A53" s="149"/>
      <c r="B53" s="149"/>
      <c r="C53" s="149"/>
      <c r="D53" s="149"/>
      <c r="E53" s="149"/>
    </row>
    <row r="54" spans="1:5" ht="15" customHeight="1" x14ac:dyDescent="0.25">
      <c r="A54" s="58" t="s">
        <v>1</v>
      </c>
      <c r="B54" s="59"/>
      <c r="C54" s="59"/>
      <c r="D54" s="59"/>
      <c r="E54" s="59"/>
    </row>
    <row r="55" spans="1:5" ht="15" customHeight="1" x14ac:dyDescent="0.2">
      <c r="A55" s="111" t="s">
        <v>90</v>
      </c>
      <c r="B55"/>
      <c r="C55"/>
      <c r="D55"/>
      <c r="E55" t="s">
        <v>91</v>
      </c>
    </row>
    <row r="56" spans="1:5" ht="15" customHeight="1" x14ac:dyDescent="0.25">
      <c r="A56"/>
      <c r="B56" s="58"/>
      <c r="C56" s="59"/>
      <c r="D56" s="59"/>
      <c r="E56" s="67"/>
    </row>
    <row r="57" spans="1:5" ht="15" customHeight="1" x14ac:dyDescent="0.2">
      <c r="A57" s="81"/>
      <c r="B57" s="81"/>
      <c r="C57" s="47" t="s">
        <v>42</v>
      </c>
      <c r="D57" s="70" t="s">
        <v>43</v>
      </c>
      <c r="E57" s="45" t="s">
        <v>44</v>
      </c>
    </row>
    <row r="58" spans="1:5" ht="15" customHeight="1" x14ac:dyDescent="0.2">
      <c r="A58" s="106"/>
      <c r="B58" s="118"/>
      <c r="C58" s="92"/>
      <c r="D58" s="150" t="s">
        <v>155</v>
      </c>
      <c r="E58" s="51">
        <v>1759385</v>
      </c>
    </row>
    <row r="59" spans="1:5" ht="15" customHeight="1" x14ac:dyDescent="0.2">
      <c r="A59" s="106"/>
      <c r="B59" s="118"/>
      <c r="C59" s="53" t="s">
        <v>46</v>
      </c>
      <c r="D59" s="54"/>
      <c r="E59" s="55">
        <f>SUM(E58:E58)</f>
        <v>1759385</v>
      </c>
    </row>
    <row r="60" spans="1:5" ht="15" customHeight="1" x14ac:dyDescent="0.2"/>
    <row r="61" spans="1:5" ht="15" customHeight="1" x14ac:dyDescent="0.25">
      <c r="A61" s="39" t="s">
        <v>15</v>
      </c>
      <c r="B61" s="40"/>
      <c r="C61" s="40"/>
      <c r="D61" s="40"/>
      <c r="E61" s="40"/>
    </row>
    <row r="62" spans="1:5" ht="15" customHeight="1" x14ac:dyDescent="0.2">
      <c r="A62" s="41" t="s">
        <v>90</v>
      </c>
      <c r="B62" s="40"/>
      <c r="C62" s="40"/>
      <c r="D62" s="40"/>
      <c r="E62" s="42" t="s">
        <v>91</v>
      </c>
    </row>
    <row r="63" spans="1:5" ht="15" customHeight="1" x14ac:dyDescent="0.25">
      <c r="A63" s="43"/>
      <c r="B63" s="39"/>
      <c r="C63" s="40"/>
      <c r="D63" s="40"/>
      <c r="E63" s="44"/>
    </row>
    <row r="64" spans="1:5" ht="15" customHeight="1" x14ac:dyDescent="0.2">
      <c r="A64" s="104"/>
      <c r="B64" s="81"/>
      <c r="C64" s="45" t="s">
        <v>42</v>
      </c>
      <c r="D64" s="105" t="s">
        <v>54</v>
      </c>
      <c r="E64" s="45" t="s">
        <v>44</v>
      </c>
    </row>
    <row r="65" spans="1:5" ht="15" customHeight="1" x14ac:dyDescent="0.2">
      <c r="A65" s="106"/>
      <c r="B65" s="118"/>
      <c r="C65" s="92">
        <v>6409</v>
      </c>
      <c r="D65" s="83" t="s">
        <v>69</v>
      </c>
      <c r="E65" s="51">
        <v>1759385</v>
      </c>
    </row>
    <row r="66" spans="1:5" ht="15" customHeight="1" x14ac:dyDescent="0.2">
      <c r="A66" s="107"/>
      <c r="B66" s="108"/>
      <c r="C66" s="53" t="s">
        <v>46</v>
      </c>
      <c r="D66" s="109"/>
      <c r="E66" s="110">
        <f>SUM(E65:E65)</f>
        <v>1759385</v>
      </c>
    </row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</sheetData>
  <mergeCells count="4">
    <mergeCell ref="A2:E2"/>
    <mergeCell ref="A3:E7"/>
    <mergeCell ref="A39:E39"/>
    <mergeCell ref="A40:E46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8" orientation="portrait" useFirstPageNumber="1" r:id="rId1"/>
  <headerFooter alignWithMargins="0">
    <oddHeader>&amp;C&amp;"Arial,Kurzíva"Příloha č. 3: Rozpočtové změny č. 27a/21 - 28a/21 navržené Radou Olomouckého kraje 18.1.2021 ke schválení</oddHeader>
    <oddFooter xml:space="preserve">&amp;L&amp;"Arial,Kurzíva"Zastupitelstvo OK 22.2.2021
9.1. - Rozpočet Olomouckého kraje 2021 - rozpočtové změny 
Příloha č.3: Rozpočtové změny č. 27a/21 - 28a/21 navržené Radou Olomouckého kraje 18.1.2021 ke schválení&amp;R&amp;"Arial,Kurzíva"Strana &amp;P (celkem 31)
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16384" width="9.140625" style="34"/>
  </cols>
  <sheetData>
    <row r="1" spans="1:5" ht="15" customHeight="1" x14ac:dyDescent="0.25">
      <c r="A1" s="56" t="s">
        <v>212</v>
      </c>
    </row>
    <row r="2" spans="1:5" ht="15" customHeight="1" x14ac:dyDescent="0.2">
      <c r="A2" s="36" t="s">
        <v>36</v>
      </c>
      <c r="B2" s="36"/>
      <c r="C2" s="36"/>
      <c r="D2" s="36"/>
      <c r="E2" s="36"/>
    </row>
    <row r="3" spans="1:5" ht="15" customHeight="1" x14ac:dyDescent="0.2">
      <c r="A3" s="64" t="s">
        <v>213</v>
      </c>
      <c r="B3" s="64"/>
      <c r="C3" s="64"/>
      <c r="D3" s="64"/>
      <c r="E3" s="64"/>
    </row>
    <row r="4" spans="1:5" ht="15" customHeight="1" x14ac:dyDescent="0.2">
      <c r="A4" s="64"/>
      <c r="B4" s="64"/>
      <c r="C4" s="64"/>
      <c r="D4" s="64"/>
      <c r="E4" s="64"/>
    </row>
    <row r="5" spans="1:5" ht="15" customHeight="1" x14ac:dyDescent="0.2">
      <c r="A5" s="64"/>
      <c r="B5" s="64"/>
      <c r="C5" s="64"/>
      <c r="D5" s="64"/>
      <c r="E5" s="64"/>
    </row>
    <row r="6" spans="1:5" ht="15" customHeight="1" x14ac:dyDescent="0.2">
      <c r="A6" s="64"/>
      <c r="B6" s="64"/>
      <c r="C6" s="64"/>
      <c r="D6" s="64"/>
      <c r="E6" s="64"/>
    </row>
    <row r="7" spans="1:5" ht="15" customHeight="1" x14ac:dyDescent="0.2">
      <c r="A7" s="64"/>
      <c r="B7" s="64"/>
      <c r="C7" s="64"/>
      <c r="D7" s="64"/>
      <c r="E7" s="64"/>
    </row>
    <row r="8" spans="1:5" ht="15" customHeight="1" x14ac:dyDescent="0.2">
      <c r="A8" s="64"/>
      <c r="B8" s="64"/>
      <c r="C8" s="64"/>
      <c r="D8" s="64"/>
      <c r="E8" s="64"/>
    </row>
    <row r="9" spans="1:5" ht="15" customHeight="1" x14ac:dyDescent="0.2">
      <c r="A9" s="64"/>
      <c r="B9" s="64"/>
      <c r="C9" s="64"/>
      <c r="D9" s="64"/>
      <c r="E9" s="64"/>
    </row>
    <row r="10" spans="1:5" ht="15" customHeight="1" x14ac:dyDescent="0.2">
      <c r="A10" s="149"/>
      <c r="B10" s="149"/>
      <c r="C10" s="149"/>
      <c r="D10" s="149"/>
      <c r="E10" s="149"/>
    </row>
    <row r="11" spans="1:5" ht="15" customHeight="1" x14ac:dyDescent="0.25">
      <c r="A11" s="58" t="s">
        <v>1</v>
      </c>
      <c r="B11" s="59"/>
      <c r="C11" s="59"/>
      <c r="D11" s="59"/>
      <c r="E11" s="59"/>
    </row>
    <row r="12" spans="1:5" ht="15" customHeight="1" x14ac:dyDescent="0.2">
      <c r="A12" s="111" t="s">
        <v>214</v>
      </c>
      <c r="B12" s="59"/>
      <c r="C12" s="59"/>
      <c r="D12" s="59"/>
      <c r="E12" s="66" t="s">
        <v>215</v>
      </c>
    </row>
    <row r="13" spans="1:5" ht="15" customHeight="1" x14ac:dyDescent="0.25">
      <c r="A13" s="124"/>
      <c r="B13" s="58"/>
      <c r="C13" s="59"/>
      <c r="D13" s="59"/>
      <c r="E13" s="67"/>
    </row>
    <row r="14" spans="1:5" ht="15" customHeight="1" x14ac:dyDescent="0.2">
      <c r="A14" s="81"/>
      <c r="B14" s="104"/>
      <c r="C14" s="47" t="s">
        <v>42</v>
      </c>
      <c r="D14" s="70" t="s">
        <v>43</v>
      </c>
      <c r="E14" s="47" t="s">
        <v>44</v>
      </c>
    </row>
    <row r="15" spans="1:5" ht="15" customHeight="1" x14ac:dyDescent="0.2">
      <c r="A15" s="112"/>
      <c r="B15" s="118"/>
      <c r="C15" s="92">
        <v>6113</v>
      </c>
      <c r="D15" s="172" t="s">
        <v>216</v>
      </c>
      <c r="E15" s="173">
        <v>51168</v>
      </c>
    </row>
    <row r="16" spans="1:5" ht="15" customHeight="1" x14ac:dyDescent="0.2">
      <c r="A16" s="112"/>
      <c r="B16" s="40"/>
      <c r="C16" s="76" t="s">
        <v>46</v>
      </c>
      <c r="D16" s="77"/>
      <c r="E16" s="78">
        <f>SUM(E15:E15)</f>
        <v>51168</v>
      </c>
    </row>
    <row r="17" spans="1:5" ht="15" customHeight="1" x14ac:dyDescent="0.2">
      <c r="A17" s="60"/>
      <c r="B17" s="60"/>
      <c r="C17" s="60"/>
      <c r="D17" s="60"/>
      <c r="E17" s="60"/>
    </row>
    <row r="18" spans="1:5" ht="15" customHeight="1" x14ac:dyDescent="0.25">
      <c r="A18" s="58" t="s">
        <v>1</v>
      </c>
      <c r="B18" s="59"/>
      <c r="C18" s="59"/>
      <c r="D18" s="59"/>
      <c r="E18" s="59"/>
    </row>
    <row r="19" spans="1:5" ht="15" customHeight="1" x14ac:dyDescent="0.2">
      <c r="A19" s="111" t="s">
        <v>105</v>
      </c>
      <c r="B19" s="59"/>
      <c r="C19" s="59"/>
      <c r="D19" s="59"/>
      <c r="E19" s="66" t="s">
        <v>106</v>
      </c>
    </row>
    <row r="20" spans="1:5" ht="15" customHeight="1" x14ac:dyDescent="0.25">
      <c r="A20" s="124"/>
      <c r="B20" s="58"/>
      <c r="C20" s="59"/>
      <c r="D20" s="59"/>
      <c r="E20" s="67"/>
    </row>
    <row r="21" spans="1:5" ht="15" customHeight="1" x14ac:dyDescent="0.2">
      <c r="A21" s="81"/>
      <c r="B21" s="104"/>
      <c r="C21" s="47" t="s">
        <v>42</v>
      </c>
      <c r="D21" s="70" t="s">
        <v>43</v>
      </c>
      <c r="E21" s="47" t="s">
        <v>44</v>
      </c>
    </row>
    <row r="22" spans="1:5" ht="15" customHeight="1" x14ac:dyDescent="0.2">
      <c r="A22" s="112"/>
      <c r="B22" s="118"/>
      <c r="C22" s="92">
        <v>6172</v>
      </c>
      <c r="D22" s="172" t="s">
        <v>216</v>
      </c>
      <c r="E22" s="173">
        <v>17056</v>
      </c>
    </row>
    <row r="23" spans="1:5" ht="15" customHeight="1" x14ac:dyDescent="0.2">
      <c r="A23" s="112"/>
      <c r="B23" s="40"/>
      <c r="C23" s="76" t="s">
        <v>46</v>
      </c>
      <c r="D23" s="77"/>
      <c r="E23" s="78">
        <f>SUM(E22:E22)</f>
        <v>17056</v>
      </c>
    </row>
    <row r="24" spans="1:5" ht="15" customHeight="1" x14ac:dyDescent="0.2">
      <c r="A24" s="60"/>
      <c r="B24" s="60"/>
      <c r="C24" s="60"/>
      <c r="D24" s="60"/>
      <c r="E24" s="60"/>
    </row>
    <row r="25" spans="1:5" ht="15" customHeight="1" x14ac:dyDescent="0.25">
      <c r="A25" s="58" t="s">
        <v>15</v>
      </c>
      <c r="B25" s="59"/>
      <c r="C25" s="59"/>
      <c r="D25" s="59"/>
      <c r="E25" s="60"/>
    </row>
    <row r="26" spans="1:5" ht="15" customHeight="1" x14ac:dyDescent="0.2">
      <c r="A26" s="111" t="s">
        <v>214</v>
      </c>
      <c r="B26" s="59"/>
      <c r="C26" s="59"/>
      <c r="D26" s="59"/>
      <c r="E26" s="66" t="s">
        <v>215</v>
      </c>
    </row>
    <row r="27" spans="1:5" ht="15" customHeight="1" x14ac:dyDescent="0.2">
      <c r="A27" s="111"/>
      <c r="B27" s="60"/>
      <c r="C27" s="59"/>
      <c r="D27" s="59"/>
      <c r="E27" s="67"/>
    </row>
    <row r="28" spans="1:5" ht="15" customHeight="1" x14ac:dyDescent="0.2">
      <c r="A28" s="81"/>
      <c r="B28" s="81"/>
      <c r="C28" s="47" t="s">
        <v>42</v>
      </c>
      <c r="D28" s="105" t="s">
        <v>54</v>
      </c>
      <c r="E28" s="45" t="s">
        <v>44</v>
      </c>
    </row>
    <row r="29" spans="1:5" ht="15" customHeight="1" x14ac:dyDescent="0.2">
      <c r="A29" s="112"/>
      <c r="B29" s="82"/>
      <c r="C29" s="72">
        <v>6113</v>
      </c>
      <c r="D29" s="83" t="s">
        <v>55</v>
      </c>
      <c r="E29" s="74">
        <v>51168</v>
      </c>
    </row>
    <row r="30" spans="1:5" ht="15" customHeight="1" x14ac:dyDescent="0.2">
      <c r="A30" s="75"/>
      <c r="B30" s="75"/>
      <c r="C30" s="76" t="s">
        <v>46</v>
      </c>
      <c r="D30" s="87"/>
      <c r="E30" s="78">
        <f>SUM(E29:E29)</f>
        <v>51168</v>
      </c>
    </row>
    <row r="31" spans="1:5" ht="15" customHeight="1" x14ac:dyDescent="0.2"/>
    <row r="32" spans="1:5" ht="15" customHeight="1" x14ac:dyDescent="0.25">
      <c r="A32" s="58" t="s">
        <v>15</v>
      </c>
      <c r="B32" s="59"/>
      <c r="C32" s="59"/>
      <c r="D32" s="59"/>
      <c r="E32" s="60"/>
    </row>
    <row r="33" spans="1:5" ht="15" customHeight="1" x14ac:dyDescent="0.2">
      <c r="A33" s="111" t="s">
        <v>105</v>
      </c>
      <c r="B33" s="59"/>
      <c r="C33" s="59"/>
      <c r="D33" s="59"/>
      <c r="E33" s="66" t="s">
        <v>106</v>
      </c>
    </row>
    <row r="34" spans="1:5" ht="15" customHeight="1" x14ac:dyDescent="0.2">
      <c r="A34" s="111"/>
      <c r="B34" s="60"/>
      <c r="C34" s="59"/>
      <c r="D34" s="59"/>
      <c r="E34" s="67"/>
    </row>
    <row r="35" spans="1:5" ht="15" customHeight="1" x14ac:dyDescent="0.2">
      <c r="A35" s="81"/>
      <c r="B35" s="81"/>
      <c r="C35" s="47" t="s">
        <v>42</v>
      </c>
      <c r="D35" s="105" t="s">
        <v>54</v>
      </c>
      <c r="E35" s="45" t="s">
        <v>44</v>
      </c>
    </row>
    <row r="36" spans="1:5" ht="15" customHeight="1" x14ac:dyDescent="0.2">
      <c r="A36" s="112"/>
      <c r="B36" s="82"/>
      <c r="C36" s="72">
        <v>6172</v>
      </c>
      <c r="D36" s="83" t="s">
        <v>55</v>
      </c>
      <c r="E36" s="74">
        <v>17056</v>
      </c>
    </row>
    <row r="37" spans="1:5" ht="15" customHeight="1" x14ac:dyDescent="0.2">
      <c r="A37" s="75"/>
      <c r="B37" s="75"/>
      <c r="C37" s="76" t="s">
        <v>46</v>
      </c>
      <c r="D37" s="87"/>
      <c r="E37" s="78">
        <f>SUM(E36:E36)</f>
        <v>17056</v>
      </c>
    </row>
    <row r="38" spans="1:5" ht="15" customHeight="1" x14ac:dyDescent="0.2"/>
    <row r="39" spans="1:5" ht="15" customHeight="1" x14ac:dyDescent="0.2"/>
    <row r="40" spans="1:5" ht="15" customHeight="1" x14ac:dyDescent="0.2"/>
    <row r="41" spans="1:5" ht="15" customHeight="1" x14ac:dyDescent="0.2"/>
    <row r="42" spans="1:5" ht="15" customHeight="1" x14ac:dyDescent="0.2"/>
    <row r="43" spans="1:5" ht="15" customHeight="1" x14ac:dyDescent="0.2"/>
    <row r="44" spans="1:5" ht="15" customHeight="1" x14ac:dyDescent="0.2"/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</sheetData>
  <mergeCells count="2">
    <mergeCell ref="A2:E2"/>
    <mergeCell ref="A3:E9"/>
  </mergeCells>
  <pageMargins left="0.98425196850393704" right="0.98425196850393704" top="0.98425196850393704" bottom="0.98425196850393704" header="0.51181102362204722" footer="0.51181102362204722"/>
  <pageSetup paperSize="9" scale="92" firstPageNumber="30" orientation="portrait" useFirstPageNumber="1" r:id="rId1"/>
  <headerFooter alignWithMargins="0">
    <oddHeader>&amp;C&amp;"Arial,Kurzíva"Příloha č. 4: Rozpočtová změna č. 48/21 navržená Radou Olomouckého kraje 1.2.2021 ke schválení</oddHeader>
    <oddFooter xml:space="preserve">&amp;L&amp;"Arial,Kurzíva"Zastupitelstvo OK 22.2.2021
9.1. - Rozpočet Olomouckého kraje 2021 - rozpočtové změny 
Příloha č.4: Rozpočtová změna č. 48/21 navržená Radou Olomouckého kraje 1.2.2021 ke schválení&amp;R&amp;"Arial,Kurzíva"Strana &amp;P (celkem 31)
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18.7109375" style="1" customWidth="1"/>
    <col min="6" max="6" width="9" style="1" customWidth="1"/>
    <col min="7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4962504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1580</v>
      </c>
    </row>
    <row r="6" spans="1:3" ht="14.25" customHeight="1" x14ac:dyDescent="0.2">
      <c r="A6" s="8" t="s">
        <v>32</v>
      </c>
      <c r="B6" s="18">
        <v>283803</v>
      </c>
      <c r="C6" s="7">
        <v>283803</v>
      </c>
    </row>
    <row r="7" spans="1:3" ht="14.25" customHeight="1" x14ac:dyDescent="0.2">
      <c r="A7" s="6" t="s">
        <v>5</v>
      </c>
      <c r="B7" s="18">
        <v>33258.299999999996</v>
      </c>
      <c r="C7" s="7">
        <v>33258.299999999996</v>
      </c>
    </row>
    <row r="8" spans="1:3" ht="14.25" customHeight="1" x14ac:dyDescent="0.2">
      <c r="A8" s="6" t="s">
        <v>6</v>
      </c>
      <c r="B8" s="18">
        <v>2920</v>
      </c>
      <c r="C8" s="7">
        <v>2920</v>
      </c>
    </row>
    <row r="9" spans="1:3" ht="14.25" customHeight="1" x14ac:dyDescent="0.2">
      <c r="A9" s="6" t="s">
        <v>31</v>
      </c>
      <c r="B9" s="18">
        <v>166571</v>
      </c>
      <c r="C9" s="7">
        <f>166646+132+85+68</f>
        <v>166931</v>
      </c>
    </row>
    <row r="10" spans="1:3" ht="14.25" customHeight="1" x14ac:dyDescent="0.2">
      <c r="A10" s="10" t="s">
        <v>10</v>
      </c>
      <c r="B10" s="18">
        <v>300</v>
      </c>
      <c r="C10" s="7">
        <v>300</v>
      </c>
    </row>
    <row r="11" spans="1:3" ht="14.25" customHeight="1" x14ac:dyDescent="0.2">
      <c r="A11" s="6" t="s">
        <v>7</v>
      </c>
      <c r="B11" s="18">
        <v>8360</v>
      </c>
      <c r="C11" s="7">
        <v>8360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33</v>
      </c>
      <c r="B13" s="18">
        <v>122749.4</v>
      </c>
      <c r="C13" s="7">
        <v>122749.4</v>
      </c>
    </row>
    <row r="14" spans="1:3" ht="14.25" customHeight="1" x14ac:dyDescent="0.2">
      <c r="A14" s="6" t="s">
        <v>34</v>
      </c>
      <c r="B14" s="18">
        <v>212215</v>
      </c>
      <c r="C14" s="7">
        <v>212215</v>
      </c>
    </row>
    <row r="15" spans="1:3" ht="14.25" customHeight="1" x14ac:dyDescent="0.2">
      <c r="A15" s="6" t="s">
        <v>30</v>
      </c>
      <c r="B15" s="18">
        <v>26142</v>
      </c>
      <c r="C15" s="7">
        <v>26142</v>
      </c>
    </row>
    <row r="16" spans="1:3" ht="14.25" customHeight="1" x14ac:dyDescent="0.2">
      <c r="A16" s="6" t="s">
        <v>217</v>
      </c>
      <c r="B16" s="18">
        <v>0</v>
      </c>
      <c r="C16" s="7">
        <f>114500+1585+10364012</f>
        <v>10480097</v>
      </c>
    </row>
    <row r="17" spans="1:3" ht="14.25" customHeight="1" x14ac:dyDescent="0.2">
      <c r="A17" s="6" t="s">
        <v>218</v>
      </c>
      <c r="B17" s="18">
        <v>0</v>
      </c>
      <c r="C17" s="7">
        <v>9500</v>
      </c>
    </row>
    <row r="18" spans="1:3" ht="14.25" customHeight="1" x14ac:dyDescent="0.2">
      <c r="A18" s="10" t="s">
        <v>18</v>
      </c>
      <c r="B18" s="19">
        <v>11062</v>
      </c>
      <c r="C18" s="11">
        <v>11062</v>
      </c>
    </row>
    <row r="19" spans="1:3" ht="14.25" customHeight="1" x14ac:dyDescent="0.2">
      <c r="A19" s="10" t="s">
        <v>9</v>
      </c>
      <c r="B19" s="19">
        <v>34300</v>
      </c>
      <c r="C19" s="11">
        <v>34300</v>
      </c>
    </row>
    <row r="20" spans="1:3" ht="14.25" customHeight="1" x14ac:dyDescent="0.2">
      <c r="A20" s="10" t="s">
        <v>219</v>
      </c>
      <c r="B20" s="19">
        <v>0</v>
      </c>
      <c r="C20" s="11">
        <v>0</v>
      </c>
    </row>
    <row r="21" spans="1:3" ht="14.25" customHeight="1" x14ac:dyDescent="0.2">
      <c r="A21" s="10" t="s">
        <v>220</v>
      </c>
      <c r="B21" s="19">
        <v>0</v>
      </c>
      <c r="C21" s="11">
        <f>27228+6+8285+7098</f>
        <v>42617</v>
      </c>
    </row>
    <row r="22" spans="1:3" ht="14.25" customHeight="1" x14ac:dyDescent="0.25">
      <c r="A22" s="4" t="s">
        <v>11</v>
      </c>
      <c r="B22" s="20">
        <f>SUM(B3:B21)</f>
        <v>5867450</v>
      </c>
      <c r="C22" s="12">
        <f>SUM(C3:C21)</f>
        <v>16400024</v>
      </c>
    </row>
    <row r="23" spans="1:3" ht="14.25" customHeight="1" x14ac:dyDescent="0.2">
      <c r="A23" s="13" t="s">
        <v>12</v>
      </c>
      <c r="B23" s="24">
        <v>-11058</v>
      </c>
      <c r="C23" s="24">
        <v>-11058</v>
      </c>
    </row>
    <row r="24" spans="1:3" ht="15.75" thickBot="1" x14ac:dyDescent="0.3">
      <c r="A24" s="14" t="s">
        <v>13</v>
      </c>
      <c r="B24" s="15">
        <f>B22+B23</f>
        <v>5856392</v>
      </c>
      <c r="C24" s="15">
        <f>C22+C23</f>
        <v>16388966</v>
      </c>
    </row>
    <row r="25" spans="1:3" ht="13.5" thickTop="1" x14ac:dyDescent="0.2">
      <c r="A25" s="16"/>
      <c r="B25" s="21"/>
    </row>
    <row r="26" spans="1:3" ht="15.75" customHeight="1" x14ac:dyDescent="0.25">
      <c r="A26" s="4" t="s">
        <v>15</v>
      </c>
      <c r="B26" s="22" t="s">
        <v>2</v>
      </c>
      <c r="C26" s="5" t="s">
        <v>3</v>
      </c>
    </row>
    <row r="27" spans="1:3" ht="14.25" x14ac:dyDescent="0.2">
      <c r="A27" s="8" t="s">
        <v>26</v>
      </c>
      <c r="B27" s="23">
        <v>932961</v>
      </c>
      <c r="C27" s="25">
        <f>934720+68</f>
        <v>934788</v>
      </c>
    </row>
    <row r="28" spans="1:3" ht="14.25" x14ac:dyDescent="0.2">
      <c r="A28" s="8" t="s">
        <v>27</v>
      </c>
      <c r="B28" s="23">
        <v>439507</v>
      </c>
      <c r="C28" s="25">
        <v>439507</v>
      </c>
    </row>
    <row r="29" spans="1:3" ht="14.25" x14ac:dyDescent="0.2">
      <c r="A29" s="8" t="s">
        <v>28</v>
      </c>
      <c r="B29" s="23">
        <v>3455913</v>
      </c>
      <c r="C29" s="25">
        <f>3455988+27228+85</f>
        <v>3483301</v>
      </c>
    </row>
    <row r="30" spans="1:3" ht="14.25" x14ac:dyDescent="0.2">
      <c r="A30" s="8" t="s">
        <v>217</v>
      </c>
      <c r="B30" s="23">
        <v>0</v>
      </c>
      <c r="C30" s="25">
        <f>114500+1585+10364012</f>
        <v>10480097</v>
      </c>
    </row>
    <row r="31" spans="1:3" ht="14.25" x14ac:dyDescent="0.2">
      <c r="A31" s="8" t="s">
        <v>218</v>
      </c>
      <c r="B31" s="23">
        <v>0</v>
      </c>
      <c r="C31" s="25">
        <v>9500</v>
      </c>
    </row>
    <row r="32" spans="1:3" ht="14.25" x14ac:dyDescent="0.2">
      <c r="A32" s="10" t="s">
        <v>18</v>
      </c>
      <c r="B32" s="23">
        <v>11062</v>
      </c>
      <c r="C32" s="25">
        <v>11062</v>
      </c>
    </row>
    <row r="33" spans="1:3" ht="14.25" x14ac:dyDescent="0.2">
      <c r="A33" s="10" t="s">
        <v>9</v>
      </c>
      <c r="B33" s="23">
        <v>34300</v>
      </c>
      <c r="C33" s="25">
        <v>34300</v>
      </c>
    </row>
    <row r="34" spans="1:3" ht="14.25" x14ac:dyDescent="0.2">
      <c r="A34" s="10" t="s">
        <v>29</v>
      </c>
      <c r="B34" s="23">
        <v>1093366</v>
      </c>
      <c r="C34" s="25">
        <f>1207404+1195+1412+132</f>
        <v>1210143</v>
      </c>
    </row>
    <row r="35" spans="1:3" ht="14.25" x14ac:dyDescent="0.2">
      <c r="A35" s="10" t="s">
        <v>219</v>
      </c>
      <c r="B35" s="23">
        <v>0</v>
      </c>
      <c r="C35" s="25">
        <v>6</v>
      </c>
    </row>
    <row r="36" spans="1:3" ht="13.5" customHeight="1" x14ac:dyDescent="0.2">
      <c r="A36" s="10" t="s">
        <v>220</v>
      </c>
      <c r="B36" s="23">
        <v>0</v>
      </c>
      <c r="C36" s="25">
        <f>64+8285+9161</f>
        <v>17510</v>
      </c>
    </row>
    <row r="37" spans="1:3" ht="14.25" customHeight="1" x14ac:dyDescent="0.25">
      <c r="A37" s="4" t="s">
        <v>16</v>
      </c>
      <c r="B37" s="20">
        <f>SUM(B27:B36)</f>
        <v>5967109</v>
      </c>
      <c r="C37" s="12">
        <f>SUM(C27:C36)</f>
        <v>16620214</v>
      </c>
    </row>
    <row r="38" spans="1:3" ht="14.25" x14ac:dyDescent="0.2">
      <c r="A38" s="13" t="s">
        <v>12</v>
      </c>
      <c r="B38" s="24">
        <v>-11058</v>
      </c>
      <c r="C38" s="24">
        <v>-11058</v>
      </c>
    </row>
    <row r="39" spans="1:3" ht="15.75" thickBot="1" x14ac:dyDescent="0.3">
      <c r="A39" s="14" t="s">
        <v>17</v>
      </c>
      <c r="B39" s="15">
        <f>+B37+B38</f>
        <v>5956051</v>
      </c>
      <c r="C39" s="15">
        <f>+C37+C38</f>
        <v>16609156</v>
      </c>
    </row>
    <row r="40" spans="1:3" ht="13.5" thickTop="1" x14ac:dyDescent="0.2">
      <c r="A40" s="16" t="s">
        <v>14</v>
      </c>
      <c r="B40" s="21"/>
    </row>
    <row r="41" spans="1:3" ht="14.25" x14ac:dyDescent="0.2">
      <c r="B41" s="1"/>
      <c r="C41" s="9"/>
    </row>
    <row r="42" spans="1:3" ht="14.25" x14ac:dyDescent="0.2">
      <c r="A42" s="10" t="s">
        <v>20</v>
      </c>
      <c r="B42" s="19">
        <f>121000+100000+400000</f>
        <v>621000</v>
      </c>
      <c r="C42" s="11">
        <f>736861+1195+1412+2063</f>
        <v>741531</v>
      </c>
    </row>
    <row r="43" spans="1:3" ht="14.25" x14ac:dyDescent="0.2">
      <c r="A43" s="26" t="s">
        <v>19</v>
      </c>
      <c r="B43" s="27">
        <f>271341+250000</f>
        <v>521341</v>
      </c>
      <c r="C43" s="28">
        <v>521341</v>
      </c>
    </row>
    <row r="44" spans="1:3" ht="15.75" thickBot="1" x14ac:dyDescent="0.3">
      <c r="A44" s="14" t="s">
        <v>21</v>
      </c>
      <c r="B44" s="15">
        <f>+B42-B43</f>
        <v>99659</v>
      </c>
      <c r="C44" s="15">
        <f>+C42-C43</f>
        <v>220190</v>
      </c>
    </row>
    <row r="45" spans="1:3" ht="15" thickTop="1" x14ac:dyDescent="0.2">
      <c r="A45" s="10"/>
      <c r="B45" s="29"/>
      <c r="C45" s="30"/>
    </row>
    <row r="46" spans="1:3" ht="15" thickBot="1" x14ac:dyDescent="0.25">
      <c r="A46" s="10"/>
      <c r="B46" s="29"/>
      <c r="C46" s="30"/>
    </row>
    <row r="47" spans="1:3" ht="15.75" thickBot="1" x14ac:dyDescent="0.3">
      <c r="A47" s="31" t="s">
        <v>22</v>
      </c>
      <c r="B47" s="32">
        <f>+B24+B42</f>
        <v>6477392</v>
      </c>
      <c r="C47" s="33">
        <f>+C24+C42</f>
        <v>17130497</v>
      </c>
    </row>
    <row r="48" spans="1:3" ht="15.75" thickBot="1" x14ac:dyDescent="0.3">
      <c r="A48" s="31" t="s">
        <v>23</v>
      </c>
      <c r="B48" s="32">
        <f>+B39+B43</f>
        <v>6477392</v>
      </c>
      <c r="C48" s="33">
        <f>+C39+C43</f>
        <v>17130497</v>
      </c>
    </row>
    <row r="49" spans="2:3" x14ac:dyDescent="0.2">
      <c r="B49" s="1"/>
    </row>
    <row r="50" spans="2:3" ht="14.25" x14ac:dyDescent="0.2">
      <c r="B50" s="1"/>
      <c r="C50" s="17"/>
    </row>
    <row r="51" spans="2:3" ht="14.25" x14ac:dyDescent="0.2">
      <c r="B51" s="1"/>
      <c r="C51" s="17"/>
    </row>
    <row r="52" spans="2:3" x14ac:dyDescent="0.2">
      <c r="B52" s="1"/>
    </row>
    <row r="53" spans="2:3" x14ac:dyDescent="0.2">
      <c r="B53" s="1"/>
    </row>
    <row r="54" spans="2:3" x14ac:dyDescent="0.2">
      <c r="B54" s="1"/>
    </row>
    <row r="55" spans="2:3" x14ac:dyDescent="0.2">
      <c r="B55" s="1"/>
    </row>
    <row r="56" spans="2:3" x14ac:dyDescent="0.2">
      <c r="B56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71" spans="2:3" x14ac:dyDescent="0.2">
      <c r="B71" s="1"/>
      <c r="C71" s="1"/>
    </row>
    <row r="72" spans="2:3" x14ac:dyDescent="0.2">
      <c r="B72" s="1"/>
      <c r="C72" s="1"/>
    </row>
    <row r="75" spans="2:3" x14ac:dyDescent="0.2">
      <c r="B75" s="1"/>
      <c r="C75" s="1"/>
    </row>
    <row r="76" spans="2:3" x14ac:dyDescent="0.2">
      <c r="B76" s="1"/>
      <c r="C76" s="1"/>
    </row>
    <row r="90" spans="2:3" x14ac:dyDescent="0.2">
      <c r="B90" s="1"/>
      <c r="C90" s="1"/>
    </row>
    <row r="91" spans="2:3" x14ac:dyDescent="0.2">
      <c r="B91" s="1"/>
      <c r="C91" s="1"/>
    </row>
    <row r="94" spans="2:3" x14ac:dyDescent="0.2">
      <c r="B94" s="1"/>
      <c r="C94" s="1"/>
    </row>
    <row r="95" spans="2:3" x14ac:dyDescent="0.2">
      <c r="B95" s="1"/>
      <c r="C9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1" orientation="portrait" useFirstPageNumber="1" r:id="rId1"/>
  <headerFooter alignWithMargins="0">
    <oddHeader>&amp;C&amp;"Arial,Kurzíva"Příloha č. 5 - Upravený rozpočet Olomouckého kraje na rok 2021 po schválení rozpočtových změn</oddHeader>
    <oddFooter xml:space="preserve">&amp;L&amp;"Arial,Kurzíva"Zastupitelstvo OK 22.2.2021
9.1. - Rozpočet Olomouckého kraje 2021 - rozpočtové změny 
Příloha č.5: Upravený rozpočet OK na rok 2021 po schválení rozpočtových změn&amp;R&amp;"Arial,Kurzíva"Strana &amp;P (celkem 31)&amp;"Arial,Obyčejné"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Příloha č. 1</vt:lpstr>
      <vt:lpstr>Příloha č. 2</vt:lpstr>
      <vt:lpstr>Příloha č. 3</vt:lpstr>
      <vt:lpstr>Příloha č. 4</vt:lpstr>
      <vt:lpstr>Příloha  č. 5</vt:lpstr>
      <vt:lpstr>'Příloha č. 1'!Oblast_tisku</vt:lpstr>
      <vt:lpstr>'Příloha č. 2'!Oblast_tisku</vt:lpstr>
      <vt:lpstr>'Příloha č. 3'!Oblast_tisku</vt:lpstr>
      <vt:lpstr>'Příloha č. 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2021-02-02T13:58:21Z</cp:lastPrinted>
  <dcterms:created xsi:type="dcterms:W3CDTF">2007-02-21T09:44:06Z</dcterms:created>
  <dcterms:modified xsi:type="dcterms:W3CDTF">2021-02-02T13:58:36Z</dcterms:modified>
</cp:coreProperties>
</file>