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3040" windowHeight="9195" tabRatio="879" firstSheet="8" activeTab="36"/>
  </bookViews>
  <sheets>
    <sheet name="Rekapitulace dle oblasti" sheetId="26" r:id="rId1"/>
    <sheet name="1001" sheetId="41" r:id="rId2"/>
    <sheet name="1012" sheetId="42" r:id="rId3"/>
    <sheet name="1015" sheetId="43" r:id="rId4"/>
    <sheet name="1032" sheetId="44" r:id="rId5"/>
    <sheet name="1033" sheetId="45" r:id="rId6"/>
    <sheet name="1034" sheetId="46" r:id="rId7"/>
    <sheet name="1100" sheetId="47" r:id="rId8"/>
    <sheet name="1101" sheetId="48" r:id="rId9"/>
    <sheet name="1102" sheetId="50" r:id="rId10"/>
    <sheet name="1103" sheetId="77" r:id="rId11"/>
    <sheet name="1104" sheetId="51" r:id="rId12"/>
    <sheet name="1105" sheetId="52" r:id="rId13"/>
    <sheet name="1120" sheetId="53" r:id="rId14"/>
    <sheet name="1121" sheetId="54" r:id="rId15"/>
    <sheet name="1122" sheetId="55" r:id="rId16"/>
    <sheet name="1123" sheetId="56" r:id="rId17"/>
    <sheet name="1150" sheetId="57" r:id="rId18"/>
    <sheet name="1160" sheetId="58" r:id="rId19"/>
    <sheet name="1200" sheetId="59" r:id="rId20"/>
    <sheet name="1201" sheetId="60" r:id="rId21"/>
    <sheet name="1202" sheetId="61" r:id="rId22"/>
    <sheet name="1204" sheetId="62" r:id="rId23"/>
    <sheet name="1205" sheetId="63" r:id="rId24"/>
    <sheet name="1206" sheetId="64" r:id="rId25"/>
    <sheet name="1207" sheetId="65" r:id="rId26"/>
    <sheet name="1208" sheetId="66" r:id="rId27"/>
    <sheet name="1300" sheetId="67" r:id="rId28"/>
    <sheet name="1301" sheetId="68" r:id="rId29"/>
    <sheet name="1302" sheetId="69" r:id="rId30"/>
    <sheet name="1303" sheetId="70" r:id="rId31"/>
    <sheet name="1304" sheetId="71" r:id="rId32"/>
    <sheet name="1350" sheetId="72" r:id="rId33"/>
    <sheet name="1351" sheetId="73" r:id="rId34"/>
    <sheet name="1352" sheetId="74" r:id="rId35"/>
    <sheet name="1400" sheetId="75" r:id="rId36"/>
    <sheet name="1450" sheetId="76" r:id="rId37"/>
  </sheets>
  <externalReferences>
    <externalReference r:id="rId38"/>
  </externalReferences>
  <definedNames>
    <definedName name="A" localSheetId="0">'Rekapitulace dle oblasti'!$A$64625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'1001'!$A$1:$I$54</definedName>
    <definedName name="_xlnm.Print_Area" localSheetId="2">'1012'!$A$1:$I$54</definedName>
    <definedName name="_xlnm.Print_Area" localSheetId="3">'1015'!$A$1:$I$54</definedName>
    <definedName name="_xlnm.Print_Area" localSheetId="4">'1032'!$A$1:$I$54</definedName>
    <definedName name="_xlnm.Print_Area" localSheetId="5">'1033'!$A$1:$I$54</definedName>
    <definedName name="_xlnm.Print_Area" localSheetId="6">'1034'!$A$1:$I$54</definedName>
    <definedName name="_xlnm.Print_Area" localSheetId="7">'1100'!$A$1:$I$54</definedName>
    <definedName name="_xlnm.Print_Area" localSheetId="8">'1101'!$A$1:$I$54</definedName>
    <definedName name="_xlnm.Print_Area" localSheetId="9">'1102'!$A$1:$I$54</definedName>
    <definedName name="_xlnm.Print_Area" localSheetId="10">'1103'!$A$1:$I$54</definedName>
    <definedName name="_xlnm.Print_Area" localSheetId="11">'1104'!$A$1:$I$54</definedName>
    <definedName name="_xlnm.Print_Area" localSheetId="12">'1105'!$A$1:$I$54</definedName>
    <definedName name="_xlnm.Print_Area" localSheetId="13">'1120'!$A$1:$I$54</definedName>
    <definedName name="_xlnm.Print_Area" localSheetId="14">'1121'!$A$1:$I$54</definedName>
    <definedName name="_xlnm.Print_Area" localSheetId="15">'1122'!$A$1:$I$54</definedName>
    <definedName name="_xlnm.Print_Area" localSheetId="16">'1123'!$A$1:$I$54</definedName>
    <definedName name="_xlnm.Print_Area" localSheetId="17">'1150'!$A$1:$I$54</definedName>
    <definedName name="_xlnm.Print_Area" localSheetId="18">'1160'!$A$1:$I$54</definedName>
    <definedName name="_xlnm.Print_Area" localSheetId="19">'1200'!$A$1:$I$54</definedName>
    <definedName name="_xlnm.Print_Area" localSheetId="20">'1201'!$A$1:$I$54</definedName>
    <definedName name="_xlnm.Print_Area" localSheetId="21">'1202'!$A$1:$I$54</definedName>
    <definedName name="_xlnm.Print_Area" localSheetId="22">'1204'!$A$1:$I$54</definedName>
    <definedName name="_xlnm.Print_Area" localSheetId="23">'1205'!$A$1:$I$54</definedName>
    <definedName name="_xlnm.Print_Area" localSheetId="24">'1206'!$A$1:$I$54</definedName>
    <definedName name="_xlnm.Print_Area" localSheetId="25">'1207'!$A$1:$I$54</definedName>
    <definedName name="_xlnm.Print_Area" localSheetId="26">'1208'!$A$1:$I$54</definedName>
    <definedName name="_xlnm.Print_Area" localSheetId="27">'1300'!$A$1:$I$54</definedName>
    <definedName name="_xlnm.Print_Area" localSheetId="28">'1301'!$A$1:$I$54</definedName>
    <definedName name="_xlnm.Print_Area" localSheetId="29">'1302'!$A$1:$I$54</definedName>
    <definedName name="_xlnm.Print_Area" localSheetId="30">'1303'!$A$1:$I$54</definedName>
    <definedName name="_xlnm.Print_Area" localSheetId="31">'1304'!$A$1:$I$54</definedName>
    <definedName name="_xlnm.Print_Area" localSheetId="32">'1350'!$A$1:$I$54</definedName>
    <definedName name="_xlnm.Print_Area" localSheetId="33">'1351'!$A$1:$I$54</definedName>
    <definedName name="_xlnm.Print_Area" localSheetId="34">'1352'!$A$1:$I$54</definedName>
    <definedName name="_xlnm.Print_Area" localSheetId="35">'1400'!$A$1:$I$54</definedName>
    <definedName name="_xlnm.Print_Area" localSheetId="36">'1450'!$A$1:$I$54</definedName>
    <definedName name="_xlnm.Print_Area" localSheetId="0">'Rekapitulace dle oblasti'!$A$1:$N$65</definedName>
    <definedName name="P_CisloOblasti">[1]Kontrola_RH_dle_WVYK_spustit!$H$4</definedName>
    <definedName name="P_Oblast_4">[1]Seznamy!$G$2:$G$37</definedName>
    <definedName name="P_Oblast_5">[1]Seznamy!$H$2:$H$29</definedName>
    <definedName name="P_Oblasti">[1]Seznamy!$B$2:$B$10</definedName>
    <definedName name="P_ORGSeznam">[1]Seznamy!$D$2:$L$37</definedName>
    <definedName name="P_VybranyORG">[1]Kontrola_RH_dle_WVYK_spustit!$H$5</definedName>
    <definedName name="Průřez_Činnost" localSheetId="15">#N/A</definedName>
    <definedName name="Průřez_Činnost">NA()</definedName>
    <definedName name="Průřez_Činnost1" localSheetId="15">#N/A</definedName>
    <definedName name="Průřez_Činnost1">NA()</definedName>
    <definedName name="Průřez_Orj" localSheetId="15">#N/A</definedName>
    <definedName name="Průřez_Orj">NA()</definedName>
    <definedName name="Průřez_PO_dle_odboru" localSheetId="2">#N/A</definedName>
    <definedName name="Průřez_PO_dle_odboru" localSheetId="3">#N/A</definedName>
    <definedName name="Průřez_PO_dle_odboru" localSheetId="4">#N/A</definedName>
    <definedName name="Průřez_PO_dle_odboru" localSheetId="5">#N/A</definedName>
    <definedName name="Průřez_PO_dle_odboru" localSheetId="6">#N/A</definedName>
    <definedName name="Průřez_PO_dle_odboru" localSheetId="7">#N/A</definedName>
    <definedName name="Průřez_PO_dle_odboru" localSheetId="8">#N/A</definedName>
    <definedName name="Průřez_PO_dle_odboru" localSheetId="9">#N/A</definedName>
    <definedName name="Průřez_PO_dle_odboru" localSheetId="10">#N/A</definedName>
    <definedName name="Průřez_PO_dle_odboru" localSheetId="11">#N/A</definedName>
    <definedName name="Průřez_PO_dle_odboru" localSheetId="12">#N/A</definedName>
    <definedName name="Průřez_PO_dle_odboru" localSheetId="13">#N/A</definedName>
    <definedName name="Průřez_PO_dle_odboru" localSheetId="14">#N/A</definedName>
    <definedName name="Průřez_PO_dle_odboru" localSheetId="15">#N/A</definedName>
    <definedName name="Průřez_PO_dle_odboru" localSheetId="16">#N/A</definedName>
    <definedName name="Průřez_PO_dle_odboru" localSheetId="17">#N/A</definedName>
    <definedName name="Průřez_PO_dle_odboru" localSheetId="18">#N/A</definedName>
    <definedName name="Průřez_PO_dle_odboru" localSheetId="19">#N/A</definedName>
    <definedName name="Průřez_PO_dle_odboru" localSheetId="20">#N/A</definedName>
    <definedName name="Průřez_PO_dle_odboru" localSheetId="21">#N/A</definedName>
    <definedName name="Průřez_PO_dle_odboru" localSheetId="22">#N/A</definedName>
    <definedName name="Průřez_PO_dle_odboru" localSheetId="23">#N/A</definedName>
    <definedName name="Průřez_PO_dle_odboru" localSheetId="24">#N/A</definedName>
    <definedName name="Průřez_PO_dle_odboru" localSheetId="25">#N/A</definedName>
    <definedName name="Průřez_PO_dle_odboru" localSheetId="26">#N/A</definedName>
    <definedName name="Průřez_PO_dle_odboru" localSheetId="27">#N/A</definedName>
    <definedName name="Průřez_PO_dle_odboru" localSheetId="28">#N/A</definedName>
    <definedName name="Průřez_PO_dle_odboru" localSheetId="29">#N/A</definedName>
    <definedName name="Průřez_PO_dle_odboru" localSheetId="30">#N/A</definedName>
    <definedName name="Průřez_PO_dle_odboru" localSheetId="31">#N/A</definedName>
    <definedName name="Průřez_PO_dle_odboru" localSheetId="32">#N/A</definedName>
    <definedName name="Průřez_PO_dle_odboru" localSheetId="33">#N/A</definedName>
    <definedName name="Průřez_PO_dle_odboru" localSheetId="34">#N/A</definedName>
    <definedName name="Průřez_PO_dle_odboru" localSheetId="35">#N/A</definedName>
    <definedName name="Průřez_PO_dle_odboru" localSheetId="36">#N/A</definedName>
    <definedName name="Průřez_PO_dle_odboru">NA()</definedName>
    <definedName name="Průřez_PO_dle_odboru1" localSheetId="15">#N/A</definedName>
    <definedName name="Průřez_PO_dle_odboru1">NA()</definedName>
    <definedName name="Průřez_PO_dle_odboru2" localSheetId="15">#N/A</definedName>
    <definedName name="Průřez_PO_dle_odboru2">NA()</definedName>
    <definedName name="Průřez_Rok___Měsíc___Den" localSheetId="2">#N/A</definedName>
    <definedName name="Průřez_Rok___Měsíc___Den" localSheetId="3">#N/A</definedName>
    <definedName name="Průřez_Rok___Měsíc___Den" localSheetId="4">#N/A</definedName>
    <definedName name="Průřez_Rok___Měsíc___Den" localSheetId="5">#N/A</definedName>
    <definedName name="Průřez_Rok___Měsíc___Den" localSheetId="6">#N/A</definedName>
    <definedName name="Průřez_Rok___Měsíc___Den" localSheetId="7">#N/A</definedName>
    <definedName name="Průřez_Rok___Měsíc___Den" localSheetId="8">#N/A</definedName>
    <definedName name="Průřez_Rok___Měsíc___Den" localSheetId="9">#N/A</definedName>
    <definedName name="Průřez_Rok___Měsíc___Den" localSheetId="10">#N/A</definedName>
    <definedName name="Průřez_Rok___Měsíc___Den" localSheetId="11">#N/A</definedName>
    <definedName name="Průřez_Rok___Měsíc___Den" localSheetId="12">#N/A</definedName>
    <definedName name="Průřez_Rok___Měsíc___Den" localSheetId="13">#N/A</definedName>
    <definedName name="Průřez_Rok___Měsíc___Den" localSheetId="14">#N/A</definedName>
    <definedName name="Průřez_Rok___Měsíc___Den" localSheetId="15">#N/A</definedName>
    <definedName name="Průřez_Rok___Měsíc___Den" localSheetId="16">#N/A</definedName>
    <definedName name="Průřez_Rok___Měsíc___Den" localSheetId="17">#N/A</definedName>
    <definedName name="Průřez_Rok___Měsíc___Den" localSheetId="18">#N/A</definedName>
    <definedName name="Průřez_Rok___Měsíc___Den" localSheetId="19">#N/A</definedName>
    <definedName name="Průřez_Rok___Měsíc___Den" localSheetId="20">#N/A</definedName>
    <definedName name="Průřez_Rok___Měsíc___Den" localSheetId="21">#N/A</definedName>
    <definedName name="Průřez_Rok___Měsíc___Den" localSheetId="22">#N/A</definedName>
    <definedName name="Průřez_Rok___Měsíc___Den" localSheetId="23">#N/A</definedName>
    <definedName name="Průřez_Rok___Měsíc___Den" localSheetId="24">#N/A</definedName>
    <definedName name="Průřez_Rok___Měsíc___Den" localSheetId="25">#N/A</definedName>
    <definedName name="Průřez_Rok___Měsíc___Den" localSheetId="26">#N/A</definedName>
    <definedName name="Průřez_Rok___Měsíc___Den" localSheetId="27">#N/A</definedName>
    <definedName name="Průřez_Rok___Měsíc___Den" localSheetId="28">#N/A</definedName>
    <definedName name="Průřez_Rok___Měsíc___Den" localSheetId="29">#N/A</definedName>
    <definedName name="Průřez_Rok___Měsíc___Den" localSheetId="30">#N/A</definedName>
    <definedName name="Průřez_Rok___Měsíc___Den" localSheetId="31">#N/A</definedName>
    <definedName name="Průřez_Rok___Měsíc___Den" localSheetId="32">#N/A</definedName>
    <definedName name="Průřez_Rok___Měsíc___Den" localSheetId="33">#N/A</definedName>
    <definedName name="Průřez_Rok___Měsíc___Den" localSheetId="34">#N/A</definedName>
    <definedName name="Průřez_Rok___Měsíc___Den" localSheetId="35">#N/A</definedName>
    <definedName name="Průřez_Rok___Měsíc___Den" localSheetId="36">#N/A</definedName>
    <definedName name="Průřez_Rok___Měsíc___Den">NA()</definedName>
    <definedName name="Průřez_Rok___Měsíc___Den1" localSheetId="15">#N/A</definedName>
    <definedName name="Průřez_Rok___Měsíc___Den1">NA()</definedName>
    <definedName name="Průřez_Rok___Měsíc___Den2" localSheetId="15">#N/A</definedName>
    <definedName name="Průřez_Rok___Měsíc___Den2">NA()</definedName>
  </definedNames>
  <calcPr calcId="162913"/>
</workbook>
</file>

<file path=xl/calcChain.xml><?xml version="1.0" encoding="utf-8"?>
<calcChain xmlns="http://schemas.openxmlformats.org/spreadsheetml/2006/main">
  <c r="G25" i="65" l="1"/>
  <c r="G29" i="65"/>
  <c r="G21" i="65"/>
  <c r="G20" i="65"/>
  <c r="G29" i="43"/>
  <c r="H25" i="62" l="1"/>
  <c r="F49" i="26"/>
  <c r="E49" i="26"/>
  <c r="G31" i="72" l="1"/>
  <c r="G31" i="69"/>
  <c r="G31" i="62"/>
  <c r="G31" i="61"/>
  <c r="G31" i="60"/>
  <c r="G31" i="58"/>
  <c r="G52" i="67" l="1"/>
  <c r="G20" i="72" l="1"/>
  <c r="G21" i="72" s="1"/>
  <c r="H44" i="26" s="1"/>
  <c r="G29" i="70" l="1"/>
  <c r="M22" i="26" l="1"/>
  <c r="L22" i="26"/>
  <c r="H22" i="26"/>
  <c r="G22" i="26"/>
  <c r="F22" i="26"/>
  <c r="E22" i="26"/>
  <c r="H53" i="77"/>
  <c r="H52" i="77"/>
  <c r="H51" i="77"/>
  <c r="I54" i="77"/>
  <c r="G54" i="77"/>
  <c r="H50" i="77"/>
  <c r="E54" i="77"/>
  <c r="I42" i="77"/>
  <c r="I41" i="77"/>
  <c r="I40" i="77"/>
  <c r="I39" i="77"/>
  <c r="I38" i="77"/>
  <c r="I37" i="77"/>
  <c r="G29" i="77"/>
  <c r="G26" i="77"/>
  <c r="G32" i="77" s="1"/>
  <c r="H21" i="77"/>
  <c r="H25" i="77" s="1"/>
  <c r="H20" i="77"/>
  <c r="G20" i="77"/>
  <c r="G21" i="77" s="1"/>
  <c r="I20" i="77"/>
  <c r="I21" i="77" s="1"/>
  <c r="I25" i="77" s="1"/>
  <c r="I22" i="26" l="1"/>
  <c r="J22" i="26" s="1"/>
  <c r="G25" i="77"/>
  <c r="K22" i="26"/>
  <c r="H54" i="77"/>
  <c r="G55" i="77"/>
  <c r="G58" i="77"/>
  <c r="F54" i="77"/>
  <c r="G57" i="77"/>
  <c r="I41" i="41" l="1"/>
  <c r="F48" i="26" l="1"/>
  <c r="H53" i="76"/>
  <c r="H52" i="76"/>
  <c r="I54" i="76"/>
  <c r="G54" i="76"/>
  <c r="H50" i="76"/>
  <c r="I42" i="76"/>
  <c r="I40" i="76"/>
  <c r="I39" i="76"/>
  <c r="I38" i="76"/>
  <c r="M48" i="26"/>
  <c r="L48" i="26"/>
  <c r="G20" i="76"/>
  <c r="G21" i="76" s="1"/>
  <c r="H48" i="26" s="1"/>
  <c r="G48" i="26"/>
  <c r="I20" i="76"/>
  <c r="I21" i="76" s="1"/>
  <c r="I25" i="76" s="1"/>
  <c r="E48" i="26"/>
  <c r="G26" i="76" l="1"/>
  <c r="H20" i="76"/>
  <c r="H21" i="76" s="1"/>
  <c r="H25" i="76" s="1"/>
  <c r="I41" i="76"/>
  <c r="E54" i="76"/>
  <c r="H51" i="76"/>
  <c r="H54" i="76" s="1"/>
  <c r="G29" i="76"/>
  <c r="I37" i="76"/>
  <c r="G25" i="76"/>
  <c r="F54" i="76"/>
  <c r="G32" i="76" l="1"/>
  <c r="I48" i="26"/>
  <c r="H52" i="75"/>
  <c r="G54" i="75"/>
  <c r="E54" i="75"/>
  <c r="I42" i="75"/>
  <c r="I41" i="75"/>
  <c r="I40" i="75"/>
  <c r="I39" i="75"/>
  <c r="I38" i="75"/>
  <c r="I37" i="75"/>
  <c r="M47" i="26"/>
  <c r="L47" i="26"/>
  <c r="G20" i="75"/>
  <c r="G21" i="75" s="1"/>
  <c r="H47" i="26" s="1"/>
  <c r="G47" i="26"/>
  <c r="F47" i="26"/>
  <c r="I20" i="75"/>
  <c r="I21" i="75" s="1"/>
  <c r="I25" i="75" s="1"/>
  <c r="E47" i="26"/>
  <c r="H20" i="75" l="1"/>
  <c r="H21" i="75" s="1"/>
  <c r="H25" i="75" s="1"/>
  <c r="H51" i="75"/>
  <c r="G29" i="75"/>
  <c r="H50" i="75"/>
  <c r="H54" i="75" s="1"/>
  <c r="H53" i="75"/>
  <c r="G26" i="75"/>
  <c r="G25" i="75" s="1"/>
  <c r="I54" i="75"/>
  <c r="G58" i="75"/>
  <c r="F54" i="75"/>
  <c r="G57" i="75"/>
  <c r="G55" i="75" l="1"/>
  <c r="G32" i="75"/>
  <c r="I47" i="26"/>
  <c r="E46" i="26"/>
  <c r="H20" i="74"/>
  <c r="H21" i="74" s="1"/>
  <c r="H25" i="74" s="1"/>
  <c r="F46" i="26"/>
  <c r="G46" i="26"/>
  <c r="G29" i="74"/>
  <c r="L46" i="26"/>
  <c r="M46" i="26"/>
  <c r="I37" i="74"/>
  <c r="I38" i="74"/>
  <c r="I39" i="74"/>
  <c r="I40" i="74"/>
  <c r="I41" i="74"/>
  <c r="I42" i="74"/>
  <c r="H52" i="74"/>
  <c r="F54" i="74"/>
  <c r="H51" i="74" l="1"/>
  <c r="H50" i="74"/>
  <c r="H54" i="74" s="1"/>
  <c r="G20" i="74"/>
  <c r="G21" i="74" s="1"/>
  <c r="I20" i="74"/>
  <c r="I21" i="74" s="1"/>
  <c r="I25" i="74" s="1"/>
  <c r="H53" i="74"/>
  <c r="G54" i="74"/>
  <c r="G26" i="74"/>
  <c r="G57" i="74"/>
  <c r="G58" i="74"/>
  <c r="G55" i="74"/>
  <c r="E54" i="74"/>
  <c r="I54" i="74"/>
  <c r="G32" i="74" l="1"/>
  <c r="I46" i="26"/>
  <c r="G25" i="74"/>
  <c r="H46" i="26"/>
  <c r="H52" i="73"/>
  <c r="I54" i="73"/>
  <c r="G54" i="73"/>
  <c r="I42" i="73"/>
  <c r="I41" i="73"/>
  <c r="I40" i="73"/>
  <c r="I39" i="73"/>
  <c r="I38" i="73"/>
  <c r="I37" i="73"/>
  <c r="M45" i="26"/>
  <c r="L45" i="26"/>
  <c r="G29" i="73"/>
  <c r="H20" i="73"/>
  <c r="H21" i="73" s="1"/>
  <c r="H25" i="73" s="1"/>
  <c r="G45" i="26"/>
  <c r="F45" i="26"/>
  <c r="E45" i="26"/>
  <c r="G26" i="73" l="1"/>
  <c r="F54" i="73"/>
  <c r="H53" i="73"/>
  <c r="G58" i="73" s="1"/>
  <c r="I20" i="73"/>
  <c r="I21" i="73" s="1"/>
  <c r="I25" i="73" s="1"/>
  <c r="G20" i="73"/>
  <c r="G21" i="73" s="1"/>
  <c r="H45" i="26" s="1"/>
  <c r="E54" i="73"/>
  <c r="H51" i="73"/>
  <c r="H50" i="73"/>
  <c r="G57" i="73"/>
  <c r="G25" i="73" l="1"/>
  <c r="G32" i="73"/>
  <c r="I45" i="26"/>
  <c r="H54" i="73"/>
  <c r="G55" i="73"/>
  <c r="E44" i="26" l="1"/>
  <c r="F44" i="26"/>
  <c r="G44" i="26"/>
  <c r="I20" i="72"/>
  <c r="I21" i="72" s="1"/>
  <c r="I25" i="72" s="1"/>
  <c r="G29" i="72"/>
  <c r="L44" i="26"/>
  <c r="M44" i="26"/>
  <c r="I37" i="72"/>
  <c r="I38" i="72"/>
  <c r="I39" i="72"/>
  <c r="I40" i="72"/>
  <c r="I41" i="72"/>
  <c r="I42" i="72"/>
  <c r="H52" i="72"/>
  <c r="F54" i="72"/>
  <c r="H20" i="72" l="1"/>
  <c r="H21" i="72" s="1"/>
  <c r="H25" i="72" s="1"/>
  <c r="H51" i="72"/>
  <c r="H50" i="72"/>
  <c r="G55" i="72" s="1"/>
  <c r="G54" i="72"/>
  <c r="H53" i="72"/>
  <c r="G57" i="72" s="1"/>
  <c r="G26" i="72"/>
  <c r="G58" i="72"/>
  <c r="I54" i="72"/>
  <c r="E54" i="72"/>
  <c r="H54" i="72" l="1"/>
  <c r="G25" i="72"/>
  <c r="G32" i="72"/>
  <c r="I44" i="26"/>
  <c r="J44" i="26" s="1"/>
  <c r="H52" i="71"/>
  <c r="H51" i="71"/>
  <c r="E54" i="71"/>
  <c r="I42" i="71"/>
  <c r="I41" i="71"/>
  <c r="I40" i="71"/>
  <c r="I39" i="71"/>
  <c r="I38" i="71"/>
  <c r="I37" i="71"/>
  <c r="M43" i="26"/>
  <c r="L43" i="26"/>
  <c r="G26" i="71"/>
  <c r="H20" i="71"/>
  <c r="H21" i="71" s="1"/>
  <c r="H25" i="71" s="1"/>
  <c r="G20" i="71"/>
  <c r="G21" i="71" s="1"/>
  <c r="G43" i="26"/>
  <c r="F43" i="26"/>
  <c r="I20" i="71"/>
  <c r="I21" i="71" s="1"/>
  <c r="I25" i="71" s="1"/>
  <c r="E43" i="26"/>
  <c r="G32" i="71" l="1"/>
  <c r="I43" i="26"/>
  <c r="G54" i="71"/>
  <c r="I54" i="71"/>
  <c r="G25" i="71"/>
  <c r="H43" i="26"/>
  <c r="G29" i="71"/>
  <c r="H50" i="71"/>
  <c r="H53" i="71"/>
  <c r="G58" i="71" s="1"/>
  <c r="H54" i="71"/>
  <c r="G55" i="71"/>
  <c r="F54" i="71"/>
  <c r="G57" i="71"/>
  <c r="H52" i="70" l="1"/>
  <c r="I54" i="70"/>
  <c r="E54" i="70"/>
  <c r="I42" i="70"/>
  <c r="I41" i="70"/>
  <c r="I40" i="70"/>
  <c r="I39" i="70"/>
  <c r="I38" i="70"/>
  <c r="I37" i="70"/>
  <c r="M42" i="26"/>
  <c r="L42" i="26"/>
  <c r="G26" i="70"/>
  <c r="G20" i="70"/>
  <c r="G21" i="70" s="1"/>
  <c r="H42" i="26" s="1"/>
  <c r="G42" i="26"/>
  <c r="F42" i="26"/>
  <c r="E42" i="26"/>
  <c r="H20" i="70" l="1"/>
  <c r="H21" i="70" s="1"/>
  <c r="H25" i="70" s="1"/>
  <c r="F54" i="70"/>
  <c r="H53" i="70"/>
  <c r="I20" i="70"/>
  <c r="I21" i="70" s="1"/>
  <c r="I25" i="70" s="1"/>
  <c r="G32" i="70"/>
  <c r="I42" i="26"/>
  <c r="G54" i="70"/>
  <c r="H51" i="70"/>
  <c r="G25" i="70"/>
  <c r="H50" i="70"/>
  <c r="H54" i="70" l="1"/>
  <c r="G55" i="70"/>
  <c r="H53" i="69" l="1"/>
  <c r="H52" i="69"/>
  <c r="I54" i="69"/>
  <c r="E54" i="69"/>
  <c r="I42" i="69"/>
  <c r="I40" i="69"/>
  <c r="I39" i="69"/>
  <c r="I38" i="69"/>
  <c r="I37" i="69"/>
  <c r="M41" i="26"/>
  <c r="L41" i="26"/>
  <c r="G26" i="69"/>
  <c r="G20" i="69"/>
  <c r="G21" i="69" s="1"/>
  <c r="H20" i="69"/>
  <c r="H21" i="69" s="1"/>
  <c r="H25" i="69" s="1"/>
  <c r="G41" i="26"/>
  <c r="F41" i="26"/>
  <c r="E41" i="26"/>
  <c r="G32" i="69" l="1"/>
  <c r="I41" i="26"/>
  <c r="G29" i="69"/>
  <c r="F54" i="69"/>
  <c r="I20" i="69"/>
  <c r="I21" i="69" s="1"/>
  <c r="I25" i="69" s="1"/>
  <c r="G54" i="69"/>
  <c r="G25" i="69"/>
  <c r="H41" i="26"/>
  <c r="I41" i="69"/>
  <c r="H51" i="69"/>
  <c r="G58" i="69"/>
  <c r="H50" i="69"/>
  <c r="G57" i="69"/>
  <c r="H54" i="69" l="1"/>
  <c r="G55" i="69"/>
  <c r="H53" i="68" l="1"/>
  <c r="H52" i="68"/>
  <c r="I54" i="68"/>
  <c r="E54" i="68"/>
  <c r="I42" i="68"/>
  <c r="I40" i="68"/>
  <c r="I39" i="68"/>
  <c r="I38" i="68"/>
  <c r="M40" i="26"/>
  <c r="L40" i="26"/>
  <c r="G26" i="68"/>
  <c r="G20" i="68"/>
  <c r="G21" i="68" s="1"/>
  <c r="H20" i="68"/>
  <c r="H21" i="68" s="1"/>
  <c r="H25" i="68" s="1"/>
  <c r="G40" i="26"/>
  <c r="F40" i="26"/>
  <c r="I20" i="68"/>
  <c r="I21" i="68" s="1"/>
  <c r="I25" i="68" s="1"/>
  <c r="E40" i="26"/>
  <c r="G32" i="68" l="1"/>
  <c r="I40" i="26"/>
  <c r="G25" i="68"/>
  <c r="H40" i="26"/>
  <c r="G29" i="68"/>
  <c r="I37" i="68"/>
  <c r="H50" i="68"/>
  <c r="G55" i="68" s="1"/>
  <c r="G54" i="68"/>
  <c r="I41" i="68"/>
  <c r="H51" i="68"/>
  <c r="G58" i="68"/>
  <c r="F54" i="68"/>
  <c r="G57" i="68"/>
  <c r="H54" i="68" l="1"/>
  <c r="H52" i="67"/>
  <c r="H51" i="67"/>
  <c r="F54" i="67"/>
  <c r="I42" i="67"/>
  <c r="I41" i="67"/>
  <c r="I40" i="67"/>
  <c r="I39" i="67"/>
  <c r="I38" i="67"/>
  <c r="I37" i="67"/>
  <c r="M39" i="26"/>
  <c r="L39" i="26"/>
  <c r="G26" i="67"/>
  <c r="H20" i="67"/>
  <c r="H21" i="67" s="1"/>
  <c r="H25" i="67" s="1"/>
  <c r="G39" i="26"/>
  <c r="F39" i="26"/>
  <c r="E39" i="26"/>
  <c r="G32" i="67" l="1"/>
  <c r="I39" i="26"/>
  <c r="E54" i="67"/>
  <c r="I20" i="67"/>
  <c r="I21" i="67" s="1"/>
  <c r="I25" i="67" s="1"/>
  <c r="G54" i="67"/>
  <c r="G20" i="67"/>
  <c r="G21" i="67" s="1"/>
  <c r="I54" i="67"/>
  <c r="G29" i="67"/>
  <c r="H53" i="67"/>
  <c r="G57" i="67" s="1"/>
  <c r="H50" i="67"/>
  <c r="G58" i="67" l="1"/>
  <c r="G25" i="67"/>
  <c r="H39" i="26"/>
  <c r="G55" i="67"/>
  <c r="H54" i="67"/>
  <c r="H52" i="66" l="1"/>
  <c r="I54" i="66"/>
  <c r="E54" i="66"/>
  <c r="I42" i="66"/>
  <c r="I40" i="66"/>
  <c r="I39" i="66"/>
  <c r="I38" i="66"/>
  <c r="M38" i="26"/>
  <c r="L38" i="26"/>
  <c r="G26" i="66"/>
  <c r="G38" i="26"/>
  <c r="F38" i="26"/>
  <c r="I20" i="66"/>
  <c r="I21" i="66" s="1"/>
  <c r="I25" i="66" s="1"/>
  <c r="E38" i="26"/>
  <c r="G29" i="66" l="1"/>
  <c r="I37" i="66"/>
  <c r="H50" i="66"/>
  <c r="H53" i="66"/>
  <c r="G57" i="66" s="1"/>
  <c r="G20" i="66"/>
  <c r="G21" i="66" s="1"/>
  <c r="G54" i="66"/>
  <c r="G32" i="66"/>
  <c r="I38" i="26"/>
  <c r="H20" i="66"/>
  <c r="H21" i="66" s="1"/>
  <c r="H25" i="66" s="1"/>
  <c r="I41" i="66"/>
  <c r="H51" i="66"/>
  <c r="G58" i="66"/>
  <c r="F54" i="66"/>
  <c r="H54" i="66" l="1"/>
  <c r="G55" i="66"/>
  <c r="G25" i="66"/>
  <c r="H38" i="26"/>
  <c r="H52" i="65"/>
  <c r="I42" i="65"/>
  <c r="I41" i="65"/>
  <c r="I40" i="65"/>
  <c r="I39" i="65"/>
  <c r="I38" i="65"/>
  <c r="I37" i="65"/>
  <c r="M37" i="26"/>
  <c r="L37" i="26"/>
  <c r="G37" i="26"/>
  <c r="F37" i="26"/>
  <c r="E37" i="26"/>
  <c r="G54" i="65" l="1"/>
  <c r="H37" i="26"/>
  <c r="E54" i="65"/>
  <c r="H51" i="65"/>
  <c r="G26" i="65"/>
  <c r="F54" i="65"/>
  <c r="H53" i="65"/>
  <c r="G58" i="65" s="1"/>
  <c r="H20" i="65"/>
  <c r="H21" i="65" s="1"/>
  <c r="H25" i="65" s="1"/>
  <c r="I20" i="65"/>
  <c r="I21" i="65" s="1"/>
  <c r="I25" i="65" s="1"/>
  <c r="I54" i="65"/>
  <c r="H50" i="65"/>
  <c r="G57" i="65"/>
  <c r="G32" i="65" l="1"/>
  <c r="I37" i="26"/>
  <c r="H54" i="65"/>
  <c r="H53" i="64" l="1"/>
  <c r="H52" i="64"/>
  <c r="I54" i="64"/>
  <c r="E54" i="64"/>
  <c r="I42" i="64"/>
  <c r="I41" i="64"/>
  <c r="I40" i="64"/>
  <c r="I39" i="64"/>
  <c r="I38" i="64"/>
  <c r="M36" i="26"/>
  <c r="L36" i="26"/>
  <c r="G26" i="64"/>
  <c r="G20" i="64"/>
  <c r="G21" i="64" s="1"/>
  <c r="G36" i="26"/>
  <c r="F36" i="26"/>
  <c r="H20" i="64"/>
  <c r="H21" i="64" s="1"/>
  <c r="H25" i="64" s="1"/>
  <c r="E36" i="26"/>
  <c r="G25" i="64" l="1"/>
  <c r="H36" i="26"/>
  <c r="G29" i="64"/>
  <c r="I37" i="64"/>
  <c r="H50" i="64"/>
  <c r="G55" i="64" s="1"/>
  <c r="G54" i="64"/>
  <c r="G32" i="64"/>
  <c r="I36" i="26"/>
  <c r="I20" i="64"/>
  <c r="I21" i="64" s="1"/>
  <c r="I25" i="64" s="1"/>
  <c r="H51" i="64"/>
  <c r="G58" i="64"/>
  <c r="F54" i="64"/>
  <c r="G57" i="64"/>
  <c r="H54" i="64" l="1"/>
  <c r="H52" i="63"/>
  <c r="I54" i="63"/>
  <c r="G54" i="63"/>
  <c r="E54" i="63"/>
  <c r="I42" i="63"/>
  <c r="I41" i="63"/>
  <c r="I40" i="63"/>
  <c r="I39" i="63"/>
  <c r="I38" i="63"/>
  <c r="I37" i="63"/>
  <c r="M35" i="26"/>
  <c r="L35" i="26"/>
  <c r="G26" i="63"/>
  <c r="I20" i="63"/>
  <c r="I21" i="63" s="1"/>
  <c r="I25" i="63" s="1"/>
  <c r="G35" i="26"/>
  <c r="F35" i="26"/>
  <c r="H20" i="63"/>
  <c r="H21" i="63" s="1"/>
  <c r="H25" i="63" s="1"/>
  <c r="E35" i="26"/>
  <c r="G32" i="63" l="1"/>
  <c r="I35" i="26"/>
  <c r="G29" i="63"/>
  <c r="F54" i="63"/>
  <c r="G20" i="63"/>
  <c r="G21" i="63" s="1"/>
  <c r="H53" i="63"/>
  <c r="G58" i="63" s="1"/>
  <c r="H51" i="63"/>
  <c r="H50" i="63"/>
  <c r="G57" i="63"/>
  <c r="G25" i="63" l="1"/>
  <c r="H35" i="26"/>
  <c r="G55" i="63"/>
  <c r="H54" i="63"/>
  <c r="H52" i="62" l="1"/>
  <c r="I54" i="62"/>
  <c r="F54" i="62"/>
  <c r="I42" i="62"/>
  <c r="I40" i="62"/>
  <c r="I39" i="62"/>
  <c r="I38" i="62"/>
  <c r="M34" i="26"/>
  <c r="F34" i="26"/>
  <c r="E34" i="26"/>
  <c r="G20" i="62" l="1"/>
  <c r="G21" i="62" s="1"/>
  <c r="G34" i="26"/>
  <c r="G29" i="62"/>
  <c r="L34" i="26"/>
  <c r="G26" i="62"/>
  <c r="E54" i="62"/>
  <c r="H20" i="62"/>
  <c r="H21" i="62" s="1"/>
  <c r="I41" i="62"/>
  <c r="H51" i="62"/>
  <c r="I20" i="62"/>
  <c r="I21" i="62" s="1"/>
  <c r="I25" i="62" s="1"/>
  <c r="I37" i="62"/>
  <c r="H53" i="62"/>
  <c r="G57" i="62" s="1"/>
  <c r="G54" i="62"/>
  <c r="G58" i="62"/>
  <c r="H50" i="62"/>
  <c r="G32" i="62" l="1"/>
  <c r="I34" i="26"/>
  <c r="G25" i="62"/>
  <c r="H34" i="26"/>
  <c r="G55" i="62"/>
  <c r="H54" i="62"/>
  <c r="H53" i="61" l="1"/>
  <c r="H52" i="61"/>
  <c r="H51" i="61"/>
  <c r="I54" i="61"/>
  <c r="E54" i="61"/>
  <c r="I42" i="61"/>
  <c r="I41" i="61"/>
  <c r="I40" i="61"/>
  <c r="I39" i="61"/>
  <c r="I38" i="61"/>
  <c r="I37" i="61"/>
  <c r="M33" i="26"/>
  <c r="L33" i="26"/>
  <c r="G26" i="61"/>
  <c r="G20" i="61"/>
  <c r="G21" i="61" s="1"/>
  <c r="G33" i="26"/>
  <c r="F33" i="26"/>
  <c r="I20" i="61"/>
  <c r="I21" i="61" s="1"/>
  <c r="I25" i="61" s="1"/>
  <c r="H20" i="61"/>
  <c r="H21" i="61" s="1"/>
  <c r="H25" i="61" s="1"/>
  <c r="E33" i="26"/>
  <c r="G32" i="61" l="1"/>
  <c r="I33" i="26"/>
  <c r="G25" i="61"/>
  <c r="H33" i="26"/>
  <c r="G29" i="61"/>
  <c r="H50" i="61"/>
  <c r="G55" i="61" s="1"/>
  <c r="G54" i="61"/>
  <c r="G58" i="61"/>
  <c r="F54" i="61"/>
  <c r="G57" i="61"/>
  <c r="H54" i="61" l="1"/>
  <c r="H52" i="60"/>
  <c r="F54" i="60"/>
  <c r="E54" i="60"/>
  <c r="I42" i="60"/>
  <c r="I41" i="60"/>
  <c r="I40" i="60"/>
  <c r="I39" i="60"/>
  <c r="I38" i="60"/>
  <c r="M32" i="26"/>
  <c r="G26" i="60"/>
  <c r="F32" i="26"/>
  <c r="E32" i="26"/>
  <c r="G20" i="60" l="1"/>
  <c r="G21" i="60" s="1"/>
  <c r="G32" i="26"/>
  <c r="I54" i="60"/>
  <c r="G29" i="60"/>
  <c r="L32" i="26"/>
  <c r="G32" i="60"/>
  <c r="I32" i="26"/>
  <c r="H51" i="60"/>
  <c r="H20" i="60"/>
  <c r="H21" i="60" s="1"/>
  <c r="H25" i="60" s="1"/>
  <c r="I20" i="60"/>
  <c r="I21" i="60" s="1"/>
  <c r="I25" i="60" s="1"/>
  <c r="I37" i="60"/>
  <c r="H53" i="60"/>
  <c r="G58" i="60" s="1"/>
  <c r="G54" i="60"/>
  <c r="H50" i="60"/>
  <c r="G57" i="60" l="1"/>
  <c r="G25" i="60"/>
  <c r="H32" i="26"/>
  <c r="G55" i="60"/>
  <c r="H54" i="60"/>
  <c r="E31" i="26" l="1"/>
  <c r="F31" i="26"/>
  <c r="G31" i="26"/>
  <c r="H20" i="59"/>
  <c r="H21" i="59" s="1"/>
  <c r="H25" i="59" s="1"/>
  <c r="M31" i="26"/>
  <c r="I38" i="59"/>
  <c r="I39" i="59"/>
  <c r="I40" i="59"/>
  <c r="I42" i="59"/>
  <c r="F54" i="59"/>
  <c r="G20" i="59" l="1"/>
  <c r="G21" i="59" s="1"/>
  <c r="H31" i="26" s="1"/>
  <c r="I20" i="59"/>
  <c r="I21" i="59" s="1"/>
  <c r="H53" i="59"/>
  <c r="G58" i="59" s="1"/>
  <c r="G29" i="59"/>
  <c r="L31" i="26"/>
  <c r="H52" i="59"/>
  <c r="H51" i="59"/>
  <c r="H50" i="59"/>
  <c r="G55" i="59" s="1"/>
  <c r="I41" i="59"/>
  <c r="G26" i="59"/>
  <c r="I25" i="59"/>
  <c r="I37" i="59"/>
  <c r="I54" i="59"/>
  <c r="E54" i="59"/>
  <c r="G54" i="59"/>
  <c r="H54" i="59" l="1"/>
  <c r="G57" i="59"/>
  <c r="G32" i="59"/>
  <c r="I31" i="26"/>
  <c r="G25" i="59"/>
  <c r="H53" i="58"/>
  <c r="G54" i="58"/>
  <c r="E54" i="58"/>
  <c r="I42" i="58"/>
  <c r="I41" i="58"/>
  <c r="I40" i="58"/>
  <c r="I39" i="58"/>
  <c r="I38" i="58"/>
  <c r="M30" i="26"/>
  <c r="L30" i="26"/>
  <c r="H20" i="58"/>
  <c r="H21" i="58" s="1"/>
  <c r="H25" i="58" s="1"/>
  <c r="F30" i="26"/>
  <c r="E30" i="26"/>
  <c r="G20" i="58" l="1"/>
  <c r="G21" i="58" s="1"/>
  <c r="G25" i="58" s="1"/>
  <c r="H51" i="58"/>
  <c r="H52" i="58"/>
  <c r="G26" i="58"/>
  <c r="G32" i="58" s="1"/>
  <c r="I20" i="58"/>
  <c r="I21" i="58" s="1"/>
  <c r="G58" i="58"/>
  <c r="H30" i="26"/>
  <c r="I30" i="26"/>
  <c r="G29" i="58"/>
  <c r="I37" i="58"/>
  <c r="H50" i="58"/>
  <c r="G30" i="26"/>
  <c r="I25" i="58"/>
  <c r="I54" i="58"/>
  <c r="G55" i="58"/>
  <c r="F54" i="58"/>
  <c r="G57" i="58"/>
  <c r="H54" i="58" l="1"/>
  <c r="H53" i="57"/>
  <c r="H52" i="57"/>
  <c r="I54" i="57"/>
  <c r="G54" i="57"/>
  <c r="I42" i="57"/>
  <c r="I40" i="57"/>
  <c r="I39" i="57"/>
  <c r="I38" i="57"/>
  <c r="I37" i="57"/>
  <c r="M29" i="26"/>
  <c r="L29" i="26"/>
  <c r="G26" i="57"/>
  <c r="G29" i="26"/>
  <c r="F29" i="26"/>
  <c r="E29" i="26"/>
  <c r="H20" i="57" l="1"/>
  <c r="H21" i="57" s="1"/>
  <c r="H25" i="57" s="1"/>
  <c r="G29" i="57"/>
  <c r="F54" i="57"/>
  <c r="G32" i="57"/>
  <c r="I29" i="26"/>
  <c r="I20" i="57"/>
  <c r="I21" i="57" s="1"/>
  <c r="I25" i="57" s="1"/>
  <c r="G20" i="57"/>
  <c r="G21" i="57" s="1"/>
  <c r="I41" i="57"/>
  <c r="E54" i="57"/>
  <c r="H51" i="57"/>
  <c r="G58" i="57"/>
  <c r="H50" i="57"/>
  <c r="G57" i="57"/>
  <c r="G25" i="57" l="1"/>
  <c r="H29" i="26"/>
  <c r="H54" i="57"/>
  <c r="G55" i="57"/>
  <c r="E54" i="56" l="1"/>
  <c r="I42" i="56"/>
  <c r="I41" i="56"/>
  <c r="I40" i="56"/>
  <c r="I39" i="56"/>
  <c r="I38" i="56"/>
  <c r="M28" i="26"/>
  <c r="L28" i="26"/>
  <c r="G26" i="56"/>
  <c r="G28" i="26"/>
  <c r="F28" i="26"/>
  <c r="E28" i="26"/>
  <c r="I54" i="56" l="1"/>
  <c r="H20" i="56"/>
  <c r="H21" i="56" s="1"/>
  <c r="H25" i="56" s="1"/>
  <c r="I20" i="56"/>
  <c r="I21" i="56" s="1"/>
  <c r="I25" i="56" s="1"/>
  <c r="G20" i="56"/>
  <c r="G21" i="56" s="1"/>
  <c r="G25" i="56" s="1"/>
  <c r="H52" i="56"/>
  <c r="H28" i="26"/>
  <c r="H53" i="56"/>
  <c r="G32" i="56"/>
  <c r="I28" i="26"/>
  <c r="H51" i="56"/>
  <c r="G54" i="56"/>
  <c r="G29" i="56"/>
  <c r="I37" i="56"/>
  <c r="F54" i="56"/>
  <c r="H50" i="56"/>
  <c r="H54" i="56" l="1"/>
  <c r="G55" i="56"/>
  <c r="I54" i="55" l="1"/>
  <c r="G54" i="55"/>
  <c r="F54" i="55"/>
  <c r="I42" i="55"/>
  <c r="I41" i="55"/>
  <c r="I40" i="55"/>
  <c r="I39" i="55"/>
  <c r="I38" i="55"/>
  <c r="I37" i="55"/>
  <c r="M27" i="26"/>
  <c r="L27" i="26"/>
  <c r="G27" i="26"/>
  <c r="F27" i="26"/>
  <c r="E27" i="26"/>
  <c r="H52" i="55" l="1"/>
  <c r="H53" i="55"/>
  <c r="G58" i="55" s="1"/>
  <c r="H20" i="55"/>
  <c r="H21" i="55" s="1"/>
  <c r="H25" i="55" s="1"/>
  <c r="I20" i="55"/>
  <c r="I21" i="55" s="1"/>
  <c r="I25" i="55" s="1"/>
  <c r="G26" i="55"/>
  <c r="G20" i="55"/>
  <c r="G21" i="55" s="1"/>
  <c r="H27" i="26" s="1"/>
  <c r="G29" i="55"/>
  <c r="E54" i="55"/>
  <c r="H51" i="55"/>
  <c r="G57" i="55"/>
  <c r="H50" i="55"/>
  <c r="G32" i="55" l="1"/>
  <c r="I27" i="26"/>
  <c r="G25" i="55"/>
  <c r="H54" i="55"/>
  <c r="G55" i="55"/>
  <c r="I54" i="54" l="1"/>
  <c r="G54" i="54"/>
  <c r="F54" i="54"/>
  <c r="I42" i="54"/>
  <c r="I40" i="54"/>
  <c r="I39" i="54"/>
  <c r="I38" i="54"/>
  <c r="I37" i="54"/>
  <c r="M26" i="26"/>
  <c r="L26" i="26"/>
  <c r="G29" i="54"/>
  <c r="G26" i="54"/>
  <c r="G26" i="26"/>
  <c r="F26" i="26"/>
  <c r="E26" i="26"/>
  <c r="H53" i="54" l="1"/>
  <c r="H52" i="54"/>
  <c r="G20" i="54"/>
  <c r="G21" i="54" s="1"/>
  <c r="I20" i="54"/>
  <c r="I21" i="54" s="1"/>
  <c r="I25" i="54" s="1"/>
  <c r="G32" i="54"/>
  <c r="I26" i="26"/>
  <c r="H20" i="54"/>
  <c r="H21" i="54" s="1"/>
  <c r="H25" i="54" s="1"/>
  <c r="I41" i="54"/>
  <c r="E54" i="54"/>
  <c r="H51" i="54"/>
  <c r="H50" i="54"/>
  <c r="G25" i="54" l="1"/>
  <c r="H26" i="26"/>
  <c r="H54" i="54"/>
  <c r="G55" i="54"/>
  <c r="I54" i="53" l="1"/>
  <c r="F54" i="53"/>
  <c r="I42" i="53"/>
  <c r="I40" i="53"/>
  <c r="I39" i="53"/>
  <c r="I38" i="53"/>
  <c r="I37" i="53"/>
  <c r="M25" i="26"/>
  <c r="L25" i="26"/>
  <c r="G29" i="53"/>
  <c r="G26" i="53"/>
  <c r="G20" i="53"/>
  <c r="G21" i="53" s="1"/>
  <c r="G25" i="26"/>
  <c r="F25" i="26"/>
  <c r="E25" i="26"/>
  <c r="G54" i="53" l="1"/>
  <c r="H52" i="53"/>
  <c r="G32" i="53"/>
  <c r="I25" i="26"/>
  <c r="H53" i="53"/>
  <c r="G58" i="53" s="1"/>
  <c r="G25" i="53"/>
  <c r="H25" i="26"/>
  <c r="H20" i="53"/>
  <c r="H21" i="53" s="1"/>
  <c r="H25" i="53" s="1"/>
  <c r="I20" i="53"/>
  <c r="I21" i="53" s="1"/>
  <c r="I25" i="53" s="1"/>
  <c r="I41" i="53"/>
  <c r="E54" i="53"/>
  <c r="H51" i="53"/>
  <c r="G57" i="53"/>
  <c r="H50" i="53"/>
  <c r="H54" i="53" l="1"/>
  <c r="G55" i="53"/>
  <c r="I54" i="52" l="1"/>
  <c r="G54" i="52"/>
  <c r="F54" i="52"/>
  <c r="I42" i="52"/>
  <c r="I40" i="52"/>
  <c r="I39" i="52"/>
  <c r="I38" i="52"/>
  <c r="I37" i="52"/>
  <c r="M24" i="26"/>
  <c r="L24" i="26"/>
  <c r="G29" i="52"/>
  <c r="G26" i="52"/>
  <c r="G24" i="26"/>
  <c r="F24" i="26"/>
  <c r="E24" i="26"/>
  <c r="H20" i="52" l="1"/>
  <c r="H21" i="52" s="1"/>
  <c r="H25" i="52" s="1"/>
  <c r="H52" i="52"/>
  <c r="I20" i="52"/>
  <c r="I21" i="52" s="1"/>
  <c r="I25" i="52" s="1"/>
  <c r="G32" i="52"/>
  <c r="I24" i="26"/>
  <c r="G20" i="52"/>
  <c r="G21" i="52" s="1"/>
  <c r="H53" i="52"/>
  <c r="G57" i="52" s="1"/>
  <c r="I41" i="52"/>
  <c r="E54" i="52"/>
  <c r="H51" i="52"/>
  <c r="G58" i="52"/>
  <c r="H50" i="52"/>
  <c r="G25" i="52" l="1"/>
  <c r="H24" i="26"/>
  <c r="G55" i="52"/>
  <c r="H54" i="52"/>
  <c r="I54" i="51" l="1"/>
  <c r="F54" i="51"/>
  <c r="I42" i="51"/>
  <c r="I40" i="51"/>
  <c r="I39" i="51"/>
  <c r="I38" i="51"/>
  <c r="I37" i="51"/>
  <c r="M23" i="26"/>
  <c r="L23" i="26"/>
  <c r="G29" i="51"/>
  <c r="G26" i="51"/>
  <c r="G23" i="26"/>
  <c r="F23" i="26"/>
  <c r="E23" i="26"/>
  <c r="H20" i="51" l="1"/>
  <c r="H21" i="51" s="1"/>
  <c r="H25" i="51" s="1"/>
  <c r="H52" i="51"/>
  <c r="G54" i="51"/>
  <c r="G32" i="51"/>
  <c r="I23" i="26"/>
  <c r="I20" i="51"/>
  <c r="I21" i="51" s="1"/>
  <c r="I25" i="51" s="1"/>
  <c r="G20" i="51"/>
  <c r="G21" i="51" s="1"/>
  <c r="H53" i="51"/>
  <c r="I41" i="51"/>
  <c r="E54" i="51"/>
  <c r="H51" i="51"/>
  <c r="G58" i="51"/>
  <c r="H50" i="51"/>
  <c r="G57" i="51"/>
  <c r="G25" i="51" l="1"/>
  <c r="H23" i="26"/>
  <c r="G55" i="51"/>
  <c r="H54" i="51"/>
  <c r="I54" i="50" l="1"/>
  <c r="G54" i="50"/>
  <c r="F54" i="50"/>
  <c r="I42" i="50"/>
  <c r="I40" i="50"/>
  <c r="I39" i="50"/>
  <c r="I38" i="50"/>
  <c r="I37" i="50"/>
  <c r="M21" i="26"/>
  <c r="L21" i="26"/>
  <c r="G29" i="50"/>
  <c r="G26" i="50"/>
  <c r="G21" i="26"/>
  <c r="F21" i="26"/>
  <c r="E21" i="26"/>
  <c r="I20" i="50" l="1"/>
  <c r="I21" i="50" s="1"/>
  <c r="I25" i="50" s="1"/>
  <c r="H20" i="50"/>
  <c r="H21" i="50" s="1"/>
  <c r="H25" i="50" s="1"/>
  <c r="H52" i="50"/>
  <c r="G32" i="50"/>
  <c r="I21" i="26"/>
  <c r="G20" i="50"/>
  <c r="G21" i="50" s="1"/>
  <c r="H53" i="50"/>
  <c r="G57" i="50" s="1"/>
  <c r="I41" i="50"/>
  <c r="E54" i="50"/>
  <c r="H51" i="50"/>
  <c r="G58" i="50"/>
  <c r="H50" i="50"/>
  <c r="G25" i="50" l="1"/>
  <c r="H21" i="26"/>
  <c r="G55" i="50"/>
  <c r="H54" i="50"/>
  <c r="I54" i="48" l="1"/>
  <c r="F54" i="48"/>
  <c r="I42" i="48"/>
  <c r="I41" i="48"/>
  <c r="I40" i="48"/>
  <c r="I39" i="48"/>
  <c r="I38" i="48"/>
  <c r="I37" i="48"/>
  <c r="M20" i="26"/>
  <c r="L20" i="26"/>
  <c r="G20" i="26"/>
  <c r="F20" i="26"/>
  <c r="E20" i="26"/>
  <c r="H53" i="48" l="1"/>
  <c r="G54" i="48"/>
  <c r="I20" i="48"/>
  <c r="I21" i="48" s="1"/>
  <c r="H52" i="48"/>
  <c r="G26" i="48"/>
  <c r="I25" i="48"/>
  <c r="G29" i="48"/>
  <c r="H20" i="48"/>
  <c r="H21" i="48" s="1"/>
  <c r="H25" i="48" s="1"/>
  <c r="G20" i="48"/>
  <c r="G21" i="48" s="1"/>
  <c r="H20" i="26" s="1"/>
  <c r="E54" i="48"/>
  <c r="H51" i="48"/>
  <c r="G58" i="48"/>
  <c r="H50" i="48"/>
  <c r="G57" i="48"/>
  <c r="G25" i="48" l="1"/>
  <c r="G32" i="48"/>
  <c r="I20" i="26"/>
  <c r="H54" i="48"/>
  <c r="G55" i="48"/>
  <c r="G54" i="47" l="1"/>
  <c r="F54" i="47"/>
  <c r="E54" i="47"/>
  <c r="I42" i="47"/>
  <c r="I41" i="47"/>
  <c r="I40" i="47"/>
  <c r="I39" i="47"/>
  <c r="I38" i="47"/>
  <c r="I37" i="47"/>
  <c r="M19" i="26"/>
  <c r="L19" i="26"/>
  <c r="G29" i="47"/>
  <c r="H20" i="47"/>
  <c r="H21" i="47" s="1"/>
  <c r="H25" i="47" s="1"/>
  <c r="G19" i="26"/>
  <c r="F19" i="26"/>
  <c r="E19" i="26"/>
  <c r="I20" i="47" l="1"/>
  <c r="I21" i="47" s="1"/>
  <c r="H51" i="47"/>
  <c r="H52" i="47"/>
  <c r="G26" i="47"/>
  <c r="G32" i="47" s="1"/>
  <c r="I25" i="47"/>
  <c r="G20" i="47"/>
  <c r="G21" i="47" s="1"/>
  <c r="I54" i="47"/>
  <c r="H53" i="47"/>
  <c r="G57" i="47" s="1"/>
  <c r="H50" i="47"/>
  <c r="G58" i="47" l="1"/>
  <c r="I19" i="26"/>
  <c r="G25" i="47"/>
  <c r="H19" i="26"/>
  <c r="H54" i="47"/>
  <c r="G55" i="47"/>
  <c r="I54" i="46" l="1"/>
  <c r="G54" i="46"/>
  <c r="I42" i="46"/>
  <c r="I40" i="46"/>
  <c r="I39" i="46"/>
  <c r="I38" i="46"/>
  <c r="I37" i="46"/>
  <c r="M18" i="26"/>
  <c r="L18" i="26"/>
  <c r="G29" i="46"/>
  <c r="G26" i="46"/>
  <c r="G18" i="26"/>
  <c r="F18" i="26"/>
  <c r="E18" i="26"/>
  <c r="H20" i="46" l="1"/>
  <c r="H21" i="46" s="1"/>
  <c r="H25" i="46" s="1"/>
  <c r="H50" i="46"/>
  <c r="G55" i="46" s="1"/>
  <c r="H52" i="46"/>
  <c r="G32" i="46"/>
  <c r="I18" i="26"/>
  <c r="I20" i="46"/>
  <c r="I21" i="46" s="1"/>
  <c r="I25" i="46" s="1"/>
  <c r="G20" i="46"/>
  <c r="G21" i="46" s="1"/>
  <c r="H53" i="46"/>
  <c r="I41" i="46"/>
  <c r="E54" i="46"/>
  <c r="H51" i="46"/>
  <c r="G58" i="46"/>
  <c r="F54" i="46"/>
  <c r="G57" i="46"/>
  <c r="H54" i="46" l="1"/>
  <c r="G25" i="46"/>
  <c r="H18" i="26"/>
  <c r="H52" i="45"/>
  <c r="E54" i="45"/>
  <c r="I42" i="45"/>
  <c r="I41" i="45"/>
  <c r="I40" i="45"/>
  <c r="I39" i="45"/>
  <c r="I38" i="45"/>
  <c r="I37" i="45"/>
  <c r="M17" i="26"/>
  <c r="L17" i="26"/>
  <c r="G26" i="45"/>
  <c r="G17" i="26"/>
  <c r="F17" i="26"/>
  <c r="H20" i="45"/>
  <c r="H21" i="45" s="1"/>
  <c r="H25" i="45" s="1"/>
  <c r="E17" i="26"/>
  <c r="H51" i="45" l="1"/>
  <c r="F54" i="45"/>
  <c r="I20" i="45"/>
  <c r="I21" i="45" s="1"/>
  <c r="I25" i="45" s="1"/>
  <c r="G20" i="45"/>
  <c r="G21" i="45" s="1"/>
  <c r="H17" i="26" s="1"/>
  <c r="I54" i="45"/>
  <c r="H53" i="45"/>
  <c r="G57" i="45" s="1"/>
  <c r="G32" i="45"/>
  <c r="I17" i="26"/>
  <c r="G25" i="45"/>
  <c r="G29" i="45"/>
  <c r="G54" i="45"/>
  <c r="G58" i="45"/>
  <c r="H50" i="45"/>
  <c r="G55" i="45" l="1"/>
  <c r="H54" i="45"/>
  <c r="I54" i="44" l="1"/>
  <c r="G54" i="44"/>
  <c r="F54" i="44"/>
  <c r="I42" i="44"/>
  <c r="I41" i="44"/>
  <c r="I40" i="44"/>
  <c r="I39" i="44"/>
  <c r="I38" i="44"/>
  <c r="I37" i="44"/>
  <c r="M16" i="26"/>
  <c r="L16" i="26"/>
  <c r="G26" i="44"/>
  <c r="G16" i="26"/>
  <c r="F16" i="26"/>
  <c r="E16" i="26"/>
  <c r="H53" i="44" l="1"/>
  <c r="H52" i="44"/>
  <c r="H20" i="44"/>
  <c r="H21" i="44" s="1"/>
  <c r="H25" i="44" s="1"/>
  <c r="I20" i="44"/>
  <c r="I21" i="44" s="1"/>
  <c r="I25" i="44" s="1"/>
  <c r="G20" i="44"/>
  <c r="G21" i="44" s="1"/>
  <c r="G29" i="44"/>
  <c r="G32" i="44"/>
  <c r="I16" i="26"/>
  <c r="E54" i="44"/>
  <c r="H51" i="44"/>
  <c r="G58" i="44"/>
  <c r="H50" i="44"/>
  <c r="G57" i="44"/>
  <c r="G25" i="44" l="1"/>
  <c r="H16" i="26"/>
  <c r="H54" i="44"/>
  <c r="G55" i="44"/>
  <c r="I54" i="43" l="1"/>
  <c r="G54" i="43"/>
  <c r="I42" i="43"/>
  <c r="I40" i="43"/>
  <c r="I39" i="43"/>
  <c r="I38" i="43"/>
  <c r="I37" i="43"/>
  <c r="M15" i="26"/>
  <c r="L15" i="26"/>
  <c r="G26" i="43"/>
  <c r="I20" i="43"/>
  <c r="I21" i="43" s="1"/>
  <c r="I25" i="43" s="1"/>
  <c r="G15" i="26"/>
  <c r="F15" i="26"/>
  <c r="E15" i="26"/>
  <c r="H20" i="43" l="1"/>
  <c r="H21" i="43" s="1"/>
  <c r="H25" i="43" s="1"/>
  <c r="H50" i="43"/>
  <c r="H52" i="43"/>
  <c r="G32" i="43"/>
  <c r="I15" i="26"/>
  <c r="G20" i="43"/>
  <c r="G21" i="43" s="1"/>
  <c r="H53" i="43"/>
  <c r="G58" i="43" s="1"/>
  <c r="I41" i="43"/>
  <c r="E54" i="43"/>
  <c r="H51" i="43"/>
  <c r="G55" i="43"/>
  <c r="F54" i="43"/>
  <c r="H54" i="43" l="1"/>
  <c r="G57" i="43"/>
  <c r="G25" i="43"/>
  <c r="H15" i="26"/>
  <c r="H52" i="42"/>
  <c r="I54" i="42"/>
  <c r="F54" i="42"/>
  <c r="I42" i="42"/>
  <c r="I40" i="42"/>
  <c r="I39" i="42"/>
  <c r="I38" i="42"/>
  <c r="I37" i="42"/>
  <c r="M14" i="26"/>
  <c r="L14" i="26"/>
  <c r="G29" i="42"/>
  <c r="G20" i="42"/>
  <c r="G21" i="42" s="1"/>
  <c r="H14" i="26" s="1"/>
  <c r="F14" i="26"/>
  <c r="E14" i="26"/>
  <c r="I20" i="42" l="1"/>
  <c r="I21" i="42" s="1"/>
  <c r="I25" i="42" s="1"/>
  <c r="I41" i="42"/>
  <c r="E54" i="42"/>
  <c r="H51" i="42"/>
  <c r="G14" i="26"/>
  <c r="H53" i="42"/>
  <c r="G57" i="42" s="1"/>
  <c r="H20" i="42"/>
  <c r="H21" i="42" s="1"/>
  <c r="H25" i="42" s="1"/>
  <c r="G26" i="42"/>
  <c r="G54" i="42"/>
  <c r="G58" i="42"/>
  <c r="H50" i="42"/>
  <c r="G32" i="42" l="1"/>
  <c r="I14" i="26"/>
  <c r="G25" i="42"/>
  <c r="H54" i="42"/>
  <c r="G55" i="42"/>
  <c r="K43" i="26" l="1"/>
  <c r="J43" i="26" l="1"/>
  <c r="J14" i="26"/>
  <c r="K14" i="26"/>
  <c r="J27" i="26" l="1"/>
  <c r="K27" i="26"/>
  <c r="K26" i="26"/>
  <c r="J26" i="26"/>
  <c r="K25" i="26"/>
  <c r="J15" i="26"/>
  <c r="K15" i="26"/>
  <c r="K16" i="26"/>
  <c r="J16" i="26"/>
  <c r="J17" i="26"/>
  <c r="J18" i="26"/>
  <c r="J19" i="26"/>
  <c r="K19" i="26"/>
  <c r="K20" i="26"/>
  <c r="J20" i="26"/>
  <c r="J21" i="26"/>
  <c r="J23" i="26"/>
  <c r="J24" i="26"/>
  <c r="K24" i="26"/>
  <c r="K28" i="26"/>
  <c r="J28" i="26"/>
  <c r="J29" i="26"/>
  <c r="J30" i="26"/>
  <c r="J31" i="26"/>
  <c r="K31" i="26"/>
  <c r="K32" i="26"/>
  <c r="J32" i="26"/>
  <c r="J33" i="26"/>
  <c r="J34" i="26"/>
  <c r="J35" i="26"/>
  <c r="K35" i="26"/>
  <c r="K36" i="26"/>
  <c r="J36" i="26"/>
  <c r="J37" i="26"/>
  <c r="J38" i="26"/>
  <c r="J39" i="26"/>
  <c r="K39" i="26"/>
  <c r="K40" i="26"/>
  <c r="J40" i="26"/>
  <c r="J41" i="26"/>
  <c r="J42" i="26"/>
  <c r="K44" i="26"/>
  <c r="K45" i="26"/>
  <c r="J45" i="26"/>
  <c r="J46" i="26"/>
  <c r="J47" i="26"/>
  <c r="J48" i="26"/>
  <c r="K48" i="26"/>
  <c r="N49" i="26"/>
  <c r="K47" i="26" l="1"/>
  <c r="K42" i="26"/>
  <c r="K38" i="26"/>
  <c r="K34" i="26"/>
  <c r="K30" i="26"/>
  <c r="K23" i="26"/>
  <c r="K18" i="26"/>
  <c r="K46" i="26"/>
  <c r="K41" i="26"/>
  <c r="K37" i="26"/>
  <c r="K33" i="26"/>
  <c r="K29" i="26"/>
  <c r="K21" i="26"/>
  <c r="K17" i="26"/>
  <c r="J25" i="26"/>
  <c r="I54" i="41" l="1"/>
  <c r="G54" i="41"/>
  <c r="F54" i="41"/>
  <c r="I42" i="41"/>
  <c r="I40" i="41"/>
  <c r="I39" i="41"/>
  <c r="I38" i="41"/>
  <c r="I37" i="41"/>
  <c r="M13" i="26"/>
  <c r="M49" i="26" s="1"/>
  <c r="L13" i="26"/>
  <c r="L49" i="26" s="1"/>
  <c r="G29" i="41"/>
  <c r="G26" i="41"/>
  <c r="G13" i="26"/>
  <c r="G49" i="26" s="1"/>
  <c r="F13" i="26"/>
  <c r="E13" i="26"/>
  <c r="N50" i="26" l="1"/>
  <c r="H20" i="41"/>
  <c r="H21" i="41" s="1"/>
  <c r="H25" i="41" s="1"/>
  <c r="H52" i="41"/>
  <c r="G32" i="41"/>
  <c r="I13" i="26"/>
  <c r="I49" i="26" s="1"/>
  <c r="I20" i="41"/>
  <c r="I21" i="41" s="1"/>
  <c r="I25" i="41" s="1"/>
  <c r="G20" i="41"/>
  <c r="G21" i="41" s="1"/>
  <c r="H53" i="41"/>
  <c r="G57" i="41" s="1"/>
  <c r="E54" i="41"/>
  <c r="H51" i="41"/>
  <c r="H50" i="41"/>
  <c r="G58" i="41" l="1"/>
  <c r="G25" i="41"/>
  <c r="H13" i="26"/>
  <c r="H54" i="41"/>
  <c r="G55" i="41"/>
  <c r="H55" i="26" l="1"/>
  <c r="H49" i="26"/>
  <c r="J13" i="26"/>
  <c r="J49" i="26" s="1"/>
  <c r="K13" i="26"/>
  <c r="K49" i="26" s="1"/>
  <c r="K50" i="26" l="1"/>
  <c r="H60" i="26" l="1"/>
  <c r="H56" i="26" l="1"/>
  <c r="H61" i="26"/>
</calcChain>
</file>

<file path=xl/sharedStrings.xml><?xml version="1.0" encoding="utf-8"?>
<sst xmlns="http://schemas.openxmlformats.org/spreadsheetml/2006/main" count="2499" uniqueCount="290">
  <si>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</si>
  <si>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</si>
  <si>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</si>
  <si>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</si>
  <si>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</si>
  <si>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</si>
  <si>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</si>
  <si>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</si>
  <si>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</si>
  <si>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</si>
  <si>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</si>
  <si>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</si>
  <si>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</si>
  <si>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</si>
  <si>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</si>
  <si>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</si>
  <si>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</si>
  <si>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</si>
  <si>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</si>
  <si>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</si>
  <si>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</si>
  <si>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</si>
  <si>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</si>
  <si>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</si>
  <si>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</si>
  <si>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</si>
  <si>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</si>
  <si>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</si>
  <si>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</si>
  <si>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</si>
  <si>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</si>
  <si>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</si>
  <si>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</si>
  <si>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</si>
  <si>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</si>
  <si>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</si>
  <si>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</si>
  <si>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</si>
  <si>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</si>
  <si>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</si>
  <si>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</si>
  <si>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</si>
  <si>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</si>
  <si>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</si>
  <si>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</si>
  <si>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</si>
  <si>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</si>
  <si>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</si>
  <si>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</si>
  <si>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</si>
  <si>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</si>
  <si>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</si>
  <si>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</si>
  <si>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</si>
  <si>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</si>
  <si>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</si>
  <si>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</si>
  <si>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</si>
  <si>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</si>
  <si>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</si>
  <si>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</si>
  <si>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</si>
  <si>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</si>
  <si>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</si>
  <si>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</si>
  <si>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</si>
  <si>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</si>
  <si>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</si>
  <si>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</si>
  <si>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</si>
  <si>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</si>
  <si>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</si>
  <si>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</si>
  <si>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</si>
  <si>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</si>
  <si>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</si>
  <si>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</si>
  <si>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2020</t>
  </si>
  <si>
    <t>Stav k 1.1.2020</t>
  </si>
  <si>
    <t>b) Výsledek hospod. předcház. účet. období k 31. 12. 2020</t>
  </si>
  <si>
    <t>1001</t>
  </si>
  <si>
    <t>Mateřská škola Olomouc, Blanická 16</t>
  </si>
  <si>
    <t>Blanická 16</t>
  </si>
  <si>
    <t>772 00  Olomouc</t>
  </si>
  <si>
    <t>Základní škola a Mateřská škola logopedická Olomouc</t>
  </si>
  <si>
    <t>třída Svornosti 900/37</t>
  </si>
  <si>
    <t>779 00  Olomouc</t>
  </si>
  <si>
    <t>Střední škola, Základní škola a Mateřská škola prof. V. Vejdovského Olomouc - Hejčín</t>
  </si>
  <si>
    <t>Tomkova 42</t>
  </si>
  <si>
    <t>779 00  Olomouc - Hejčín</t>
  </si>
  <si>
    <t>1032</t>
  </si>
  <si>
    <t>Základní škola Šternberk, Olomoucká 76</t>
  </si>
  <si>
    <t>Olomoucká 2098/76</t>
  </si>
  <si>
    <t>785 01  Šternberk</t>
  </si>
  <si>
    <t>1033</t>
  </si>
  <si>
    <t>Základní škola Uničov, Šternberská 456</t>
  </si>
  <si>
    <t>Šternberská 35/456</t>
  </si>
  <si>
    <t>783 91  Uničov</t>
  </si>
  <si>
    <t>1034</t>
  </si>
  <si>
    <t>Základní škola, Dětský domov a Školní jídelna Litovel</t>
  </si>
  <si>
    <t>Palackého 938</t>
  </si>
  <si>
    <t>784 01  Litovel</t>
  </si>
  <si>
    <t>1100</t>
  </si>
  <si>
    <t>Gymnázium Jana Opletala, Litovel, Opletalova 189</t>
  </si>
  <si>
    <t>Opletalova 189</t>
  </si>
  <si>
    <t>1101</t>
  </si>
  <si>
    <t>Gymnázium, Olomouc, Čajkovského 9</t>
  </si>
  <si>
    <t>Čajkovského 9</t>
  </si>
  <si>
    <t>1102</t>
  </si>
  <si>
    <t>Slovanské gymnázium, Olomouc, tř. Jiřího z Poděbrad 13</t>
  </si>
  <si>
    <t>tř. Jiřího z Poděbrad 13</t>
  </si>
  <si>
    <t>771 11  Olomouc</t>
  </si>
  <si>
    <t>1103</t>
  </si>
  <si>
    <t>Gymnázium, Olomouc - Hejčín, Tomkova 45</t>
  </si>
  <si>
    <t>Tomkova 45</t>
  </si>
  <si>
    <t>1104</t>
  </si>
  <si>
    <t>Gymnázium, Šternberk, Horní náměstí 5</t>
  </si>
  <si>
    <t>Horní náměstí 5</t>
  </si>
  <si>
    <t>1105</t>
  </si>
  <si>
    <t>Gymnázium, Uničov, Gymnazijní 257</t>
  </si>
  <si>
    <t>Gymnazijní 257</t>
  </si>
  <si>
    <t>1120</t>
  </si>
  <si>
    <t>Vyšší odborná škola a Střední průmyslová škola elektrotechnická, Olomouc, Božetěchova 3</t>
  </si>
  <si>
    <t>Božetěchova 3</t>
  </si>
  <si>
    <t>1121</t>
  </si>
  <si>
    <t xml:space="preserve">Střední průmyslová škola strojnická, Olomouc  </t>
  </si>
  <si>
    <t>tř. 17. listopadu 49</t>
  </si>
  <si>
    <t>772 11  Olomouc</t>
  </si>
  <si>
    <t>1122</t>
  </si>
  <si>
    <t>Střední průmyslová škola a Střední odborné učiliště Uničov</t>
  </si>
  <si>
    <t>Školní 164</t>
  </si>
  <si>
    <t>1123</t>
  </si>
  <si>
    <t>Střední škola zemědělská a zahradnická, Olomouc, U Hradiska 4</t>
  </si>
  <si>
    <t>U Hradiska 4</t>
  </si>
  <si>
    <t>1150</t>
  </si>
  <si>
    <t>Obchodní akademie, Olomouc, tř. Spojenců 11</t>
  </si>
  <si>
    <t>tř. Spojenců 11</t>
  </si>
  <si>
    <t>1160</t>
  </si>
  <si>
    <t>Střední zdravotnická škola a Vyšší odborná škola zdravotnická Emanuela Pöttinga a Jazyková škola s právem státní jazykové zkoušky Olomouc</t>
  </si>
  <si>
    <t>Pöttingova 2</t>
  </si>
  <si>
    <t>771 00  Olomouc</t>
  </si>
  <si>
    <t>1200</t>
  </si>
  <si>
    <t>Střední odborná škola Litovel, Komenského 677</t>
  </si>
  <si>
    <t>Komenského 677</t>
  </si>
  <si>
    <t>1201</t>
  </si>
  <si>
    <t>Sigmundova střední škola strojírenská, Lutín</t>
  </si>
  <si>
    <t>Jana Sigmunda 242</t>
  </si>
  <si>
    <t>783 49  Lutín</t>
  </si>
  <si>
    <t>1202</t>
  </si>
  <si>
    <t>Střední škola logistiky a chemie, Olomouc, U Hradiska 29</t>
  </si>
  <si>
    <t>U Hradiska 29</t>
  </si>
  <si>
    <t>1204</t>
  </si>
  <si>
    <t>Střední škola polytechnická, Olomouc, Rooseveltova 79</t>
  </si>
  <si>
    <t>Rooseveltova 79</t>
  </si>
  <si>
    <t>1205</t>
  </si>
  <si>
    <t>Střední škola polygrafická, Olomouc, Střední novosadská 87/53</t>
  </si>
  <si>
    <t>Střední novosadská 87/53</t>
  </si>
  <si>
    <t>1206</t>
  </si>
  <si>
    <t>Střední odborná škola obchodu a služeb, Olomouc, Štursova 14</t>
  </si>
  <si>
    <t>Štursova 14</t>
  </si>
  <si>
    <t>1207</t>
  </si>
  <si>
    <t>Střední škola technická  a obchodní, Olomouc, Kosinova 4</t>
  </si>
  <si>
    <t>Kosinova 4</t>
  </si>
  <si>
    <t>1208</t>
  </si>
  <si>
    <t>Střední odborná škola lesnická a strojírenská Šternberk</t>
  </si>
  <si>
    <t>Opavská 8</t>
  </si>
  <si>
    <t>1300</t>
  </si>
  <si>
    <t>Základní umělecká škola  Iši Krejčího Olomouc, Na Vozovce 32</t>
  </si>
  <si>
    <t>Na Vozovce 246/32</t>
  </si>
  <si>
    <t>1301</t>
  </si>
  <si>
    <t>Základní umělecká škola „Žerotín“ Olomouc, Kavaleristů 6</t>
  </si>
  <si>
    <t>Kavaleristů 6</t>
  </si>
  <si>
    <t>1302</t>
  </si>
  <si>
    <t>Základní umělecká škola Miloslava Stibora - výtvarný obor, Olomouc, Pionýrská 4</t>
  </si>
  <si>
    <t>Pionýrská 4</t>
  </si>
  <si>
    <t>1303</t>
  </si>
  <si>
    <t>Základní umělecká škola Litovel, Jungmannova 740</t>
  </si>
  <si>
    <t>Jungmannova 740</t>
  </si>
  <si>
    <t>1304</t>
  </si>
  <si>
    <t>Základní umělecká škola, Uničov, Litovelská 190</t>
  </si>
  <si>
    <t>Litovelská 190</t>
  </si>
  <si>
    <t>1350</t>
  </si>
  <si>
    <t>Dům dětí a mládeže Olomouc</t>
  </si>
  <si>
    <t>tř. 17. listopadu 47</t>
  </si>
  <si>
    <t>771 74  Olomouc</t>
  </si>
  <si>
    <t>1351</t>
  </si>
  <si>
    <t>Dům dětí a mládeže  Litovel</t>
  </si>
  <si>
    <t>Komenského 719/6</t>
  </si>
  <si>
    <t>1352</t>
  </si>
  <si>
    <t>Dům dětí a mládeže Vila Tereza, Uničov</t>
  </si>
  <si>
    <t>Nádražní 530</t>
  </si>
  <si>
    <t>1400</t>
  </si>
  <si>
    <t>Dětský domov Šance Olomouc</t>
  </si>
  <si>
    <t>U Sportovní haly 544/1a</t>
  </si>
  <si>
    <t>1450</t>
  </si>
  <si>
    <t>Pedagogicko - psychologická poradna a Speciálně pedagogické centrum Olomouckého kraje, Olomouc, U Sportovní haly 1a</t>
  </si>
  <si>
    <t>Olomoucká 76/2098, 785 01 Šternberk</t>
  </si>
  <si>
    <t>Školní 164, 783 91 Uničov</t>
  </si>
  <si>
    <t>00601730</t>
  </si>
  <si>
    <t>třída Svornosti 37/900, 779 00 Olomouc</t>
  </si>
  <si>
    <t xml:space="preserve">Střední škola, Základní škola a Mateřská škola prof. V. Vejdovského Olomouc - Hejčín </t>
  </si>
  <si>
    <t>Tomkova 42, 779 00 Olomouc</t>
  </si>
  <si>
    <t>Šternberská 456, 783 91 Uničov</t>
  </si>
  <si>
    <t>Palackého 938, 784 01 Litovel</t>
  </si>
  <si>
    <t>Opletalova 189, 784 01 Litovel</t>
  </si>
  <si>
    <t>00601772</t>
  </si>
  <si>
    <t>Čajkovského 9, 779 00 Olomouc</t>
  </si>
  <si>
    <t>00848956</t>
  </si>
  <si>
    <t>tř. Jiřího z Poděbrad 13, 779 00 Olomouc</t>
  </si>
  <si>
    <t>00601781</t>
  </si>
  <si>
    <t>Horní náměstí 5, 785 01 Šternberk</t>
  </si>
  <si>
    <t>00601764</t>
  </si>
  <si>
    <t>Gymnazijní 257, 783 91 Uničov</t>
  </si>
  <si>
    <t>00601756</t>
  </si>
  <si>
    <t>Božetěchova 3, 772 00 Olomouc</t>
  </si>
  <si>
    <t>Střední průmyslová škola strojnická Olomouc</t>
  </si>
  <si>
    <t>17. listopadu 995/49, 779 00 Olomouc</t>
  </si>
  <si>
    <t>00601748</t>
  </si>
  <si>
    <t>U Hradiska 4, 779 00 Olomouc</t>
  </si>
  <si>
    <t>00602035</t>
  </si>
  <si>
    <t>tř. Spojenců 11, 779 00 Olomouc</t>
  </si>
  <si>
    <t>00601721</t>
  </si>
  <si>
    <t>Pöttingova 2, 771 00 Olomouc</t>
  </si>
  <si>
    <t>00600938</t>
  </si>
  <si>
    <t>Komenského 677, 784 01 Litovel</t>
  </si>
  <si>
    <t>00848875</t>
  </si>
  <si>
    <t>Jana Sigmunda 242, 783 49 Lutín</t>
  </si>
  <si>
    <t>U Hradiska 29, 779 00 Olomouc</t>
  </si>
  <si>
    <t>00845337</t>
  </si>
  <si>
    <t>Rooseveltova 79, 779 00 Olomouc</t>
  </si>
  <si>
    <t>Střední škola polygrafická, Olomouc, Střední novosadská 87/53</t>
  </si>
  <si>
    <t>Střední novosadská 87/53, 779 00 Olomouc</t>
  </si>
  <si>
    <t>00848778</t>
  </si>
  <si>
    <t>Štursova 14, 779 00 Olomouc</t>
  </si>
  <si>
    <t>00577448</t>
  </si>
  <si>
    <t>Kosinova 4, 779 00 Olomouc</t>
  </si>
  <si>
    <t>Opavská 8, 785 01 Šternberk</t>
  </si>
  <si>
    <t>00848794</t>
  </si>
  <si>
    <t>Základní umělecká škola  Iši Krejčího Olomouc, Na Vozovce 32</t>
  </si>
  <si>
    <t>Na Vozovce 32/246, 779 00 Olomouc</t>
  </si>
  <si>
    <t>Základní umělecká škola „Žerotín“ Olomouc, Kavaleristů 6</t>
  </si>
  <si>
    <t>Kavaleristů 6, 779 00 Olomouc</t>
  </si>
  <si>
    <t>00096725</t>
  </si>
  <si>
    <t>Pionýrská 4, 779 00 Olomouc</t>
  </si>
  <si>
    <t>Jungmannova 740, 784 01 Litovel</t>
  </si>
  <si>
    <t>Litovelská 190, 783 91 Uničov</t>
  </si>
  <si>
    <t>tř. 17. listopadu 47, 771 74 Olomouc</t>
  </si>
  <si>
    <t>00096792</t>
  </si>
  <si>
    <t>Komenského 719/6, 784 01 Litovel</t>
  </si>
  <si>
    <t>Nádražní 530, 783 91 Uničov</t>
  </si>
  <si>
    <t>Dětský domov Šance, Olomouc</t>
  </si>
  <si>
    <t>U Sportovní haly 1a/544, 772 00 Olomouc</t>
  </si>
  <si>
    <t>00849235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</si>
  <si>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14 932,96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</si>
  <si>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414 843,82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</si>
  <si>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2 148,10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</si>
  <si>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188 837,40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</si>
  <si>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66 982,37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</si>
  <si>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6 607,47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</si>
  <si>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383 051,84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</si>
  <si>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499 786,76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</si>
  <si>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99 291,02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</si>
  <si>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199 757,02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</si>
  <si>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486 469,89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</si>
  <si>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186 359,83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</si>
  <si>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162 518,98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</si>
  <si>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194 194, 27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</si>
  <si>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388 835,75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</si>
  <si>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424 363,59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</si>
  <si>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47 164,38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</si>
  <si>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25 111,71 Kč.</t>
  </si>
  <si>
    <t>Tomkova 45, 779 00 Olomouc</t>
  </si>
  <si>
    <t>00601799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</si>
  <si>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154 646,06 Kč, který bude částečně použit na úhradu neuhrazené ztráty minulých let, která je ve výši  -10 543 Kč.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</si>
  <si>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-5 559,44 Kč. Ztráta bude pokryta  ze zlepšeného VH v násl. letech.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</si>
  <si>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15 452,92 Kč, který bude celý použit na úhradu neuhrazené ztráty minulých let, která je ve výši         - 3 345 947,46 Kč.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</si>
  <si>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-101 698,46 Kč. Ztráta bude  pokryta v plné výši z prostředků rezervního fondu.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</si>
  <si>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-76 736 Kč.  Ztráta bude  pokryta v plné výši z prostředků rezervního fondu.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</si>
  <si>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-531 838,21 Kč. Ztráta bude pokryta ze zlepšeného VH v násl. letech .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</si>
  <si>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zlepšeném výsledku hospodaření, a to ve výši 234 685,88 Kč,který bude částečně použit na úhradu neuhrazené ztráty minulých let, která je ve výši -121 556,95.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</si>
  <si>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-138 490,45 Kč. Ztráta bude pokryta  ze zlepšeného VH v násl. letech.</t>
  </si>
  <si>
    <t xml:space="preserve"> - 35 organizací se zlepšeným výsledkem hospodaření  v celkové výši  </t>
  </si>
  <si>
    <t xml:space="preserve"> - 30 organizací se zlepšeným výsledkem hospodaření  v celkové výši  </t>
  </si>
  <si>
    <t>Z celkového počtu 36 organizací v oblasti školství (okres Olomouc) skončilo:</t>
  </si>
  <si>
    <t>14. Financování hospodaření příspěvkových organizací Olomouckého kraje</t>
  </si>
  <si>
    <t>a) Příspěvkové organizace v oblasti školství (Olomouc)</t>
  </si>
  <si>
    <t xml:space="preserve">       Ing. Miroslava Kubová Březinová</t>
  </si>
  <si>
    <t xml:space="preserve"> -   0 organizací se zhoršeným výsledkem hospodaření v celkové výši </t>
  </si>
  <si>
    <t xml:space="preserve"> -   1 organizace s vyrovnaným výsledkem hospodaření</t>
  </si>
  <si>
    <t xml:space="preserve"> -   5 organizací se zhoršeným výsledkem hospodaření v celkové výši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</si>
</sst>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\ %"/>
    <numFmt numFmtId="173" formatCode="d/m/yyyy"/>
    <numFmt numFmtId="174" formatCode="#,##0.0000"/>
  </numFmts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sz val="10"/>
      <color theme="1"/>
      <name val="Arial"/>
      <family val="2"/>
      <charset val="238"/>
    </font>
    <font>
      <b/>
      <sz val="9"/>
      <name val="Arial Black"/>
      <family val="2"/>
      <charset val="238"/>
    </font>
    <font>
      <sz val="12"/>
      <name val="Arial Black"/>
      <family val="2"/>
      <charset val="1"/>
    </font>
    <font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</cellStyleXfs>
  <cellXfs count="663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28" fillId="0" borderId="44" xfId="0" applyFont="1" applyFill="1" applyBorder="1" applyAlignment="1">
      <alignment horizontal="left"/>
    </xf>
    <xf numFmtId="2" fontId="2" fillId="0" borderId="52" xfId="0" applyNumberFormat="1" applyFont="1" applyFill="1" applyBorder="1"/>
    <xf numFmtId="4" fontId="28" fillId="0" borderId="53" xfId="0" applyNumberFormat="1" applyFont="1" applyFill="1" applyBorder="1"/>
    <xf numFmtId="2" fontId="28" fillId="0" borderId="51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3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0" xfId="1" applyFont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0" fontId="12" fillId="0" borderId="1" xfId="1" applyFont="1" applyBorder="1" applyProtection="1">
      <protection hidden="1"/>
    </xf>
    <xf numFmtId="0" fontId="1" fillId="0" borderId="2" xfId="1" applyFont="1" applyBorder="1" applyProtection="1">
      <protection hidden="1"/>
    </xf>
    <xf numFmtId="0" fontId="1" fillId="0" borderId="14" xfId="1" applyFont="1" applyBorder="1" applyProtection="1">
      <protection hidden="1"/>
    </xf>
    <xf numFmtId="0" fontId="1" fillId="0" borderId="25" xfId="1" applyFont="1" applyBorder="1" applyProtection="1">
      <protection hidden="1"/>
    </xf>
    <xf numFmtId="0" fontId="1" fillId="0" borderId="11" xfId="1" applyFont="1" applyBorder="1" applyProtection="1">
      <protection hidden="1"/>
    </xf>
    <xf numFmtId="0" fontId="1" fillId="0" borderId="12" xfId="1" applyFont="1" applyBorder="1" applyProtection="1">
      <protection hidden="1"/>
    </xf>
    <xf numFmtId="0" fontId="1" fillId="0" borderId="10" xfId="1" applyFont="1" applyBorder="1" applyProtection="1">
      <protection hidden="1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0" fontId="36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0" fontId="1" fillId="0" borderId="46" xfId="0" applyFont="1" applyFill="1" applyBorder="1"/>
    <xf numFmtId="0" fontId="6" fillId="0" borderId="54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8" fillId="0" borderId="0" xfId="1" applyFont="1" applyFill="1" applyBorder="1" applyProtection="1">
      <protection hidden="1"/>
    </xf>
    <xf numFmtId="0" fontId="11" fillId="0" borderId="0" xfId="1" applyFont="1" applyFill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2" fontId="1" fillId="0" borderId="0" xfId="0" applyNumberFormat="1" applyFont="1" applyFill="1" applyAlignment="1" applyProtection="1">
      <alignment horizontal="left" indent="15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0" fillId="0" borderId="0" xfId="0" applyAlignment="1">
      <alignment horizontal="right" indent="6"/>
    </xf>
    <xf numFmtId="0" fontId="26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8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3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7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alignment horizontal="right"/>
      <protection hidden="1"/>
    </xf>
    <xf numFmtId="0" fontId="21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3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4" borderId="0" xfId="0" applyNumberFormat="1" applyFont="1" applyFill="1" applyAlignment="1" applyProtection="1">
      <alignment shrinkToFit="1"/>
      <protection hidden="1"/>
    </xf>
    <xf numFmtId="4" fontId="3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2" fontId="1" fillId="0" borderId="0" xfId="0" applyNumberFormat="1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2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2" fillId="0" borderId="57" xfId="0" applyFont="1" applyBorder="1" applyProtection="1"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left"/>
      <protection hidden="1"/>
    </xf>
    <xf numFmtId="0" fontId="1" fillId="0" borderId="6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173" fontId="1" fillId="0" borderId="63" xfId="0" applyNumberFormat="1" applyFont="1" applyBorder="1" applyAlignment="1" applyProtection="1">
      <alignment horizontal="right"/>
      <protection hidden="1"/>
    </xf>
    <xf numFmtId="173" fontId="1" fillId="0" borderId="64" xfId="0" applyNumberFormat="1" applyFont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" fillId="0" borderId="70" xfId="0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/>
      <protection hidden="1"/>
    </xf>
    <xf numFmtId="4" fontId="1" fillId="0" borderId="72" xfId="0" applyNumberFormat="1" applyFont="1" applyFill="1" applyBorder="1" applyAlignment="1" applyProtection="1">
      <alignment horizontal="right"/>
      <protection hidden="1"/>
    </xf>
    <xf numFmtId="4" fontId="1" fillId="0" borderId="73" xfId="0" applyNumberFormat="1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76" xfId="0" applyFont="1" applyFill="1" applyBorder="1" applyProtection="1">
      <protection hidden="1"/>
    </xf>
    <xf numFmtId="0" fontId="1" fillId="0" borderId="77" xfId="0" applyFont="1" applyFill="1" applyBorder="1" applyProtection="1">
      <protection hidden="1"/>
    </xf>
    <xf numFmtId="4" fontId="1" fillId="0" borderId="75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/>
      <protection hidden="1"/>
    </xf>
    <xf numFmtId="4" fontId="1" fillId="0" borderId="79" xfId="0" applyNumberFormat="1" applyFont="1" applyFill="1" applyBorder="1" applyProtection="1">
      <protection hidden="1"/>
    </xf>
    <xf numFmtId="4" fontId="1" fillId="0" borderId="80" xfId="0" applyNumberFormat="1" applyFont="1" applyFill="1" applyBorder="1" applyAlignment="1" applyProtection="1">
      <alignment horizontal="right" shrinkToFit="1"/>
      <protection hidden="1"/>
    </xf>
    <xf numFmtId="0" fontId="12" fillId="0" borderId="65" xfId="0" applyFont="1" applyFill="1" applyBorder="1" applyProtection="1">
      <protection hidden="1"/>
    </xf>
    <xf numFmtId="0" fontId="10" fillId="0" borderId="66" xfId="0" applyFont="1" applyFill="1" applyBorder="1" applyProtection="1">
      <protection hidden="1"/>
    </xf>
    <xf numFmtId="4" fontId="10" fillId="0" borderId="81" xfId="0" applyNumberFormat="1" applyFont="1" applyFill="1" applyBorder="1" applyProtection="1">
      <protection hidden="1"/>
    </xf>
    <xf numFmtId="4" fontId="10" fillId="0" borderId="82" xfId="0" applyNumberFormat="1" applyFont="1" applyFill="1" applyBorder="1" applyProtection="1">
      <protection hidden="1"/>
    </xf>
    <xf numFmtId="4" fontId="10" fillId="0" borderId="83" xfId="0" applyNumberFormat="1" applyFont="1" applyFill="1" applyBorder="1" applyProtection="1">
      <protection hidden="1"/>
    </xf>
    <xf numFmtId="4" fontId="10" fillId="0" borderId="8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4" fontId="2" fillId="0" borderId="1" xfId="0" applyNumberFormat="1" applyFont="1" applyFill="1" applyBorder="1"/>
    <xf numFmtId="4" fontId="2" fillId="0" borderId="54" xfId="0" applyNumberFormat="1" applyFont="1" applyFill="1" applyBorder="1"/>
    <xf numFmtId="4" fontId="2" fillId="0" borderId="47" xfId="0" applyNumberFormat="1" applyFont="1" applyFill="1" applyBorder="1"/>
    <xf numFmtId="4" fontId="2" fillId="0" borderId="4" xfId="0" applyNumberFormat="1" applyFont="1" applyFill="1" applyBorder="1"/>
    <xf numFmtId="4" fontId="2" fillId="0" borderId="89" xfId="0" applyNumberFormat="1" applyFont="1" applyFill="1" applyBorder="1"/>
    <xf numFmtId="4" fontId="2" fillId="0" borderId="21" xfId="0" applyNumberFormat="1" applyFont="1" applyFill="1" applyBorder="1"/>
    <xf numFmtId="4" fontId="2" fillId="0" borderId="85" xfId="0" applyNumberFormat="1" applyFont="1" applyFill="1" applyBorder="1"/>
    <xf numFmtId="4" fontId="28" fillId="0" borderId="25" xfId="0" applyNumberFormat="1" applyFont="1" applyFill="1" applyBorder="1"/>
    <xf numFmtId="4" fontId="28" fillId="0" borderId="43" xfId="0" applyNumberFormat="1" applyFont="1" applyFill="1" applyBorder="1"/>
    <xf numFmtId="4" fontId="28" fillId="0" borderId="90" xfId="0" applyNumberFormat="1" applyFont="1" applyFill="1" applyBorder="1"/>
    <xf numFmtId="4" fontId="2" fillId="0" borderId="55" xfId="0" applyNumberFormat="1" applyFont="1" applyFill="1" applyBorder="1"/>
    <xf numFmtId="4" fontId="2" fillId="0" borderId="24" xfId="0" applyNumberFormat="1" applyFont="1" applyFill="1" applyBorder="1"/>
    <xf numFmtId="4" fontId="2" fillId="0" borderId="23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0" fontId="15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3" borderId="0" xfId="1" applyFont="1" applyFill="1" applyAlignment="1" applyProtection="1">
      <alignment horizontal="right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22" fillId="0" borderId="0" xfId="1" applyFont="1" applyFill="1" applyProtection="1">
      <protection hidden="1"/>
    </xf>
    <xf numFmtId="2" fontId="1" fillId="0" borderId="0" xfId="1" applyNumberFormat="1" applyFont="1" applyFill="1" applyAlignment="1" applyProtection="1">
      <alignment horizontal="left" indent="10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left" shrinkToFit="1"/>
      <protection hidden="1"/>
    </xf>
    <xf numFmtId="0" fontId="7" fillId="0" borderId="0" xfId="1" applyFont="1" applyFill="1" applyAlignment="1" applyProtection="1">
      <alignment shrinkToFit="1"/>
      <protection hidden="1"/>
    </xf>
    <xf numFmtId="0" fontId="6" fillId="0" borderId="0" xfId="1" applyFont="1" applyFill="1" applyProtection="1">
      <protection hidden="1"/>
    </xf>
    <xf numFmtId="0" fontId="14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11" fillId="0" borderId="0" xfId="1" applyFont="1" applyFill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4" fontId="11" fillId="0" borderId="0" xfId="1" applyNumberFormat="1" applyFont="1" applyFill="1" applyBorder="1" applyAlignment="1" applyProtection="1">
      <alignment shrinkToFit="1"/>
      <protection hidden="1"/>
    </xf>
    <xf numFmtId="0" fontId="36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4" fontId="10" fillId="0" borderId="0" xfId="1" applyNumberFormat="1" applyFont="1" applyFill="1" applyBorder="1" applyAlignment="1" applyProtection="1">
      <alignment shrinkToFit="1"/>
      <protection hidden="1"/>
    </xf>
    <xf numFmtId="4" fontId="12" fillId="0" borderId="0" xfId="1" applyNumberFormat="1" applyFont="1" applyFill="1" applyBorder="1" applyAlignment="1" applyProtection="1">
      <alignment shrinkToFit="1"/>
      <protection hidden="1"/>
    </xf>
    <xf numFmtId="0" fontId="14" fillId="0" borderId="0" xfId="1" applyFont="1" applyFill="1" applyBorder="1" applyProtection="1">
      <protection hidden="1"/>
    </xf>
    <xf numFmtId="0" fontId="1" fillId="0" borderId="0" xfId="1" applyFont="1" applyAlignment="1" applyProtection="1">
      <alignment vertical="top" wrapText="1" shrinkToFit="1"/>
      <protection hidden="1"/>
    </xf>
    <xf numFmtId="4" fontId="26" fillId="2" borderId="0" xfId="1" applyNumberFormat="1" applyFont="1" applyFill="1" applyAlignment="1" applyProtection="1">
      <alignment shrinkToFit="1"/>
      <protection hidden="1"/>
    </xf>
    <xf numFmtId="4" fontId="19" fillId="0" borderId="0" xfId="1" applyNumberFormat="1" applyFont="1" applyFill="1" applyBorder="1" applyProtection="1">
      <protection hidden="1"/>
    </xf>
    <xf numFmtId="0" fontId="1" fillId="0" borderId="0" xfId="1" applyFont="1" applyFill="1" applyBorder="1" applyAlignment="1" applyProtection="1">
      <alignment shrinkToFit="1"/>
      <protection hidden="1"/>
    </xf>
    <xf numFmtId="0" fontId="1" fillId="0" borderId="0" xfId="1" applyFont="1" applyFill="1" applyBorder="1" applyAlignment="1" applyProtection="1">
      <alignment horizontal="right" indent="4"/>
      <protection hidden="1"/>
    </xf>
    <xf numFmtId="0" fontId="1" fillId="0" borderId="0" xfId="1" applyFont="1" applyFill="1" applyBorder="1" applyAlignment="1" applyProtection="1">
      <alignment horizontal="left" indent="2"/>
      <protection hidden="1"/>
    </xf>
    <xf numFmtId="4" fontId="1" fillId="0" borderId="0" xfId="1" applyNumberFormat="1" applyFont="1" applyFill="1" applyBorder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10" fontId="1" fillId="0" borderId="0" xfId="1" applyNumberFormat="1" applyFont="1" applyFill="1" applyBorder="1" applyAlignment="1" applyProtection="1">
      <alignment horizontal="right" indent="4"/>
      <protection hidden="1"/>
    </xf>
    <xf numFmtId="0" fontId="10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vertical="top" wrapText="1"/>
      <protection locked="0"/>
    </xf>
    <xf numFmtId="4" fontId="6" fillId="0" borderId="0" xfId="1" applyNumberFormat="1" applyFont="1" applyFill="1" applyBorder="1" applyProtection="1">
      <protection hidden="1"/>
    </xf>
    <xf numFmtId="0" fontId="12" fillId="0" borderId="2" xfId="1" applyFont="1" applyBorder="1" applyProtection="1">
      <protection hidden="1"/>
    </xf>
    <xf numFmtId="0" fontId="1" fillId="0" borderId="37" xfId="1" applyFont="1" applyBorder="1" applyAlignment="1" applyProtection="1">
      <alignment horizontal="center"/>
      <protection hidden="1"/>
    </xf>
    <xf numFmtId="0" fontId="1" fillId="0" borderId="13" xfId="1" applyFont="1" applyBorder="1" applyAlignment="1" applyProtection="1">
      <alignment horizontal="center"/>
      <protection hidden="1"/>
    </xf>
    <xf numFmtId="0" fontId="1" fillId="0" borderId="13" xfId="1" applyFont="1" applyBorder="1" applyAlignment="1" applyProtection="1">
      <alignment horizontal="left"/>
      <protection hidden="1"/>
    </xf>
    <xf numFmtId="0" fontId="1" fillId="0" borderId="3" xfId="1" applyFont="1" applyBorder="1" applyAlignment="1" applyProtection="1">
      <alignment horizontal="left"/>
      <protection hidden="1"/>
    </xf>
    <xf numFmtId="0" fontId="1" fillId="0" borderId="38" xfId="1" applyFont="1" applyBorder="1" applyProtection="1">
      <protection hidden="1"/>
    </xf>
    <xf numFmtId="0" fontId="1" fillId="0" borderId="29" xfId="1" applyFont="1" applyBorder="1" applyProtection="1">
      <protection hidden="1"/>
    </xf>
    <xf numFmtId="14" fontId="1" fillId="0" borderId="29" xfId="1" applyNumberFormat="1" applyFont="1" applyBorder="1" applyAlignment="1" applyProtection="1">
      <alignment horizontal="right"/>
      <protection hidden="1"/>
    </xf>
    <xf numFmtId="14" fontId="1" fillId="0" borderId="25" xfId="1" applyNumberFormat="1" applyFont="1" applyBorder="1" applyAlignment="1" applyProtection="1">
      <alignment horizontal="right"/>
      <protection hidden="1"/>
    </xf>
    <xf numFmtId="0" fontId="1" fillId="0" borderId="29" xfId="1" applyFont="1" applyBorder="1" applyAlignment="1" applyProtection="1">
      <alignment horizontal="center"/>
      <protection hidden="1"/>
    </xf>
    <xf numFmtId="0" fontId="1" fillId="0" borderId="33" xfId="1" applyFont="1" applyBorder="1" applyProtection="1">
      <protection hidden="1"/>
    </xf>
    <xf numFmtId="0" fontId="1" fillId="0" borderId="15" xfId="1" applyFont="1" applyFill="1" applyBorder="1" applyProtection="1">
      <protection hidden="1"/>
    </xf>
    <xf numFmtId="0" fontId="1" fillId="0" borderId="16" xfId="1" applyFont="1" applyFill="1" applyBorder="1" applyProtection="1">
      <protection hidden="1"/>
    </xf>
    <xf numFmtId="4" fontId="1" fillId="0" borderId="39" xfId="1" applyNumberFormat="1" applyFont="1" applyFill="1" applyBorder="1" applyAlignment="1" applyProtection="1">
      <alignment horizontal="right"/>
      <protection hidden="1"/>
    </xf>
    <xf numFmtId="4" fontId="1" fillId="0" borderId="34" xfId="1" applyNumberFormat="1" applyFont="1" applyFill="1" applyBorder="1" applyAlignment="1" applyProtection="1">
      <alignment horizontal="right"/>
      <protection hidden="1"/>
    </xf>
    <xf numFmtId="4" fontId="1" fillId="0" borderId="17" xfId="1" applyNumberFormat="1" applyFont="1" applyFill="1" applyBorder="1" applyProtection="1">
      <protection hidden="1"/>
    </xf>
    <xf numFmtId="4" fontId="1" fillId="0" borderId="18" xfId="1" applyNumberFormat="1" applyFont="1" applyFill="1" applyBorder="1" applyAlignment="1" applyProtection="1">
      <alignment horizontal="right" shrinkToFit="1"/>
      <protection hidden="1"/>
    </xf>
    <xf numFmtId="0" fontId="1" fillId="0" borderId="19" xfId="1" applyFont="1" applyFill="1" applyBorder="1" applyProtection="1">
      <protection hidden="1"/>
    </xf>
    <xf numFmtId="0" fontId="1" fillId="0" borderId="20" xfId="1" applyFont="1" applyFill="1" applyBorder="1" applyProtection="1">
      <protection hidden="1"/>
    </xf>
    <xf numFmtId="4" fontId="1" fillId="0" borderId="40" xfId="1" applyNumberFormat="1" applyFont="1" applyFill="1" applyBorder="1" applyProtection="1">
      <protection hidden="1"/>
    </xf>
    <xf numFmtId="4" fontId="1" fillId="0" borderId="35" xfId="1" applyNumberFormat="1" applyFont="1" applyFill="1" applyBorder="1" applyAlignment="1" applyProtection="1">
      <alignment horizontal="right"/>
      <protection hidden="1"/>
    </xf>
    <xf numFmtId="4" fontId="1" fillId="0" borderId="21" xfId="1" applyNumberFormat="1" applyFont="1" applyFill="1" applyBorder="1" applyProtection="1">
      <protection hidden="1"/>
    </xf>
    <xf numFmtId="4" fontId="1" fillId="0" borderId="22" xfId="1" applyNumberFormat="1" applyFont="1" applyFill="1" applyBorder="1" applyAlignment="1" applyProtection="1">
      <alignment horizontal="right" shrinkToFit="1"/>
      <protection hidden="1"/>
    </xf>
    <xf numFmtId="0" fontId="12" fillId="0" borderId="11" xfId="1" applyFont="1" applyFill="1" applyBorder="1" applyProtection="1">
      <protection hidden="1"/>
    </xf>
    <xf numFmtId="0" fontId="10" fillId="0" borderId="12" xfId="1" applyFont="1" applyFill="1" applyBorder="1" applyProtection="1">
      <protection hidden="1"/>
    </xf>
    <xf numFmtId="4" fontId="10" fillId="0" borderId="41" xfId="1" applyNumberFormat="1" applyFont="1" applyFill="1" applyBorder="1" applyProtection="1">
      <protection hidden="1"/>
    </xf>
    <xf numFmtId="4" fontId="10" fillId="0" borderId="36" xfId="1" applyNumberFormat="1" applyFont="1" applyFill="1" applyBorder="1" applyProtection="1">
      <protection hidden="1"/>
    </xf>
    <xf numFmtId="4" fontId="10" fillId="0" borderId="23" xfId="1" applyNumberFormat="1" applyFont="1" applyFill="1" applyBorder="1" applyProtection="1">
      <protection hidden="1"/>
    </xf>
    <xf numFmtId="4" fontId="10" fillId="0" borderId="24" xfId="1" applyNumberFormat="1" applyFont="1" applyFill="1" applyBorder="1" applyAlignment="1" applyProtection="1">
      <alignment horizontal="right"/>
      <protection hidden="1"/>
    </xf>
    <xf numFmtId="0" fontId="20" fillId="0" borderId="0" xfId="1" applyFont="1" applyFill="1" applyBorder="1" applyProtection="1">
      <protection hidden="1"/>
    </xf>
    <xf numFmtId="0" fontId="1" fillId="0" borderId="0" xfId="1" applyFont="1" applyFill="1" applyProtection="1">
      <protection locked="0"/>
    </xf>
    <xf numFmtId="0" fontId="1" fillId="0" borderId="0" xfId="1" applyNumberFormat="1" applyFont="1" applyFill="1"/>
    <xf numFmtId="0" fontId="15" fillId="0" borderId="0" xfId="26" applyFont="1"/>
    <xf numFmtId="0" fontId="3" fillId="0" borderId="0" xfId="26" applyFont="1"/>
    <xf numFmtId="0" fontId="41" fillId="0" borderId="0" xfId="26"/>
    <xf numFmtId="0" fontId="41" fillId="5" borderId="0" xfId="26" applyFill="1" applyAlignment="1">
      <alignment horizontal="right"/>
    </xf>
    <xf numFmtId="0" fontId="4" fillId="0" borderId="0" xfId="26" applyFont="1"/>
    <xf numFmtId="0" fontId="5" fillId="0" borderId="0" xfId="26" applyFont="1"/>
    <xf numFmtId="0" fontId="22" fillId="0" borderId="0" xfId="26" applyFont="1"/>
    <xf numFmtId="2" fontId="41" fillId="0" borderId="0" xfId="26" applyNumberFormat="1" applyAlignment="1">
      <alignment horizontal="left" indent="10"/>
    </xf>
    <xf numFmtId="0" fontId="4" fillId="0" borderId="0" xfId="26" applyFont="1" applyAlignment="1">
      <alignment horizontal="right"/>
    </xf>
    <xf numFmtId="0" fontId="41" fillId="0" borderId="0" xfId="26" applyAlignment="1">
      <alignment horizontal="left" shrinkToFit="1"/>
    </xf>
    <xf numFmtId="0" fontId="7" fillId="0" borderId="0" xfId="26" applyFont="1" applyAlignment="1">
      <alignment shrinkToFit="1"/>
    </xf>
    <xf numFmtId="0" fontId="6" fillId="0" borderId="0" xfId="26" applyFont="1"/>
    <xf numFmtId="0" fontId="14" fillId="0" borderId="0" xfId="26" applyFont="1" applyAlignment="1">
      <alignment horizontal="right"/>
    </xf>
    <xf numFmtId="0" fontId="41" fillId="0" borderId="0" xfId="26" applyAlignment="1">
      <alignment horizontal="center"/>
    </xf>
    <xf numFmtId="0" fontId="41" fillId="0" borderId="0" xfId="26" applyAlignment="1">
      <alignment horizontal="right" shrinkToFit="1"/>
    </xf>
    <xf numFmtId="0" fontId="41" fillId="0" borderId="0" xfId="26" applyAlignment="1">
      <alignment horizontal="center" shrinkToFit="1"/>
    </xf>
    <xf numFmtId="0" fontId="11" fillId="0" borderId="0" xfId="26" applyFont="1" applyAlignment="1">
      <alignment horizontal="right"/>
    </xf>
    <xf numFmtId="0" fontId="7" fillId="0" borderId="0" xfId="26" applyFont="1" applyAlignment="1">
      <alignment horizontal="center" vertical="center"/>
    </xf>
    <xf numFmtId="0" fontId="41" fillId="0" borderId="0" xfId="26" applyAlignment="1">
      <alignment horizontal="right"/>
    </xf>
    <xf numFmtId="0" fontId="8" fillId="0" borderId="0" xfId="26" applyFont="1"/>
    <xf numFmtId="0" fontId="7" fillId="0" borderId="0" xfId="26" applyFont="1"/>
    <xf numFmtId="0" fontId="13" fillId="0" borderId="0" xfId="26" applyFont="1"/>
    <xf numFmtId="0" fontId="11" fillId="0" borderId="0" xfId="26" applyFont="1"/>
    <xf numFmtId="0" fontId="9" fillId="0" borderId="0" xfId="26" applyFont="1"/>
    <xf numFmtId="4" fontId="11" fillId="0" borderId="0" xfId="26" applyNumberFormat="1" applyFont="1" applyAlignment="1">
      <alignment shrinkToFit="1"/>
    </xf>
    <xf numFmtId="4" fontId="41" fillId="0" borderId="0" xfId="26" applyNumberFormat="1" applyAlignment="1">
      <alignment shrinkToFit="1"/>
    </xf>
    <xf numFmtId="0" fontId="36" fillId="0" borderId="0" xfId="26" applyFont="1" applyAlignment="1">
      <alignment horizontal="right"/>
    </xf>
    <xf numFmtId="0" fontId="12" fillId="0" borderId="0" xfId="26" applyFont="1"/>
    <xf numFmtId="0" fontId="2" fillId="0" borderId="0" xfId="26" applyFont="1"/>
    <xf numFmtId="4" fontId="21" fillId="0" borderId="0" xfId="26" applyNumberFormat="1" applyFont="1" applyAlignment="1">
      <alignment shrinkToFit="1"/>
    </xf>
    <xf numFmtId="4" fontId="41" fillId="0" borderId="0" xfId="26" applyNumberFormat="1" applyAlignment="1">
      <alignment horizontal="right" indent="4"/>
    </xf>
    <xf numFmtId="0" fontId="41" fillId="0" borderId="0" xfId="26" applyAlignment="1">
      <alignment horizontal="right" indent="4"/>
    </xf>
    <xf numFmtId="4" fontId="10" fillId="0" borderId="0" xfId="26" applyNumberFormat="1" applyFont="1" applyAlignment="1">
      <alignment shrinkToFit="1"/>
    </xf>
    <xf numFmtId="0" fontId="26" fillId="0" borderId="0" xfId="27" applyFont="1"/>
    <xf numFmtId="0" fontId="7" fillId="0" borderId="0" xfId="27" applyFont="1"/>
    <xf numFmtId="4" fontId="7" fillId="0" borderId="0" xfId="27" applyNumberFormat="1" applyFont="1" applyAlignment="1">
      <alignment shrinkToFit="1"/>
    </xf>
    <xf numFmtId="0" fontId="41" fillId="0" borderId="0" xfId="27"/>
    <xf numFmtId="4" fontId="12" fillId="0" borderId="0" xfId="26" applyNumberFormat="1" applyFont="1" applyAlignment="1">
      <alignment shrinkToFit="1"/>
    </xf>
    <xf numFmtId="0" fontId="14" fillId="0" borderId="0" xfId="26" applyFont="1"/>
    <xf numFmtId="0" fontId="38" fillId="0" borderId="0" xfId="27" applyFont="1"/>
    <xf numFmtId="4" fontId="41" fillId="0" borderId="0" xfId="27" applyNumberFormat="1" applyAlignment="1">
      <alignment shrinkToFit="1"/>
    </xf>
    <xf numFmtId="0" fontId="13" fillId="0" borderId="0" xfId="27" applyFont="1"/>
    <xf numFmtId="0" fontId="41" fillId="0" borderId="0" xfId="27" applyAlignment="1">
      <alignment horizontal="center"/>
    </xf>
    <xf numFmtId="4" fontId="23" fillId="0" borderId="0" xfId="27" applyNumberFormat="1" applyFont="1" applyAlignment="1">
      <alignment shrinkToFit="1"/>
    </xf>
    <xf numFmtId="0" fontId="8" fillId="0" borderId="0" xfId="27" applyFont="1"/>
    <xf numFmtId="0" fontId="27" fillId="0" borderId="0" xfId="27" applyFont="1"/>
    <xf numFmtId="0" fontId="16" fillId="0" borderId="0" xfId="27" applyFont="1"/>
    <xf numFmtId="0" fontId="21" fillId="0" borderId="0" xfId="27" applyFont="1" applyAlignment="1">
      <alignment horizontal="right"/>
    </xf>
    <xf numFmtId="0" fontId="21" fillId="0" borderId="0" xfId="27" applyFont="1"/>
    <xf numFmtId="4" fontId="21" fillId="0" borderId="0" xfId="27" applyNumberFormat="1" applyFont="1" applyAlignment="1">
      <alignment shrinkToFit="1"/>
    </xf>
    <xf numFmtId="0" fontId="17" fillId="0" borderId="0" xfId="27" applyFont="1"/>
    <xf numFmtId="0" fontId="23" fillId="0" borderId="0" xfId="27" applyFont="1"/>
    <xf numFmtId="0" fontId="41" fillId="0" borderId="0" xfId="26" applyAlignment="1">
      <alignment vertical="top" wrapText="1" shrinkToFit="1"/>
    </xf>
    <xf numFmtId="4" fontId="26" fillId="6" borderId="0" xfId="26" applyNumberFormat="1" applyFont="1" applyFill="1" applyAlignment="1">
      <alignment shrinkToFit="1"/>
    </xf>
    <xf numFmtId="4" fontId="15" fillId="0" borderId="0" xfId="26" applyNumberFormat="1" applyFont="1"/>
    <xf numFmtId="0" fontId="10" fillId="0" borderId="0" xfId="26" applyFont="1"/>
    <xf numFmtId="4" fontId="6" fillId="0" borderId="0" xfId="26" applyNumberFormat="1" applyFont="1"/>
    <xf numFmtId="0" fontId="12" fillId="0" borderId="1" xfId="26" applyFont="1" applyBorder="1"/>
    <xf numFmtId="0" fontId="41" fillId="0" borderId="14" xfId="26" applyBorder="1"/>
    <xf numFmtId="0" fontId="41" fillId="0" borderId="11" xfId="26" applyBorder="1"/>
    <xf numFmtId="0" fontId="41" fillId="0" borderId="15" xfId="26" applyBorder="1"/>
    <xf numFmtId="0" fontId="41" fillId="0" borderId="19" xfId="26" applyBorder="1"/>
    <xf numFmtId="0" fontId="12" fillId="0" borderId="11" xfId="26" applyFont="1" applyBorder="1"/>
    <xf numFmtId="0" fontId="10" fillId="0" borderId="12" xfId="26" applyFont="1" applyBorder="1"/>
    <xf numFmtId="4" fontId="10" fillId="0" borderId="41" xfId="26" applyNumberFormat="1" applyFont="1" applyBorder="1"/>
    <xf numFmtId="4" fontId="10" fillId="0" borderId="36" xfId="26" applyNumberFormat="1" applyFont="1" applyBorder="1"/>
    <xf numFmtId="4" fontId="10" fillId="0" borderId="23" xfId="26" applyNumberFormat="1" applyFont="1" applyBorder="1"/>
    <xf numFmtId="4" fontId="10" fillId="0" borderId="24" xfId="26" applyNumberFormat="1" applyFont="1" applyBorder="1" applyAlignment="1">
      <alignment horizontal="right"/>
    </xf>
    <xf numFmtId="0" fontId="20" fillId="0" borderId="0" xfId="26" applyFont="1"/>
    <xf numFmtId="0" fontId="1" fillId="0" borderId="0" xfId="0" applyNumberFormat="1" applyFont="1" applyFill="1"/>
    <xf numFmtId="4" fontId="10" fillId="0" borderId="24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40" xfId="0" applyNumberFormat="1" applyFont="1" applyFill="1" applyBorder="1" applyProtection="1">
      <protection hidden="1"/>
    </xf>
    <xf numFmtId="0" fontId="1" fillId="0" borderId="19" xfId="0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0" fontId="1" fillId="0" borderId="16" xfId="0" applyFont="1" applyFill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1" fillId="3" borderId="0" xfId="0" applyFont="1" applyFill="1" applyAlignment="1" applyProtection="1">
      <alignment horizontal="right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2" fillId="2" borderId="47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0" fontId="37" fillId="0" borderId="0" xfId="26" applyFont="1"/>
    <xf numFmtId="0" fontId="37" fillId="0" borderId="0" xfId="26" applyFont="1" applyAlignment="1">
      <alignment shrinkToFit="1"/>
    </xf>
    <xf numFmtId="0" fontId="37" fillId="0" borderId="0" xfId="26" applyFont="1" applyAlignment="1">
      <alignment horizontal="center" shrinkToFit="1"/>
    </xf>
    <xf numFmtId="0" fontId="37" fillId="0" borderId="0" xfId="26" applyFont="1" applyAlignment="1">
      <alignment horizontal="right" indent="4"/>
    </xf>
    <xf numFmtId="0" fontId="37" fillId="0" borderId="0" xfId="26" applyFont="1" applyAlignment="1">
      <alignment horizontal="left" indent="2"/>
    </xf>
    <xf numFmtId="0" fontId="1" fillId="0" borderId="0" xfId="26" applyFont="1"/>
    <xf numFmtId="4" fontId="37" fillId="0" borderId="0" xfId="26" applyNumberFormat="1" applyFont="1"/>
    <xf numFmtId="0" fontId="37" fillId="0" borderId="0" xfId="26" applyFont="1" applyAlignment="1">
      <alignment horizontal="center"/>
    </xf>
    <xf numFmtId="10" fontId="37" fillId="0" borderId="0" xfId="26" applyNumberFormat="1" applyFont="1" applyAlignment="1">
      <alignment horizontal="right" indent="4"/>
    </xf>
    <xf numFmtId="0" fontId="37" fillId="0" borderId="0" xfId="26" applyFont="1" applyAlignment="1">
      <alignment vertical="top" wrapText="1"/>
    </xf>
    <xf numFmtId="0" fontId="37" fillId="0" borderId="2" xfId="26" applyFont="1" applyBorder="1"/>
    <xf numFmtId="0" fontId="10" fillId="0" borderId="2" xfId="26" applyFont="1" applyBorder="1"/>
    <xf numFmtId="0" fontId="37" fillId="0" borderId="37" xfId="26" applyFont="1" applyBorder="1" applyAlignment="1">
      <alignment horizontal="center"/>
    </xf>
    <xf numFmtId="0" fontId="37" fillId="0" borderId="13" xfId="26" applyFont="1" applyBorder="1" applyAlignment="1">
      <alignment horizontal="center"/>
    </xf>
    <xf numFmtId="0" fontId="37" fillId="0" borderId="13" xfId="26" applyFont="1" applyBorder="1" applyAlignment="1">
      <alignment horizontal="left"/>
    </xf>
    <xf numFmtId="0" fontId="37" fillId="0" borderId="3" xfId="26" applyFont="1" applyBorder="1" applyAlignment="1">
      <alignment horizontal="left"/>
    </xf>
    <xf numFmtId="0" fontId="37" fillId="0" borderId="38" xfId="26" applyFont="1" applyBorder="1"/>
    <xf numFmtId="0" fontId="37" fillId="0" borderId="29" xfId="26" applyFont="1" applyBorder="1"/>
    <xf numFmtId="14" fontId="37" fillId="0" borderId="29" xfId="26" applyNumberFormat="1" applyFont="1" applyBorder="1" applyAlignment="1">
      <alignment horizontal="right"/>
    </xf>
    <xf numFmtId="14" fontId="37" fillId="0" borderId="25" xfId="26" applyNumberFormat="1" applyFont="1" applyBorder="1" applyAlignment="1">
      <alignment horizontal="right"/>
    </xf>
    <xf numFmtId="0" fontId="37" fillId="0" borderId="29" xfId="26" applyFont="1" applyBorder="1" applyAlignment="1">
      <alignment horizontal="center"/>
    </xf>
    <xf numFmtId="0" fontId="37" fillId="0" borderId="25" xfId="26" applyFont="1" applyBorder="1"/>
    <xf numFmtId="0" fontId="37" fillId="0" borderId="12" xfId="26" applyFont="1" applyBorder="1"/>
    <xf numFmtId="0" fontId="37" fillId="0" borderId="33" xfId="26" applyFont="1" applyBorder="1"/>
    <xf numFmtId="0" fontId="37" fillId="0" borderId="10" xfId="26" applyFont="1" applyBorder="1"/>
    <xf numFmtId="0" fontId="37" fillId="0" borderId="16" xfId="26" applyFont="1" applyBorder="1"/>
    <xf numFmtId="4" fontId="37" fillId="0" borderId="39" xfId="26" applyNumberFormat="1" applyFont="1" applyBorder="1" applyAlignment="1">
      <alignment horizontal="right"/>
    </xf>
    <xf numFmtId="4" fontId="37" fillId="0" borderId="34" xfId="26" applyNumberFormat="1" applyFont="1" applyBorder="1" applyAlignment="1">
      <alignment horizontal="right"/>
    </xf>
    <xf numFmtId="4" fontId="37" fillId="0" borderId="17" xfId="26" applyNumberFormat="1" applyFont="1" applyBorder="1"/>
    <xf numFmtId="4" fontId="37" fillId="0" borderId="18" xfId="26" applyNumberFormat="1" applyFont="1" applyBorder="1" applyAlignment="1">
      <alignment horizontal="right" shrinkToFit="1"/>
    </xf>
    <xf numFmtId="0" fontId="37" fillId="0" borderId="20" xfId="26" applyFont="1" applyBorder="1"/>
    <xf numFmtId="4" fontId="37" fillId="0" borderId="40" xfId="26" applyNumberFormat="1" applyFont="1" applyBorder="1"/>
    <xf numFmtId="4" fontId="37" fillId="0" borderId="35" xfId="26" applyNumberFormat="1" applyFont="1" applyBorder="1" applyAlignment="1">
      <alignment horizontal="right"/>
    </xf>
    <xf numFmtId="4" fontId="37" fillId="0" borderId="21" xfId="26" applyNumberFormat="1" applyFont="1" applyBorder="1"/>
    <xf numFmtId="4" fontId="37" fillId="0" borderId="22" xfId="26" applyNumberFormat="1" applyFont="1" applyBorder="1" applyAlignment="1">
      <alignment horizontal="right" shrinkToFit="1"/>
    </xf>
    <xf numFmtId="0" fontId="1" fillId="0" borderId="0" xfId="0" applyFont="1" applyFill="1" applyAlignment="1" applyProtection="1">
      <alignment shrinkToFit="1"/>
      <protection hidden="1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vertical="center" wrapText="1"/>
    </xf>
    <xf numFmtId="0" fontId="1" fillId="2" borderId="88" xfId="0" applyFont="1" applyFill="1" applyBorder="1"/>
    <xf numFmtId="0" fontId="1" fillId="2" borderId="91" xfId="0" applyFont="1" applyFill="1" applyBorder="1"/>
    <xf numFmtId="4" fontId="34" fillId="2" borderId="89" xfId="0" applyNumberFormat="1" applyFont="1" applyFill="1" applyBorder="1" applyAlignment="1">
      <alignment horizontal="right"/>
    </xf>
    <xf numFmtId="10" fontId="1" fillId="2" borderId="0" xfId="0" applyNumberFormat="1" applyFont="1" applyFill="1" applyBorder="1"/>
    <xf numFmtId="0" fontId="43" fillId="0" borderId="0" xfId="0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right" shrinkToFi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35" fillId="0" borderId="0" xfId="0" applyFont="1" applyFill="1" applyBorder="1"/>
    <xf numFmtId="0" fontId="1" fillId="2" borderId="92" xfId="0" applyNumberFormat="1" applyFont="1" applyFill="1" applyBorder="1" applyAlignment="1">
      <alignment wrapText="1"/>
    </xf>
    <xf numFmtId="0" fontId="1" fillId="2" borderId="87" xfId="0" applyNumberFormat="1" applyFont="1" applyFill="1" applyBorder="1" applyAlignment="1">
      <alignment wrapText="1"/>
    </xf>
    <xf numFmtId="0" fontId="1" fillId="2" borderId="26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vertical="center" wrapText="1"/>
    </xf>
    <xf numFmtId="0" fontId="1" fillId="2" borderId="94" xfId="0" applyNumberFormat="1" applyFont="1" applyFill="1" applyBorder="1" applyAlignment="1">
      <alignment wrapText="1"/>
    </xf>
    <xf numFmtId="0" fontId="1" fillId="2" borderId="95" xfId="0" applyFont="1" applyFill="1" applyBorder="1"/>
    <xf numFmtId="0" fontId="0" fillId="0" borderId="0" xfId="0" applyFill="1" applyProtection="1">
      <protection hidden="1"/>
    </xf>
    <xf numFmtId="4" fontId="1" fillId="0" borderId="0" xfId="0" applyNumberFormat="1" applyFont="1" applyFill="1"/>
    <xf numFmtId="4" fontId="1" fillId="0" borderId="0" xfId="1" applyNumberFormat="1" applyFill="1"/>
    <xf numFmtId="4" fontId="1" fillId="0" borderId="0" xfId="25" applyNumberFormat="1" applyFont="1" applyFill="1"/>
    <xf numFmtId="0" fontId="1" fillId="0" borderId="0" xfId="1" applyFill="1"/>
    <xf numFmtId="0" fontId="9" fillId="0" borderId="0" xfId="1" applyFont="1" applyFill="1" applyBorder="1"/>
    <xf numFmtId="4" fontId="44" fillId="0" borderId="0" xfId="0" applyNumberFormat="1" applyFont="1" applyFill="1" applyBorder="1"/>
    <xf numFmtId="0" fontId="44" fillId="0" borderId="0" xfId="0" applyFont="1" applyFill="1"/>
    <xf numFmtId="0" fontId="1" fillId="0" borderId="0" xfId="1" applyFont="1" applyFill="1" applyBorder="1" applyProtection="1"/>
    <xf numFmtId="0" fontId="21" fillId="0" borderId="0" xfId="1" applyFont="1" applyFill="1"/>
    <xf numFmtId="4" fontId="1" fillId="0" borderId="0" xfId="1" applyNumberFormat="1" applyFont="1" applyFill="1"/>
    <xf numFmtId="0" fontId="12" fillId="0" borderId="0" xfId="0" applyFont="1" applyFill="1" applyBorder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32" fillId="0" borderId="0" xfId="25" applyFont="1" applyFill="1" applyAlignment="1">
      <alignment horizontal="left"/>
    </xf>
    <xf numFmtId="0" fontId="32" fillId="0" borderId="0" xfId="25" applyFont="1" applyFill="1"/>
    <xf numFmtId="4" fontId="10" fillId="0" borderId="14" xfId="0" applyNumberFormat="1" applyFont="1" applyFill="1" applyBorder="1" applyProtection="1">
      <protection hidden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34" fillId="0" borderId="0" xfId="0" applyNumberFormat="1" applyFont="1" applyFill="1" applyBorder="1" applyAlignment="1">
      <alignment horizontal="right"/>
    </xf>
    <xf numFmtId="4" fontId="45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26" fillId="0" borderId="0" xfId="1" applyNumberFormat="1" applyFont="1" applyFill="1" applyAlignment="1" applyProtection="1">
      <alignment shrinkToFit="1"/>
      <protection hidden="1"/>
    </xf>
    <xf numFmtId="0" fontId="10" fillId="0" borderId="0" xfId="25" applyFont="1" applyFill="1"/>
    <xf numFmtId="4" fontId="0" fillId="0" borderId="0" xfId="0" applyNumberFormat="1" applyFill="1" applyAlignment="1">
      <alignment horizontal="right"/>
    </xf>
    <xf numFmtId="0" fontId="1" fillId="0" borderId="0" xfId="1" applyFont="1" applyFill="1" applyAlignment="1" applyProtection="1">
      <alignment vertical="top" wrapText="1" shrinkToFit="1"/>
      <protection hidden="1"/>
    </xf>
    <xf numFmtId="0" fontId="32" fillId="0" borderId="0" xfId="1" applyFont="1" applyFill="1"/>
    <xf numFmtId="4" fontId="32" fillId="0" borderId="0" xfId="1" applyNumberFormat="1" applyFont="1" applyFill="1"/>
    <xf numFmtId="0" fontId="46" fillId="0" borderId="0" xfId="1" applyFont="1" applyFill="1"/>
    <xf numFmtId="4" fontId="46" fillId="0" borderId="0" xfId="1" applyNumberFormat="1" applyFont="1" applyFill="1"/>
    <xf numFmtId="4" fontId="6" fillId="0" borderId="0" xfId="0" applyNumberFormat="1" applyFont="1" applyFill="1"/>
    <xf numFmtId="4" fontId="6" fillId="0" borderId="0" xfId="1" applyNumberFormat="1" applyFont="1" applyFill="1"/>
    <xf numFmtId="4" fontId="47" fillId="0" borderId="0" xfId="1" applyNumberFormat="1" applyFont="1" applyFill="1"/>
    <xf numFmtId="0" fontId="1" fillId="0" borderId="0" xfId="1" applyFont="1" applyFill="1" applyAlignment="1">
      <alignment horizontal="left"/>
    </xf>
    <xf numFmtId="4" fontId="32" fillId="0" borderId="0" xfId="25" applyNumberFormat="1" applyFont="1" applyFill="1"/>
    <xf numFmtId="4" fontId="6" fillId="0" borderId="0" xfId="25" applyNumberFormat="1" applyFont="1" applyFill="1"/>
    <xf numFmtId="4" fontId="26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vertical="top" wrapText="1" shrinkToFit="1"/>
      <protection hidden="1"/>
    </xf>
    <xf numFmtId="4" fontId="2" fillId="2" borderId="54" xfId="0" applyNumberFormat="1" applyFont="1" applyFill="1" applyBorder="1" applyAlignment="1">
      <alignment horizontal="right"/>
    </xf>
    <xf numFmtId="4" fontId="2" fillId="2" borderId="89" xfId="0" applyNumberFormat="1" applyFont="1" applyFill="1" applyBorder="1" applyAlignment="1">
      <alignment horizontal="right"/>
    </xf>
    <xf numFmtId="4" fontId="1" fillId="0" borderId="0" xfId="1" applyNumberFormat="1" applyFont="1" applyFill="1" applyBorder="1" applyProtection="1"/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vertical="center" wrapText="1"/>
    </xf>
    <xf numFmtId="0" fontId="1" fillId="0" borderId="87" xfId="0" applyNumberFormat="1" applyFont="1" applyFill="1" applyBorder="1" applyAlignment="1">
      <alignment wrapText="1"/>
    </xf>
    <xf numFmtId="0" fontId="1" fillId="0" borderId="88" xfId="0" applyFont="1" applyFill="1" applyBorder="1"/>
    <xf numFmtId="4" fontId="2" fillId="0" borderId="21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 shrinkToFit="1"/>
    </xf>
    <xf numFmtId="4" fontId="2" fillId="0" borderId="8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0" fontId="32" fillId="0" borderId="0" xfId="0" applyFont="1" applyFill="1" applyBorder="1"/>
    <xf numFmtId="4" fontId="3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74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0" fontId="1" fillId="2" borderId="96" xfId="0" applyNumberFormat="1" applyFont="1" applyFill="1" applyBorder="1" applyAlignment="1">
      <alignment wrapText="1"/>
    </xf>
    <xf numFmtId="0" fontId="1" fillId="2" borderId="88" xfId="0" applyFont="1" applyFill="1" applyBorder="1" applyAlignment="1">
      <alignment vertical="center" wrapText="1"/>
    </xf>
    <xf numFmtId="0" fontId="48" fillId="0" borderId="0" xfId="0" applyFont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49" fillId="0" borderId="0" xfId="0" applyFont="1" applyAlignment="1"/>
    <xf numFmtId="0" fontId="50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left" shrinkToFit="1"/>
      <protection hidden="1"/>
    </xf>
    <xf numFmtId="1" fontId="1" fillId="0" borderId="0" xfId="0" applyNumberFormat="1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23" fillId="0" borderId="0" xfId="25" applyFont="1" applyFill="1" applyBorder="1" applyAlignment="1" applyProtection="1">
      <alignment horizontal="left"/>
      <protection hidden="1"/>
    </xf>
    <xf numFmtId="0" fontId="23" fillId="0" borderId="0" xfId="25" applyFont="1" applyFill="1" applyBorder="1" applyAlignment="1" applyProtection="1">
      <alignment horizontal="left" wrapText="1"/>
      <protection hidden="1"/>
    </xf>
    <xf numFmtId="0" fontId="26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40" fillId="0" borderId="0" xfId="0" applyFont="1" applyFill="1" applyBorder="1" applyAlignment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3" xfId="0" applyFont="1" applyBorder="1" applyAlignment="1" applyProtection="1">
      <alignment wrapText="1"/>
      <protection hidden="1"/>
    </xf>
    <xf numFmtId="0" fontId="40" fillId="0" borderId="57" xfId="0" applyFont="1" applyFill="1" applyBorder="1" applyAlignment="1">
      <alignment shrinkToFit="1"/>
    </xf>
    <xf numFmtId="1" fontId="1" fillId="0" borderId="0" xfId="1" applyNumberFormat="1" applyFont="1" applyFill="1" applyAlignment="1" applyProtection="1">
      <alignment horizontal="left" shrinkToFit="1"/>
      <protection hidden="1"/>
    </xf>
    <xf numFmtId="1" fontId="1" fillId="0" borderId="0" xfId="1" applyNumberFormat="1" applyAlignment="1">
      <alignment horizontal="left" shrinkToFit="1"/>
    </xf>
    <xf numFmtId="1" fontId="1" fillId="0" borderId="0" xfId="1" applyNumberFormat="1" applyFont="1" applyFill="1" applyAlignment="1" applyProtection="1">
      <alignment horizontal="center" shrinkToFit="1"/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 applyProtection="1">
      <alignment horizontal="left" shrinkToFit="1"/>
      <protection hidden="1"/>
    </xf>
    <xf numFmtId="0" fontId="2" fillId="0" borderId="0" xfId="1" applyFont="1" applyFill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shrinkToFit="1"/>
      <protection hidden="1"/>
    </xf>
    <xf numFmtId="0" fontId="1" fillId="0" borderId="0" xfId="1" applyFont="1" applyFill="1" applyBorder="1" applyAlignment="1" applyProtection="1">
      <alignment vertical="top" wrapText="1"/>
      <protection hidden="1"/>
    </xf>
    <xf numFmtId="0" fontId="1" fillId="0" borderId="0" xfId="1" applyFont="1" applyFill="1" applyBorder="1" applyAlignment="1" applyProtection="1">
      <alignment vertical="top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>
      <alignment horizontal="center" vertical="center"/>
    </xf>
    <xf numFmtId="0" fontId="1" fillId="0" borderId="0" xfId="1" applyFont="1" applyFill="1" applyAlignment="1" applyProtection="1">
      <alignment horizontal="right"/>
      <protection hidden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0" fontId="26" fillId="0" borderId="0" xfId="1" applyFont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horizontal="justify" vertical="top" wrapText="1" shrinkToFit="1"/>
      <protection locked="0"/>
    </xf>
    <xf numFmtId="0" fontId="1" fillId="0" borderId="0" xfId="1" applyFont="1" applyAlignment="1" applyProtection="1">
      <alignment horizontal="justify" vertical="top" wrapText="1" shrinkToFit="1"/>
      <protection locked="0"/>
    </xf>
    <xf numFmtId="0" fontId="32" fillId="0" borderId="0" xfId="1" applyFont="1" applyFill="1" applyAlignment="1"/>
    <xf numFmtId="0" fontId="1" fillId="0" borderId="0" xfId="1" applyAlignment="1"/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1" fillId="0" borderId="29" xfId="1" applyFont="1" applyBorder="1" applyAlignment="1" applyProtection="1">
      <alignment vertical="justify"/>
      <protection hidden="1"/>
    </xf>
    <xf numFmtId="0" fontId="32" fillId="0" borderId="2" xfId="1" applyFont="1" applyFill="1" applyBorder="1" applyAlignment="1">
      <alignment shrinkToFit="1"/>
    </xf>
    <xf numFmtId="0" fontId="1" fillId="0" borderId="2" xfId="1" applyBorder="1" applyAlignment="1">
      <alignment shrinkToFit="1"/>
    </xf>
    <xf numFmtId="0" fontId="1" fillId="0" borderId="0" xfId="1" applyBorder="1" applyAlignment="1">
      <alignment shrinkToFit="1"/>
    </xf>
    <xf numFmtId="0" fontId="2" fillId="0" borderId="0" xfId="0" applyFont="1" applyFill="1" applyAlignment="1" applyProtection="1">
      <alignment horizontal="justify" vertical="top" wrapText="1" shrinkToFit="1"/>
      <protection locked="0"/>
    </xf>
    <xf numFmtId="0" fontId="2" fillId="0" borderId="0" xfId="0" applyFont="1" applyAlignment="1" applyProtection="1">
      <alignment horizontal="justify" vertical="top" wrapText="1" shrinkToFit="1"/>
      <protection locked="0"/>
    </xf>
    <xf numFmtId="0" fontId="2" fillId="0" borderId="0" xfId="0" applyFont="1" applyAlignment="1">
      <alignment wrapText="1"/>
    </xf>
    <xf numFmtId="0" fontId="2" fillId="0" borderId="0" xfId="1" applyFont="1" applyFill="1" applyAlignment="1" applyProtection="1">
      <alignment horizontal="justify" vertical="top" wrapText="1" shrinkToFit="1"/>
      <protection locked="0"/>
    </xf>
    <xf numFmtId="0" fontId="2" fillId="0" borderId="0" xfId="1" applyFont="1" applyAlignment="1" applyProtection="1">
      <alignment horizontal="justify" vertical="top" wrapText="1" shrinkToFit="1"/>
      <protection locked="0"/>
    </xf>
    <xf numFmtId="49" fontId="1" fillId="0" borderId="0" xfId="1" applyNumberFormat="1" applyFont="1" applyFill="1" applyAlignment="1" applyProtection="1">
      <alignment horizontal="left" shrinkToFit="1"/>
      <protection hidden="1"/>
    </xf>
    <xf numFmtId="49" fontId="1" fillId="0" borderId="0" xfId="1" applyNumberFormat="1" applyAlignment="1">
      <alignment horizontal="left" shrinkToFit="1"/>
    </xf>
    <xf numFmtId="0" fontId="32" fillId="0" borderId="0" xfId="0" applyFont="1" applyFill="1" applyAlignment="1"/>
    <xf numFmtId="0" fontId="1" fillId="0" borderId="0" xfId="0" applyFont="1" applyFill="1" applyAlignment="1" applyProtection="1">
      <alignment horizontal="right"/>
      <protection hidden="1"/>
    </xf>
    <xf numFmtId="0" fontId="1" fillId="0" borderId="29" xfId="0" applyFont="1" applyBorder="1" applyAlignment="1" applyProtection="1">
      <alignment vertical="justify"/>
      <protection hidden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32" fillId="0" borderId="0" xfId="0" applyNumberFormat="1" applyFont="1" applyAlignment="1">
      <alignment horizontal="left"/>
    </xf>
    <xf numFmtId="1" fontId="41" fillId="0" borderId="0" xfId="26" applyNumberFormat="1" applyAlignment="1">
      <alignment horizontal="left" shrinkToFit="1"/>
    </xf>
    <xf numFmtId="1" fontId="41" fillId="0" borderId="0" xfId="26" applyNumberFormat="1" applyAlignment="1">
      <alignment horizontal="center" shrinkToFit="1"/>
    </xf>
    <xf numFmtId="0" fontId="4" fillId="0" borderId="0" xfId="26" applyFont="1"/>
    <xf numFmtId="0" fontId="4" fillId="0" borderId="0" xfId="26" applyFont="1" applyAlignment="1">
      <alignment horizontal="left" shrinkToFit="1"/>
    </xf>
    <xf numFmtId="0" fontId="2" fillId="0" borderId="0" xfId="26" applyFont="1" applyAlignment="1">
      <alignment horizontal="left" shrinkToFit="1"/>
    </xf>
    <xf numFmtId="0" fontId="41" fillId="0" borderId="0" xfId="26" applyAlignment="1">
      <alignment shrinkToFit="1"/>
    </xf>
    <xf numFmtId="0" fontId="37" fillId="0" borderId="0" xfId="26" applyFont="1" applyAlignment="1">
      <alignment vertical="top" wrapText="1"/>
    </xf>
    <xf numFmtId="0" fontId="37" fillId="0" borderId="0" xfId="26" applyFont="1" applyAlignment="1">
      <alignment vertical="top"/>
    </xf>
    <xf numFmtId="0" fontId="14" fillId="0" borderId="0" xfId="26" applyFont="1" applyAlignment="1">
      <alignment horizontal="center" vertical="center"/>
    </xf>
    <xf numFmtId="0" fontId="11" fillId="0" borderId="0" xfId="26" applyFont="1" applyAlignment="1">
      <alignment horizontal="center" vertical="center"/>
    </xf>
    <xf numFmtId="0" fontId="41" fillId="0" borderId="0" xfId="26" applyAlignment="1">
      <alignment horizontal="right"/>
    </xf>
    <xf numFmtId="4" fontId="41" fillId="0" borderId="0" xfId="26" applyNumberFormat="1" applyAlignment="1">
      <alignment horizontal="right" indent="4"/>
    </xf>
    <xf numFmtId="0" fontId="41" fillId="0" borderId="0" xfId="26" applyAlignment="1">
      <alignment horizontal="right" indent="4"/>
    </xf>
    <xf numFmtId="0" fontId="23" fillId="0" borderId="0" xfId="27" applyFont="1" applyAlignment="1">
      <alignment horizontal="left"/>
    </xf>
    <xf numFmtId="0" fontId="26" fillId="0" borderId="0" xfId="26" applyFont="1" applyAlignment="1">
      <alignment horizontal="left" shrinkToFit="1"/>
    </xf>
    <xf numFmtId="0" fontId="37" fillId="0" borderId="0" xfId="26" applyFont="1" applyAlignment="1">
      <alignment horizontal="justify" vertical="top" wrapText="1" shrinkToFit="1"/>
    </xf>
    <xf numFmtId="0" fontId="41" fillId="0" borderId="0" xfId="26" applyAlignment="1">
      <alignment horizontal="justify" vertical="top" wrapText="1" shrinkToFit="1"/>
    </xf>
    <xf numFmtId="0" fontId="42" fillId="0" borderId="0" xfId="26" applyFont="1"/>
    <xf numFmtId="0" fontId="41" fillId="0" borderId="0" xfId="26"/>
    <xf numFmtId="0" fontId="37" fillId="0" borderId="0" xfId="26" applyFont="1" applyAlignment="1">
      <alignment horizontal="left" vertical="top" wrapText="1"/>
    </xf>
    <xf numFmtId="0" fontId="37" fillId="0" borderId="29" xfId="26" applyFont="1" applyBorder="1" applyAlignment="1">
      <alignment vertical="center"/>
    </xf>
    <xf numFmtId="0" fontId="42" fillId="0" borderId="2" xfId="26" applyFont="1" applyBorder="1" applyAlignment="1">
      <alignment shrinkToFit="1"/>
    </xf>
    <xf numFmtId="0" fontId="41" fillId="0" borderId="2" xfId="26" applyBorder="1" applyAlignment="1">
      <alignment shrinkToFit="1"/>
    </xf>
    <xf numFmtId="0" fontId="1" fillId="0" borderId="0" xfId="1" applyFont="1" applyFill="1" applyAlignment="1">
      <alignment horizontal="left" wrapText="1"/>
    </xf>
    <xf numFmtId="0" fontId="32" fillId="0" borderId="0" xfId="0" applyFont="1" applyFill="1" applyAlignment="1" applyProtection="1">
      <alignment horizontal="justify" vertical="top" wrapText="1" shrinkToFit="1"/>
      <protection locked="0"/>
    </xf>
    <xf numFmtId="0" fontId="32" fillId="0" borderId="0" xfId="0" applyFont="1" applyAlignment="1" applyProtection="1">
      <alignment horizontal="justify" vertical="top" wrapText="1" shrinkToFit="1"/>
      <protection locked="0"/>
    </xf>
    <xf numFmtId="0" fontId="32" fillId="0" borderId="0" xfId="0" applyFont="1" applyAlignment="1">
      <alignment wrapText="1"/>
    </xf>
    <xf numFmtId="0" fontId="37" fillId="0" borderId="0" xfId="1" applyFont="1" applyFill="1" applyAlignment="1" applyProtection="1">
      <alignment horizontal="justify" vertical="top" wrapText="1" shrinkToFit="1"/>
      <protection locked="0"/>
    </xf>
    <xf numFmtId="0" fontId="38" fillId="0" borderId="0" xfId="1" applyFont="1" applyFill="1" applyAlignment="1" applyProtection="1">
      <alignment horizontal="left" wrapText="1" shrinkToFit="1"/>
      <protection hidden="1"/>
    </xf>
    <xf numFmtId="0" fontId="26" fillId="0" borderId="0" xfId="0" applyFont="1" applyFill="1" applyAlignment="1" applyProtection="1">
      <alignment horizontal="left" wrapText="1" shrinkToFit="1"/>
      <protection hidden="1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2 2 2 2" xfId="27"/>
    <cellStyle name="Normální 3" xfId="26"/>
    <cellStyle name="Normální 9" xfId="24"/>
    <cellStyle name="Styl 1" xfId="22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ecne/Anal&#253;zy%20a%20podklady/Kontroly_ucetnictvi_a_RH/Kontrola/2020/Kontrola_RH_dle_WVYK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a_RH_dle_WVYK_spustit"/>
      <sheetName val="Info"/>
      <sheetName val="Chybovnik"/>
      <sheetName val="Seznamy"/>
      <sheetName val="Kontrola_fondu"/>
      <sheetName val="Kontrola_vysledovky"/>
    </sheetNames>
    <sheetDataSet>
      <sheetData sheetId="0">
        <row r="4">
          <cell r="H4">
            <v>4</v>
          </cell>
        </row>
        <row r="5">
          <cell r="H5">
            <v>10</v>
          </cell>
        </row>
      </sheetData>
      <sheetData sheetId="1"/>
      <sheetData sheetId="2"/>
      <sheetData sheetId="3">
        <row r="2">
          <cell r="B2" t="str">
            <v>Doprava</v>
          </cell>
          <cell r="D2" t="str">
            <v>1599 - Koordinátor Integrovaného dopravního systému Olomouckého kraje, příspěvková organizace</v>
          </cell>
          <cell r="E2" t="str">
            <v>1601 - Vědecká knihovna v Olomouci</v>
          </cell>
          <cell r="F2" t="str">
            <v>1025 - Základní škola a Mateřská škola při Priessnitzových léčebných lázních a.s., Jeseník</v>
          </cell>
          <cell r="G2" t="str">
            <v>1001 - Mateřská škola Olomouc, Blanická 16</v>
          </cell>
          <cell r="H2" t="str">
            <v>1036 - Základní škola a Mateřská škola Hranice, Studentská 1095</v>
          </cell>
          <cell r="I2" t="str">
            <v>1016 - Střední škola, Základní škola a Mateřská škola Prostějov, Komenského 10</v>
          </cell>
          <cell r="J2" t="str">
            <v>1022 - Základní škola a Mateřská škola při lázních, Velké Losiny</v>
          </cell>
          <cell r="K2" t="str">
            <v>1631 - Domov pro seniory Javorník, příspěvková organizace</v>
          </cell>
          <cell r="L2" t="str">
            <v>1700 - Odborný léčebný ústav Paseka, příspěvková organizace</v>
          </cell>
        </row>
        <row r="3">
          <cell r="B3" t="str">
            <v>Kultura</v>
          </cell>
          <cell r="D3" t="str">
            <v>1600 - Správa silnic Olomouckého kraje, příspěvková organizace</v>
          </cell>
          <cell r="E3" t="str">
            <v>1602 - Vlastivědné muzeum v Olomouci</v>
          </cell>
          <cell r="F3" t="str">
            <v>1026 - Základní škola a Mateřská škola při Sanatoriu Edel Zlaté Hory</v>
          </cell>
          <cell r="G3" t="str">
            <v>1012 - Základní škola a Mateřská škola logopedická Olomouc</v>
          </cell>
          <cell r="H3" t="str">
            <v>1037 - Střední škola, Základní škola a Mateřská škola Přerov, Malá Dlážka 4</v>
          </cell>
          <cell r="I3" t="str">
            <v>1017 - Dětský domov a Školní jídelna Prostějov</v>
          </cell>
          <cell r="J3" t="str">
            <v>1024 - Střední škola, Základní škola a Mateřská škola Mohelnice, Masarykova 4</v>
          </cell>
          <cell r="K3" t="str">
            <v>1633 - Domov Sněženka Jeseník, příspěvková organizace</v>
          </cell>
          <cell r="L3" t="str">
            <v>1702 - Dětské centrum Ostrůvek, příspěvková organizace</v>
          </cell>
        </row>
        <row r="4">
          <cell r="B4" t="str">
            <v>Skolstvi_Jesenik</v>
          </cell>
          <cell r="E4" t="str">
            <v>1603 - Vlastivědné muzeum Jesenicka, příspěvková organizace</v>
          </cell>
          <cell r="F4" t="str">
            <v>1043 - Základní škola a Mateřská škola Jeseník, Fučíkova 312</v>
          </cell>
          <cell r="G4" t="str">
            <v>1015 - Střední škola, Základní škola a Mateřská škola prof. V. Vejdovského Olomouc - Hejčín</v>
          </cell>
          <cell r="H4" t="str">
            <v>1038 - Střední škola, Základní škola a Mateřská škola Lipník nad Bečvou, Osecká 301</v>
          </cell>
          <cell r="I4" t="str">
            <v>1106 - Gymnázium Jiřího Wolkera, Prostějov, Kollárova 3</v>
          </cell>
          <cell r="J4" t="str">
            <v>1040 - Střední škola, Základní škola a Mateřská škola Šumperk, Hanácká 3</v>
          </cell>
          <cell r="K4" t="str">
            <v>1635 - Domov pro seniory Červenka, příspěvková organizace</v>
          </cell>
          <cell r="L4" t="str">
            <v>1704 - Zdravotnická záchranná služba Olomouckého kraje, příspěvková organizace</v>
          </cell>
        </row>
        <row r="5">
          <cell r="B5" t="str">
            <v>Skolstvi_Olomouc</v>
          </cell>
          <cell r="E5" t="str">
            <v>1604 - Muzeum a galerie v Prostějově, příspěvková organizace</v>
          </cell>
          <cell r="F5" t="str">
            <v>1113 - Gymnázium, Jeseník, Komenského 281</v>
          </cell>
          <cell r="G5" t="str">
            <v>1032 - Základní škola Šternberk, Olomoucká 76</v>
          </cell>
          <cell r="H5" t="str">
            <v>1108 - Gymnázium Jakuba Škody, Přerov, Komenského 29</v>
          </cell>
          <cell r="I5" t="str">
            <v>1125 - Střední škola designu a módy, Prostějov</v>
          </cell>
          <cell r="J5" t="str">
            <v>1041 - Střední škola, Základní škola, Mateřská škola a Dětský domov Zábřeh</v>
          </cell>
          <cell r="K5" t="str">
            <v>1636 - Dům seniorů FRANTIŠEK Náměšť na Hané, příspěvková organizace</v>
          </cell>
        </row>
        <row r="6">
          <cell r="B6" t="str">
            <v>Skolstvi_Prerov</v>
          </cell>
          <cell r="E6" t="str">
            <v>1606 - Muzeum Komenského v Přerově, příspěvková organizace</v>
          </cell>
          <cell r="F6" t="str">
            <v>1142 - Střední průmyslová škola Jeseník</v>
          </cell>
          <cell r="G6" t="str">
            <v>1033 - Základní škola Uničov, Šternberská 456</v>
          </cell>
          <cell r="H6" t="str">
            <v>1109 - Gymnázium, Hranice, Zborovská 293</v>
          </cell>
          <cell r="I6" t="str">
            <v>1126 - Střední odborná škola průmyslová a Střední odborné učiliště strojírenské, Prostějov, Lidická 4</v>
          </cell>
          <cell r="J6" t="str">
            <v>1111 - Gymnázium, Šumperk, Masarykovo náměstí 8</v>
          </cell>
          <cell r="K6" t="str">
            <v>1637 - Domov Hrubá Voda, příspěvková organizace</v>
          </cell>
        </row>
        <row r="7">
          <cell r="B7" t="str">
            <v>Skolstvi_Prostejov</v>
          </cell>
          <cell r="E7" t="str">
            <v>1607 - Vlastivědné muzeum v Šumperku, příspěvková organizace</v>
          </cell>
          <cell r="F7" t="str">
            <v>1175 - Hotelová škola Vincenze Priessnitze a Obchodní akademie Jeseník</v>
          </cell>
          <cell r="G7" t="str">
            <v>1034 - Základní škola, Dětský domov a Školní jídelna Litovel</v>
          </cell>
          <cell r="H7" t="str">
            <v>1110 - Gymnázium, Kojetín, Svatopluka Čecha 683</v>
          </cell>
          <cell r="I7" t="str">
            <v>1127 - Švehlova střední škola polytechnická Prostějov</v>
          </cell>
          <cell r="J7" t="str">
            <v>1112 - Gymnázium, Zábřeh, náměstí Osvobození 20</v>
          </cell>
          <cell r="K7" t="str">
            <v>1638 - Domov seniorů POHODA Chválkovice, příspěvková organizace</v>
          </cell>
        </row>
        <row r="8">
          <cell r="B8" t="str">
            <v>Skolstvi_Sumperk</v>
          </cell>
          <cell r="E8" t="str">
            <v>1608 - Archeologické centrum Olomouc, příspěvková organizace</v>
          </cell>
          <cell r="F8" t="str">
            <v>1225 - Odborné učiliště a Praktická škola, Lipová - lázně 458</v>
          </cell>
          <cell r="G8" t="str">
            <v>1100 - Gymnázium Jana Opletala, Litovel, Opletalova 189</v>
          </cell>
          <cell r="H8" t="str">
            <v>1128 - Střední průmyslová škola Hranice</v>
          </cell>
          <cell r="I8" t="str">
            <v>1151 - Obchodní akademie, Prostějov, Palackého 18</v>
          </cell>
          <cell r="J8" t="str">
            <v>1135 - Vyšší odborná škola a Střední průmyslová škola, Šumperk, Gen. Krátkého 1</v>
          </cell>
          <cell r="K8" t="str">
            <v>1639 - Sociální služby pro seniory Olomouc, příspěvková organizace</v>
          </cell>
        </row>
        <row r="9">
          <cell r="B9" t="str">
            <v>Socialni</v>
          </cell>
          <cell r="F9" t="str">
            <v>1226 - Střední škola gastronomie a farmářství Jeseník</v>
          </cell>
          <cell r="G9" t="str">
            <v>1101 - Gymnázium, Olomouc, Čajkovského 9</v>
          </cell>
          <cell r="H9" t="str">
            <v>1129 - Střední průmyslová škola stavební, Lipník nad Bečvou, Komenského sady 257</v>
          </cell>
          <cell r="I9" t="str">
            <v>1161 - Střední zdravotnická škola, Prostějov, Vápenice 3</v>
          </cell>
          <cell r="J9" t="str">
            <v>1136 - Vyšší odborná škola a Střední škola automobilní, Zábřeh, U Dráhy 6</v>
          </cell>
          <cell r="K9" t="str">
            <v>1640 - Vincentinum - poskytovatel sociálních služeb Šternberk, příspěvková organizace</v>
          </cell>
        </row>
        <row r="10">
          <cell r="B10" t="str">
            <v>Zdravotnictvi</v>
          </cell>
          <cell r="F10" t="str">
            <v>1314 - Základní umělecká škola Karla Ditterse Vidnava</v>
          </cell>
          <cell r="G10" t="str">
            <v>1102 - Slovanské gymnázium, Olomouc, tř. Jiřího z Poděbrad 13</v>
          </cell>
          <cell r="H10" t="str">
            <v>1130 - Střední průmyslová škola, Přerov, Havlíčkova 2</v>
          </cell>
          <cell r="I10" t="str">
            <v>1212 - Střední odborná škola Prostějov</v>
          </cell>
          <cell r="J10" t="str">
            <v>1137 - Střední průmyslová škola elektrotechnická a Obchodní akademie Mohelnice</v>
          </cell>
          <cell r="K10" t="str">
            <v>1641 - Klíč - centrum sociálních služeb, příspěvková organizace</v>
          </cell>
        </row>
        <row r="11">
          <cell r="F11" t="str">
            <v>1315 - Základní umělecká škola Franze Schuberta Zlaté Hory</v>
          </cell>
          <cell r="G11" t="str">
            <v>1103 - Gymnázium, Olomouc - Hejčín, Tomkova 45</v>
          </cell>
          <cell r="H11" t="str">
            <v>1131 - Střední škola gastronomie a služeb, Přerov, Šířava 7</v>
          </cell>
          <cell r="I11" t="str">
            <v>1305 - Základní umělecká škola Konice, Na Příhonech 425</v>
          </cell>
          <cell r="J11" t="str">
            <v>1138 - Střední odborná škola, Šumperk, Zemědělská 3</v>
          </cell>
          <cell r="K11" t="str">
            <v>1642 - Nové Zámky - poskytovatel sociálních služeb, příspěvková organizace</v>
          </cell>
        </row>
        <row r="12">
          <cell r="F12" t="str">
            <v>1407 - Dětský domov a Školní jídelna, Černá Voda 1</v>
          </cell>
          <cell r="G12" t="str">
            <v>1104 - Gymnázium, Šternberk, Horní náměstí 5</v>
          </cell>
          <cell r="H12" t="str">
            <v>1132 - Střední lesnická škola, Hranice, Jurikova 588</v>
          </cell>
          <cell r="I12" t="str">
            <v>1402 - Dětský domov a Školní jídelna, Plumlov, Balkán 333</v>
          </cell>
          <cell r="J12" t="str">
            <v>1140 - Střední škola železniční, technická a služeb, Šumperk</v>
          </cell>
          <cell r="K12" t="str">
            <v>1644 - Středisko sociální prevence Olomouc, příspěvková organizace</v>
          </cell>
        </row>
        <row r="13">
          <cell r="F13" t="str">
            <v>1408 - Dětský domov a Školní jídelna, Jeseník, Priessnitzova 405</v>
          </cell>
          <cell r="G13" t="str">
            <v>1105 - Gymnázium, Uničov, Gymnazijní 257</v>
          </cell>
          <cell r="H13" t="str">
            <v>1133 - Gymnázium Jana Blahoslava a Střední pedagogická škola, Přerov, Denisova 3</v>
          </cell>
          <cell r="J13" t="str">
            <v>1154 - Obchodní akademie a Jazyková škola s právem státní jazykové zkoušky, Šumperk, Hlavní třída 31</v>
          </cell>
          <cell r="K13" t="str">
            <v>1645 - Sociální služby pro seniory Šumperk, příspěvková organizace</v>
          </cell>
        </row>
        <row r="14">
          <cell r="G14" t="str">
            <v>1120 - Vyšší odborná škola a Střední průmyslová škola elektrotechnická, Olomouc, Božetěchova 3</v>
          </cell>
          <cell r="H14" t="str">
            <v>1134 - Střední škola zemědělská, Přerov, Osmek 47</v>
          </cell>
          <cell r="J14" t="str">
            <v>1163 - Střední zdravotnická škola, Šumperk, Kladská 2</v>
          </cell>
          <cell r="K14" t="str">
            <v>1646 - Sociální služby Libina, příspěvková organizace</v>
          </cell>
        </row>
        <row r="15">
          <cell r="G15" t="str">
            <v>1121 - Střední průmyslová škola strojnická, Olomouc</v>
          </cell>
          <cell r="H15" t="str">
            <v>1152 - Obchodní akademie a Jazyková škola s právem státní jazykové zkoušky, Přerov, Bartošova 24</v>
          </cell>
          <cell r="J15" t="str">
            <v>1174 - Střední škola technická a zemědělská Mohelnice</v>
          </cell>
          <cell r="K15" t="str">
            <v>1647 - Domov Štíty-Jedlí, příspěvková organizace</v>
          </cell>
        </row>
        <row r="16">
          <cell r="G16" t="str">
            <v>1122 - Střední průmyslová škola a Střední odborné učiliště Uničov</v>
          </cell>
          <cell r="H16" t="str">
            <v>1162 - Střední zdravotnická škola, Hranice, Nová 1820</v>
          </cell>
          <cell r="J16" t="str">
            <v>1222 - Odborné učiliště a Praktická škola, Mohelnice, Vodní 27</v>
          </cell>
          <cell r="K16" t="str">
            <v>1649 - Domov u Třebůvky Loštice, příspěvková organizace</v>
          </cell>
        </row>
        <row r="17">
          <cell r="G17" t="str">
            <v>1123 - Střední škola zemědělská a zahradnická, Olomouc, U Hradiska 4</v>
          </cell>
          <cell r="H17" t="str">
            <v>1171 - Střední škola elektrotechnická, Lipník nad Bečvou, Tyršova 781</v>
          </cell>
          <cell r="J17" t="str">
            <v>1223 - Střední škola sociální péče a služeb, Zábřeh, nám. 8. května 2</v>
          </cell>
          <cell r="K17" t="str">
            <v>1650 - Domov Paprsek Olšany, příspěvková organizace</v>
          </cell>
        </row>
        <row r="18">
          <cell r="G18" t="str">
            <v>1150 - Obchodní akademie, Olomouc, tř. Spojenců 11</v>
          </cell>
          <cell r="H18" t="str">
            <v>1173 - Střední škola technická, Přerov, Kouřílkova 8</v>
          </cell>
          <cell r="J18" t="str">
            <v>1311 - Základní umělecká škola, Mohelnice, Náměstí Svobody 15</v>
          </cell>
          <cell r="K18" t="str">
            <v>1652 - Domov seniorů Prostějov, příspěvková organizace</v>
          </cell>
        </row>
        <row r="19">
          <cell r="G19" t="str">
            <v>1160 - Střední zdravotnická škola a Vyšší odborná škola zdravotnická Emanuela Pöttinga a Jazyková škola s právem státní jazykové zkoušky Olomouc</v>
          </cell>
          <cell r="H19" t="str">
            <v>1216 - Střední škola řezbářská, Tovačov, Nádražní 146</v>
          </cell>
          <cell r="J19" t="str">
            <v>1312 - Základní umělecká škola, Šumperk, Žerotínova 11</v>
          </cell>
          <cell r="K19" t="str">
            <v>1653 - Domov pro seniory Jesenec, příspěvková organizace</v>
          </cell>
        </row>
        <row r="20">
          <cell r="G20" t="str">
            <v>1200 - Střední odborná škola Litovel, Komenského 677</v>
          </cell>
          <cell r="H20" t="str">
            <v>1218 - Odborné učiliště a Základní škola, Křenovice</v>
          </cell>
          <cell r="J20" t="str">
            <v>1313 - Základní umělecká škola Zábřeh</v>
          </cell>
          <cell r="K20" t="str">
            <v>1654 - Domov "Na Zámku", příspěvková organizace</v>
          </cell>
        </row>
        <row r="21">
          <cell r="G21" t="str">
            <v>1201 - Sigmundova střední škola strojírenská, Lutín</v>
          </cell>
          <cell r="H21" t="str">
            <v>1306 - Základní umělecká škola, Potštát 36</v>
          </cell>
          <cell r="J21" t="str">
            <v>1354 - Dům dětí a mládeže Magnet, Mohelnice</v>
          </cell>
          <cell r="K21" t="str">
            <v>1656 - Centrum sociálních služeb Prostějov, příspěvková organizace</v>
          </cell>
        </row>
        <row r="22">
          <cell r="G22" t="str">
            <v>1202 - Střední škola logistiky a chemie, Olomouc, U Hradiska 29</v>
          </cell>
          <cell r="H22" t="str">
            <v>1307 - Základní umělecká škola, Hranice, Školní náměstí 35</v>
          </cell>
          <cell r="K22" t="str">
            <v>1657 - Domov pro seniory Radkova Lhota, příspěvková organizace</v>
          </cell>
        </row>
        <row r="23">
          <cell r="G23" t="str">
            <v>1204 - Střední škola polytechnická, Olomouc, Rooseveltova 79</v>
          </cell>
          <cell r="H23" t="str">
            <v>1308 - Základní umělecká škola, Kojetín, Hanusíkova 197</v>
          </cell>
          <cell r="K23" t="str">
            <v>1658 - Domov Alfreda Skeneho Pavlovice u Přerova, příspěvková organizace</v>
          </cell>
        </row>
        <row r="24">
          <cell r="G24" t="str">
            <v>1205 - Střední škola polygrafická, Olomouc, Střední novosadská 87/53</v>
          </cell>
          <cell r="H24" t="str">
            <v>1309 - Základní umělecká škola Bedřicha Kozánka, Přerov</v>
          </cell>
          <cell r="K24" t="str">
            <v>1659 - Domov pro seniory Tovačov, příspěvková organizace</v>
          </cell>
        </row>
        <row r="25">
          <cell r="G25" t="str">
            <v>1206 - Střední odborná škola obchodu a služeb, Olomouc, Štursova 14</v>
          </cell>
          <cell r="H25" t="str">
            <v>1310 - Základní umělecká škola Antonína Dvořáka, Lipník nad Bečvou, Havlíčkova 643</v>
          </cell>
          <cell r="K25" t="str">
            <v>1660 - Domov Větrný mlýn Skalička, příspěvková organizace</v>
          </cell>
        </row>
        <row r="26">
          <cell r="G26" t="str">
            <v>1207 - Střední škola technická a obchodní, Olomouc, Kosinova 4</v>
          </cell>
          <cell r="H26" t="str">
            <v>1353 - Středisko volného času ATLAS a BIOS, Přerov</v>
          </cell>
          <cell r="K26" t="str">
            <v>1661 - Centrum Dominika Kokory, příspěvková organizace</v>
          </cell>
        </row>
        <row r="27">
          <cell r="G27" t="str">
            <v>1208 - Střední odborná škola lesnická a strojírenská Šternberk</v>
          </cell>
          <cell r="H27" t="str">
            <v>1403 - Dětský domov a Školní jídelna, Hranice, Purgešova 847</v>
          </cell>
          <cell r="K27" t="str">
            <v>1663 - Domov Na zámečku Rokytnice, příspěvková organizace</v>
          </cell>
        </row>
        <row r="28">
          <cell r="G28" t="str">
            <v>1300 - Základní umělecká škola Iši Krejčího Olomouc, Na Vozovce 32</v>
          </cell>
          <cell r="H28" t="str">
            <v>1404 - Dětský domov a Školní jídelna, Lipník nad Bečvou, Tyršova 772</v>
          </cell>
        </row>
        <row r="29">
          <cell r="G29" t="str">
            <v>1301 - Základní umělecká škola „Žerotín“ Olomouc, Kavaleristů 6</v>
          </cell>
          <cell r="H29" t="str">
            <v>1405 - Dětský domov a Školní jídelna, Přerov, Sušilova 25</v>
          </cell>
        </row>
        <row r="30">
          <cell r="G30" t="str">
            <v>1302 - Základní umělecká škola Miloslava Stibora - výtvarný obor, Olomouc, Pionýrská 4</v>
          </cell>
        </row>
        <row r="31">
          <cell r="G31" t="str">
            <v>1303 - Základní umělecká škola Litovel, Jungmannova 740</v>
          </cell>
        </row>
        <row r="32">
          <cell r="G32" t="str">
            <v>1304 - Základní umělecká škola, Uničov, Litovelská 190</v>
          </cell>
        </row>
        <row r="33">
          <cell r="G33" t="str">
            <v>1350 - Dům dětí a mládeže Olomouc</v>
          </cell>
        </row>
        <row r="34">
          <cell r="G34" t="str">
            <v>1351 - Dům dětí a mládeže Litovel</v>
          </cell>
        </row>
        <row r="35">
          <cell r="G35" t="str">
            <v>1352 - Dům dětí a mládeže Vila Tereza, Uničov</v>
          </cell>
        </row>
        <row r="36">
          <cell r="G36" t="str">
            <v>1400 - Dětský domov Šance, Olomouc</v>
          </cell>
        </row>
        <row r="37">
          <cell r="G37" t="str">
            <v>1450 - Pedagogicko - psychologická poradna a Speciálně pedagogické centrum Olomouckého kraje, Olomouc, U Sportovní haly 1a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W658"/>
  <sheetViews>
    <sheetView showGridLines="0" view="pageBreakPreview" topLeftCell="A34" zoomScale="90" zoomScaleNormal="100" zoomScaleSheetLayoutView="90" workbookViewId="0">
      <selection activeCell="L54" sqref="L54"/>
    </sheetView>
  </sheetViews>
  <sheetFormatPr defaultColWidth="9.140625" defaultRowHeight="12.75" x14ac:dyDescent="0.2"/>
  <cols>
    <col min="1" max="1" width="5.85546875" style="7" customWidth="1"/>
    <col min="2" max="2" width="34.42578125" style="10" customWidth="1"/>
    <col min="3" max="3" width="17.7109375" style="10" customWidth="1"/>
    <col min="4" max="4" width="19.140625" style="10" customWidth="1"/>
    <col min="5" max="5" width="14.5703125" style="7" customWidth="1"/>
    <col min="6" max="6" width="11.140625" style="7" customWidth="1"/>
    <col min="7" max="7" width="14.42578125" style="7" customWidth="1"/>
    <col min="8" max="8" width="12.140625" style="7" customWidth="1"/>
    <col min="9" max="9" width="12.42578125" style="7" customWidth="1"/>
    <col min="10" max="11" width="10.7109375" style="7" customWidth="1"/>
    <col min="12" max="13" width="10.7109375" style="8" customWidth="1"/>
    <col min="14" max="14" width="12.28515625" style="8" customWidth="1"/>
    <col min="15" max="15" width="12.85546875" style="18" customWidth="1"/>
    <col min="16" max="16" width="16.85546875" style="18" customWidth="1"/>
    <col min="17" max="17" width="15.85546875" style="18" customWidth="1"/>
    <col min="18" max="18" width="14.42578125" style="8" customWidth="1"/>
    <col min="19" max="19" width="10.7109375" style="8" customWidth="1"/>
    <col min="20" max="20" width="12.85546875" style="8" customWidth="1"/>
    <col min="21" max="21" width="10.7109375" style="8" customWidth="1"/>
    <col min="22" max="16384" width="9.140625" style="8"/>
  </cols>
  <sheetData>
    <row r="1" spans="1:23" ht="20.25" x14ac:dyDescent="0.3">
      <c r="A1" s="552" t="s">
        <v>284</v>
      </c>
      <c r="B1" s="553"/>
      <c r="C1" s="553"/>
      <c r="D1" s="553"/>
      <c r="E1" s="553"/>
      <c r="F1" s="553"/>
      <c r="G1" s="554"/>
      <c r="H1" s="554"/>
      <c r="I1"/>
      <c r="J1" s="529"/>
      <c r="K1" s="529"/>
      <c r="L1" s="529"/>
    </row>
    <row r="2" spans="1:23" ht="18.75" customHeight="1" x14ac:dyDescent="0.3">
      <c r="A2" s="532" t="s">
        <v>285</v>
      </c>
      <c r="B2" s="533"/>
      <c r="C2" s="533"/>
      <c r="D2" s="533"/>
      <c r="E2" s="531"/>
      <c r="F2" s="531"/>
      <c r="G2" s="531"/>
      <c r="H2" s="531"/>
      <c r="I2" s="531"/>
      <c r="J2" s="531"/>
      <c r="K2" s="531"/>
      <c r="L2" s="531"/>
      <c r="N2" s="119" t="s">
        <v>66</v>
      </c>
    </row>
    <row r="3" spans="1:23" ht="20.25" x14ac:dyDescent="0.3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N3" s="119"/>
    </row>
    <row r="4" spans="1:23" ht="14.25" x14ac:dyDescent="0.2">
      <c r="A4" s="9" t="s">
        <v>35</v>
      </c>
      <c r="B4" s="7"/>
      <c r="D4" s="11"/>
    </row>
    <row r="5" spans="1:23" ht="14.25" x14ac:dyDescent="0.2">
      <c r="A5" s="9"/>
      <c r="B5" s="4" t="s">
        <v>286</v>
      </c>
      <c r="D5" s="11"/>
    </row>
    <row r="6" spans="1:23" ht="17.25" customHeight="1" x14ac:dyDescent="0.2">
      <c r="B6" s="7"/>
    </row>
    <row r="7" spans="1:23" ht="15.75" x14ac:dyDescent="0.25">
      <c r="A7" s="44" t="s">
        <v>77</v>
      </c>
      <c r="B7" s="7"/>
      <c r="H7" s="12"/>
      <c r="I7" s="12"/>
    </row>
    <row r="8" spans="1:23" ht="13.5" thickBot="1" x14ac:dyDescent="0.25">
      <c r="K8" s="51"/>
      <c r="N8" s="19" t="s">
        <v>64</v>
      </c>
    </row>
    <row r="9" spans="1:23" ht="16.5" customHeight="1" thickTop="1" x14ac:dyDescent="0.25">
      <c r="A9" s="13" t="s">
        <v>3</v>
      </c>
      <c r="B9" s="79" t="s">
        <v>56</v>
      </c>
      <c r="C9" s="80" t="s">
        <v>30</v>
      </c>
      <c r="D9" s="81"/>
      <c r="E9" s="138" t="s">
        <v>12</v>
      </c>
      <c r="F9" s="142"/>
      <c r="G9" s="139" t="s">
        <v>13</v>
      </c>
      <c r="H9" s="534" t="s">
        <v>46</v>
      </c>
      <c r="I9" s="535"/>
      <c r="J9" s="535"/>
      <c r="K9" s="535"/>
      <c r="L9" s="536" t="s">
        <v>47</v>
      </c>
      <c r="M9" s="537"/>
      <c r="N9" s="538"/>
      <c r="Q9" s="523"/>
      <c r="R9" s="518"/>
      <c r="S9" s="518"/>
      <c r="T9" s="518"/>
      <c r="U9" s="518"/>
      <c r="V9" s="518"/>
      <c r="W9" s="518"/>
    </row>
    <row r="10" spans="1:23" ht="16.5" customHeight="1" x14ac:dyDescent="0.25">
      <c r="A10" s="82"/>
      <c r="B10" s="83"/>
      <c r="C10" s="84"/>
      <c r="D10" s="85"/>
      <c r="E10" s="136" t="s">
        <v>11</v>
      </c>
      <c r="F10" s="143"/>
      <c r="G10" s="137" t="s">
        <v>11</v>
      </c>
      <c r="H10" s="105"/>
      <c r="I10" s="106"/>
      <c r="J10" s="107"/>
      <c r="K10" s="107"/>
      <c r="L10" s="539" t="s">
        <v>48</v>
      </c>
      <c r="M10" s="540"/>
      <c r="N10" s="541"/>
      <c r="Q10" s="523"/>
      <c r="R10" s="518"/>
      <c r="S10" s="518"/>
      <c r="T10" s="518"/>
      <c r="U10" s="518"/>
      <c r="V10" s="518"/>
      <c r="W10" s="518"/>
    </row>
    <row r="11" spans="1:23" ht="33.75" customHeight="1" x14ac:dyDescent="0.25">
      <c r="A11" s="82"/>
      <c r="B11" s="83"/>
      <c r="C11" s="84"/>
      <c r="D11" s="85"/>
      <c r="E11" s="86"/>
      <c r="F11" s="144" t="s">
        <v>76</v>
      </c>
      <c r="G11" s="108"/>
      <c r="H11" s="542" t="s">
        <v>49</v>
      </c>
      <c r="I11" s="544" t="s">
        <v>50</v>
      </c>
      <c r="J11" s="546" t="s">
        <v>51</v>
      </c>
      <c r="K11" s="547"/>
      <c r="L11" s="548" t="s">
        <v>52</v>
      </c>
      <c r="M11" s="549"/>
      <c r="N11" s="550" t="s">
        <v>53</v>
      </c>
      <c r="O11" s="558"/>
      <c r="P11" s="560"/>
      <c r="Q11" s="455"/>
      <c r="R11" s="555"/>
      <c r="S11" s="555"/>
      <c r="T11" s="555"/>
      <c r="U11" s="555"/>
      <c r="V11" s="555"/>
      <c r="W11" s="555"/>
    </row>
    <row r="12" spans="1:23" ht="16.5" thickBot="1" x14ac:dyDescent="0.3">
      <c r="A12" s="14"/>
      <c r="B12" s="87"/>
      <c r="C12" s="15" t="s">
        <v>68</v>
      </c>
      <c r="D12" s="16" t="s">
        <v>67</v>
      </c>
      <c r="E12" s="88"/>
      <c r="F12" s="141"/>
      <c r="G12" s="109"/>
      <c r="H12" s="543"/>
      <c r="I12" s="545"/>
      <c r="J12" s="122" t="s">
        <v>31</v>
      </c>
      <c r="K12" s="122" t="s">
        <v>32</v>
      </c>
      <c r="L12" s="121" t="s">
        <v>15</v>
      </c>
      <c r="M12" s="120" t="s">
        <v>63</v>
      </c>
      <c r="N12" s="551"/>
      <c r="O12" s="559"/>
      <c r="P12" s="561"/>
      <c r="Q12" s="455"/>
      <c r="R12" s="455"/>
      <c r="S12" s="456"/>
      <c r="T12" s="456"/>
      <c r="U12" s="456"/>
      <c r="V12" s="456"/>
      <c r="W12" s="456"/>
    </row>
    <row r="13" spans="1:23" ht="28.5" customHeight="1" thickTop="1" x14ac:dyDescent="0.2">
      <c r="A13" s="463" t="s">
        <v>80</v>
      </c>
      <c r="B13" s="464" t="s">
        <v>81</v>
      </c>
      <c r="C13" s="465" t="s">
        <v>82</v>
      </c>
      <c r="D13" s="466" t="s">
        <v>83</v>
      </c>
      <c r="E13" s="229">
        <f>'1001'!$G$16</f>
        <v>5182989.8600000003</v>
      </c>
      <c r="F13" s="230">
        <f>'1001'!G17</f>
        <v>0</v>
      </c>
      <c r="G13" s="231">
        <f>'1001'!G18</f>
        <v>5185931.8</v>
      </c>
      <c r="H13" s="232">
        <f>'1001'!G21</f>
        <v>2941.9399999994785</v>
      </c>
      <c r="I13" s="231">
        <f>'1001'!G26</f>
        <v>0</v>
      </c>
      <c r="J13" s="412">
        <f>IF((H13&lt;0),0,(IF((H13-I13)&lt;0,0,(H13-I13))))</f>
        <v>2941.9399999994785</v>
      </c>
      <c r="K13" s="230">
        <f>IF((H13&lt;0),(H13-I13),(IF((H13-I13)&lt;0,(H13-I13),0)))</f>
        <v>0</v>
      </c>
      <c r="L13" s="232">
        <f>'1001'!G30</f>
        <v>0</v>
      </c>
      <c r="M13" s="231">
        <f>'1001'!G31</f>
        <v>2941.94</v>
      </c>
      <c r="N13" s="508"/>
      <c r="O13" s="524"/>
      <c r="P13" s="525"/>
      <c r="Q13" s="526"/>
      <c r="R13" s="95"/>
      <c r="S13" s="457"/>
      <c r="T13" s="457"/>
      <c r="U13" s="457"/>
      <c r="V13" s="457"/>
      <c r="W13" s="457"/>
    </row>
    <row r="14" spans="1:23" ht="28.5" customHeight="1" x14ac:dyDescent="0.2">
      <c r="A14" s="450">
        <v>1012</v>
      </c>
      <c r="B14" s="451" t="s">
        <v>84</v>
      </c>
      <c r="C14" s="462" t="s">
        <v>85</v>
      </c>
      <c r="D14" s="452" t="s">
        <v>86</v>
      </c>
      <c r="E14" s="235">
        <f>'1012'!$G$16</f>
        <v>72462180.970000014</v>
      </c>
      <c r="F14" s="233">
        <f>'1012'!$G$17</f>
        <v>0</v>
      </c>
      <c r="G14" s="234">
        <f>'1012'!$G$18</f>
        <v>72552420.050000012</v>
      </c>
      <c r="H14" s="235">
        <f>'1012'!$G$21</f>
        <v>90239.079999998212</v>
      </c>
      <c r="I14" s="234">
        <f>'1012'!$G$26</f>
        <v>75306.12000000001</v>
      </c>
      <c r="J14" s="413">
        <f>IF((H14&lt;0),0,(IF((H14-I14)&lt;0,0,(H14-I14))))</f>
        <v>14932.959999998202</v>
      </c>
      <c r="K14" s="233">
        <f>IF((H14&lt;0),(H14-I14),(IF((H14-I14)&lt;0,(H14-I14),0)))</f>
        <v>0</v>
      </c>
      <c r="L14" s="235">
        <f>'1012'!$G$30</f>
        <v>0</v>
      </c>
      <c r="M14" s="234">
        <f>'1012'!$G$31</f>
        <v>14932.96</v>
      </c>
      <c r="N14" s="509"/>
      <c r="O14" s="524"/>
      <c r="P14" s="525"/>
      <c r="Q14" s="526"/>
      <c r="R14" s="95"/>
      <c r="S14" s="457"/>
      <c r="T14" s="457"/>
      <c r="U14" s="457"/>
      <c r="V14" s="457"/>
      <c r="W14" s="457"/>
    </row>
    <row r="15" spans="1:23" ht="43.15" customHeight="1" x14ac:dyDescent="0.2">
      <c r="A15" s="450">
        <v>1015</v>
      </c>
      <c r="B15" s="451" t="s">
        <v>87</v>
      </c>
      <c r="C15" s="527" t="s">
        <v>88</v>
      </c>
      <c r="D15" s="528" t="s">
        <v>89</v>
      </c>
      <c r="E15" s="235">
        <f>'1015'!$G$16</f>
        <v>99871026.860000014</v>
      </c>
      <c r="F15" s="233">
        <f>'1015'!$G$17</f>
        <v>0</v>
      </c>
      <c r="G15" s="234">
        <f>'1015'!$G$18</f>
        <v>100288894.68000001</v>
      </c>
      <c r="H15" s="235">
        <f>'1015'!$G$21</f>
        <v>417867.81999999285</v>
      </c>
      <c r="I15" s="234">
        <f>'1015'!$G$26</f>
        <v>3024</v>
      </c>
      <c r="J15" s="413">
        <f t="shared" ref="J15:J48" si="0">IF((H15&lt;0),0,(IF((H15-I15)&lt;0,0,(H15-I15))))</f>
        <v>414843.81999999285</v>
      </c>
      <c r="K15" s="233">
        <f t="shared" ref="K15:K48" si="1">IF((H15&lt;0),(H15-I15),(IF((H15-I15)&lt;0,(H15-I15),0)))</f>
        <v>0</v>
      </c>
      <c r="L15" s="235">
        <f>'1015'!$G$30</f>
        <v>0</v>
      </c>
      <c r="M15" s="234">
        <f>'1015'!$G$31</f>
        <v>0</v>
      </c>
      <c r="N15" s="509"/>
      <c r="O15" s="524"/>
      <c r="P15" s="525"/>
      <c r="Q15" s="526"/>
      <c r="R15" s="95"/>
      <c r="S15" s="457"/>
      <c r="T15" s="457"/>
      <c r="U15" s="457"/>
      <c r="V15" s="457"/>
      <c r="W15" s="457"/>
    </row>
    <row r="16" spans="1:23" ht="28.5" customHeight="1" x14ac:dyDescent="0.2">
      <c r="A16" s="450" t="s">
        <v>90</v>
      </c>
      <c r="B16" s="451" t="s">
        <v>91</v>
      </c>
      <c r="C16" s="462" t="s">
        <v>92</v>
      </c>
      <c r="D16" s="452" t="s">
        <v>93</v>
      </c>
      <c r="E16" s="235">
        <f>'1032'!$G$16</f>
        <v>14343114.92</v>
      </c>
      <c r="F16" s="233">
        <f>'1032'!$G$17</f>
        <v>0</v>
      </c>
      <c r="G16" s="234">
        <f>'1032'!$G$18</f>
        <v>14360315.02</v>
      </c>
      <c r="H16" s="235">
        <f>'1032'!$G$21</f>
        <v>17200.099999999627</v>
      </c>
      <c r="I16" s="234">
        <f>'1032'!$G$26</f>
        <v>15052</v>
      </c>
      <c r="J16" s="413">
        <f t="shared" si="0"/>
        <v>2148.0999999996275</v>
      </c>
      <c r="K16" s="233">
        <f t="shared" si="1"/>
        <v>0</v>
      </c>
      <c r="L16" s="235">
        <f>'1032'!$G$30</f>
        <v>0</v>
      </c>
      <c r="M16" s="234">
        <f>'1032'!$G$31</f>
        <v>2148.1</v>
      </c>
      <c r="N16" s="509"/>
      <c r="O16" s="524"/>
      <c r="P16" s="525"/>
      <c r="Q16" s="526"/>
      <c r="R16" s="95"/>
      <c r="S16" s="457"/>
      <c r="T16" s="457"/>
      <c r="U16" s="457"/>
      <c r="V16" s="457"/>
      <c r="W16" s="457"/>
    </row>
    <row r="17" spans="1:23" ht="28.5" customHeight="1" x14ac:dyDescent="0.2">
      <c r="A17" s="450" t="s">
        <v>94</v>
      </c>
      <c r="B17" s="451" t="s">
        <v>95</v>
      </c>
      <c r="C17" s="462" t="s">
        <v>96</v>
      </c>
      <c r="D17" s="452" t="s">
        <v>97</v>
      </c>
      <c r="E17" s="235">
        <f>'1033'!$G$16</f>
        <v>17745324.379999999</v>
      </c>
      <c r="F17" s="233">
        <f>'1033'!$G$17</f>
        <v>0</v>
      </c>
      <c r="G17" s="234">
        <f>'1033'!$G$18</f>
        <v>17754079.390000001</v>
      </c>
      <c r="H17" s="235">
        <f>'1033'!$G$21</f>
        <v>8755.0100000016391</v>
      </c>
      <c r="I17" s="234">
        <f>'1033'!$G$26</f>
        <v>0</v>
      </c>
      <c r="J17" s="413">
        <f t="shared" si="0"/>
        <v>8755.0100000016391</v>
      </c>
      <c r="K17" s="233">
        <f t="shared" si="1"/>
        <v>0</v>
      </c>
      <c r="L17" s="235">
        <f>'1033'!$G$30</f>
        <v>0</v>
      </c>
      <c r="M17" s="234">
        <f>'1033'!$G$31</f>
        <v>8755.01</v>
      </c>
      <c r="N17" s="509"/>
      <c r="O17" s="524"/>
      <c r="P17" s="525"/>
      <c r="Q17" s="526"/>
      <c r="R17" s="95"/>
      <c r="S17" s="457"/>
      <c r="T17" s="457"/>
      <c r="U17" s="457"/>
      <c r="V17" s="457"/>
      <c r="W17" s="457"/>
    </row>
    <row r="18" spans="1:23" ht="28.5" customHeight="1" x14ac:dyDescent="0.2">
      <c r="A18" s="450" t="s">
        <v>98</v>
      </c>
      <c r="B18" s="451" t="s">
        <v>99</v>
      </c>
      <c r="C18" s="462" t="s">
        <v>100</v>
      </c>
      <c r="D18" s="452" t="s">
        <v>101</v>
      </c>
      <c r="E18" s="235">
        <f>'1034'!$G$16</f>
        <v>23250149.449999999</v>
      </c>
      <c r="F18" s="233">
        <f>'1034'!$G$17</f>
        <v>0</v>
      </c>
      <c r="G18" s="234">
        <f>'1034'!$G$18</f>
        <v>23250258.699999999</v>
      </c>
      <c r="H18" s="235">
        <f>'1034'!$G$21</f>
        <v>109.25</v>
      </c>
      <c r="I18" s="234">
        <f>'1034'!$G$26</f>
        <v>0</v>
      </c>
      <c r="J18" s="413">
        <f>IF((H18&lt;0),0,(IF((H18-I18)&lt;0,0,(H18-I18))))</f>
        <v>109.25</v>
      </c>
      <c r="K18" s="233">
        <f>IF((H18&lt;0),(H18-I18),(IF((H18-I18)&lt;0,(H18-I18),0)))</f>
        <v>0</v>
      </c>
      <c r="L18" s="235">
        <f>'1034'!$G$30</f>
        <v>0</v>
      </c>
      <c r="M18" s="234">
        <f>'1034'!$G$31</f>
        <v>109.25</v>
      </c>
      <c r="N18" s="509"/>
      <c r="O18" s="524"/>
      <c r="P18" s="525"/>
      <c r="Q18" s="526"/>
      <c r="R18" s="95"/>
      <c r="S18" s="457"/>
      <c r="T18" s="458"/>
      <c r="U18" s="458"/>
      <c r="V18" s="458"/>
      <c r="W18" s="458"/>
    </row>
    <row r="19" spans="1:23" ht="28.5" customHeight="1" x14ac:dyDescent="0.2">
      <c r="A19" s="450" t="s">
        <v>102</v>
      </c>
      <c r="B19" s="451" t="s">
        <v>103</v>
      </c>
      <c r="C19" s="462" t="s">
        <v>104</v>
      </c>
      <c r="D19" s="452" t="s">
        <v>101</v>
      </c>
      <c r="E19" s="235">
        <f>'1100'!$G$16</f>
        <v>29045674.619999997</v>
      </c>
      <c r="F19" s="233">
        <f>'1100'!$G$17</f>
        <v>0</v>
      </c>
      <c r="G19" s="234">
        <f>'1100'!$G$18</f>
        <v>29209452.68</v>
      </c>
      <c r="H19" s="235">
        <f>'1100'!$G$21</f>
        <v>163778.06000000238</v>
      </c>
      <c r="I19" s="234">
        <f>'1100'!$G$26</f>
        <v>9132</v>
      </c>
      <c r="J19" s="413">
        <f t="shared" ref="J19:J21" si="2">IF((H19&lt;0),0,(IF((H19-I19)&lt;0,0,(H19-I19))))</f>
        <v>154646.06000000238</v>
      </c>
      <c r="K19" s="233">
        <f t="shared" ref="K19:K21" si="3">IF((H19&lt;0),(H19-I19),(IF((H19-I19)&lt;0,(H19-I19),0)))</f>
        <v>0</v>
      </c>
      <c r="L19" s="235">
        <f>'1100'!$G$30</f>
        <v>0</v>
      </c>
      <c r="M19" s="234">
        <f>'1100'!$G$31</f>
        <v>144103.06</v>
      </c>
      <c r="N19" s="509">
        <v>10543</v>
      </c>
      <c r="O19" s="524"/>
      <c r="P19" s="525"/>
      <c r="Q19" s="526"/>
      <c r="R19" s="95"/>
      <c r="S19" s="457"/>
      <c r="T19" s="457"/>
      <c r="U19" s="457"/>
      <c r="V19" s="457"/>
      <c r="W19" s="457"/>
    </row>
    <row r="20" spans="1:23" ht="28.5" customHeight="1" x14ac:dyDescent="0.2">
      <c r="A20" s="450" t="s">
        <v>105</v>
      </c>
      <c r="B20" s="451" t="s">
        <v>106</v>
      </c>
      <c r="C20" s="462" t="s">
        <v>107</v>
      </c>
      <c r="D20" s="452" t="s">
        <v>86</v>
      </c>
      <c r="E20" s="235">
        <f>'1101'!$G$16</f>
        <v>54201620.830000006</v>
      </c>
      <c r="F20" s="233">
        <f>'1101'!$G$17</f>
        <v>0</v>
      </c>
      <c r="G20" s="234">
        <f>'1101'!$G$18</f>
        <v>54684654.229999997</v>
      </c>
      <c r="H20" s="235">
        <f>'1101'!$G$21</f>
        <v>483033.39999999106</v>
      </c>
      <c r="I20" s="234">
        <f>'1101'!$G$26</f>
        <v>294196</v>
      </c>
      <c r="J20" s="413">
        <f t="shared" si="2"/>
        <v>188837.39999999106</v>
      </c>
      <c r="K20" s="233">
        <f t="shared" si="3"/>
        <v>0</v>
      </c>
      <c r="L20" s="235">
        <f>'1101'!$G$30</f>
        <v>0</v>
      </c>
      <c r="M20" s="234">
        <f>'1101'!$G$31</f>
        <v>188837.4</v>
      </c>
      <c r="N20" s="509"/>
      <c r="O20" s="524"/>
      <c r="P20" s="525"/>
      <c r="Q20" s="526"/>
      <c r="R20" s="95"/>
      <c r="S20" s="457"/>
      <c r="T20" s="457"/>
      <c r="U20" s="457"/>
      <c r="V20" s="457"/>
      <c r="W20" s="457"/>
    </row>
    <row r="21" spans="1:23" ht="28.5" customHeight="1" x14ac:dyDescent="0.2">
      <c r="A21" s="450" t="s">
        <v>108</v>
      </c>
      <c r="B21" s="451" t="s">
        <v>109</v>
      </c>
      <c r="C21" s="462" t="s">
        <v>110</v>
      </c>
      <c r="D21" s="452" t="s">
        <v>111</v>
      </c>
      <c r="E21" s="235">
        <f>'1102'!$G$16</f>
        <v>82378507.269999996</v>
      </c>
      <c r="F21" s="233">
        <f>'1102'!$G$17</f>
        <v>50510</v>
      </c>
      <c r="G21" s="234">
        <f>'1102'!$G$18</f>
        <v>82413768.290000007</v>
      </c>
      <c r="H21" s="235">
        <f>'1102'!$G$21</f>
        <v>35261.020000010729</v>
      </c>
      <c r="I21" s="234">
        <f>'1102'!$G$26</f>
        <v>136959.48000000001</v>
      </c>
      <c r="J21" s="413">
        <f t="shared" si="2"/>
        <v>0</v>
      </c>
      <c r="K21" s="233">
        <f t="shared" si="3"/>
        <v>-101698.45999998928</v>
      </c>
      <c r="L21" s="235">
        <f>'1102'!$G$30</f>
        <v>0</v>
      </c>
      <c r="M21" s="234">
        <f>'1102'!$G$31</f>
        <v>0</v>
      </c>
      <c r="N21" s="509"/>
      <c r="O21" s="524"/>
      <c r="P21" s="525"/>
      <c r="Q21" s="526"/>
      <c r="R21" s="95"/>
      <c r="S21" s="457"/>
      <c r="T21" s="457"/>
      <c r="U21" s="457"/>
      <c r="V21" s="457"/>
      <c r="W21" s="457"/>
    </row>
    <row r="22" spans="1:23" ht="28.5" customHeight="1" x14ac:dyDescent="0.2">
      <c r="A22" s="450" t="s">
        <v>112</v>
      </c>
      <c r="B22" s="451" t="s">
        <v>113</v>
      </c>
      <c r="C22" s="462" t="s">
        <v>114</v>
      </c>
      <c r="D22" s="452" t="s">
        <v>86</v>
      </c>
      <c r="E22" s="235">
        <f>'1103'!$G$16</f>
        <v>108545463.02999999</v>
      </c>
      <c r="F22" s="233">
        <f>'1103'!$G$17</f>
        <v>134920</v>
      </c>
      <c r="G22" s="234">
        <f>'1103'!$G$18</f>
        <v>109054812.58</v>
      </c>
      <c r="H22" s="235">
        <f>'1103'!$G$21</f>
        <v>509349.55000001192</v>
      </c>
      <c r="I22" s="234">
        <f>'1103'!$G$26</f>
        <v>647840</v>
      </c>
      <c r="J22" s="413">
        <f t="shared" ref="J22" si="4">IF((H22&lt;0),0,(IF((H22-I22)&lt;0,0,(H22-I22))))</f>
        <v>0</v>
      </c>
      <c r="K22" s="233">
        <f t="shared" ref="K22" si="5">IF((H22&lt;0),(H22-I22),(IF((H22-I22)&lt;0,(H22-I22),0)))</f>
        <v>-138490.44999998808</v>
      </c>
      <c r="L22" s="235">
        <f>'1103'!$G$30</f>
        <v>0</v>
      </c>
      <c r="M22" s="234">
        <f>'1103'!$G$31</f>
        <v>0</v>
      </c>
      <c r="N22" s="509"/>
      <c r="O22" s="524"/>
      <c r="P22" s="525"/>
      <c r="Q22" s="526"/>
      <c r="R22" s="95"/>
      <c r="S22" s="457"/>
      <c r="T22" s="457"/>
      <c r="U22" s="457"/>
      <c r="V22" s="457"/>
      <c r="W22" s="457"/>
    </row>
    <row r="23" spans="1:23" ht="28.5" customHeight="1" x14ac:dyDescent="0.2">
      <c r="A23" s="450" t="s">
        <v>115</v>
      </c>
      <c r="B23" s="451" t="s">
        <v>116</v>
      </c>
      <c r="C23" s="462" t="s">
        <v>117</v>
      </c>
      <c r="D23" s="452" t="s">
        <v>93</v>
      </c>
      <c r="E23" s="235">
        <f>'1104'!$G$16</f>
        <v>32344016.099999998</v>
      </c>
      <c r="F23" s="233">
        <f>'1104'!$G$17</f>
        <v>0</v>
      </c>
      <c r="G23" s="234">
        <f>'1104'!$G$18</f>
        <v>32614952.870000001</v>
      </c>
      <c r="H23" s="235">
        <f>'1104'!$G$21</f>
        <v>270936.77000000328</v>
      </c>
      <c r="I23" s="234">
        <f>'1104'!$G$26</f>
        <v>203954.4</v>
      </c>
      <c r="J23" s="413">
        <f>IF((H23&lt;0),0,(IF((H23-I23)&lt;0,0,(H23-I23))))</f>
        <v>66982.370000003284</v>
      </c>
      <c r="K23" s="233">
        <f>IF((H23&lt;0),(H23-I23),(IF((H23-I23)&lt;0,(H23-I23),0)))</f>
        <v>0</v>
      </c>
      <c r="L23" s="235">
        <f>'1104'!$G$30</f>
        <v>0</v>
      </c>
      <c r="M23" s="234">
        <f>'1104'!$G$31</f>
        <v>66982.37</v>
      </c>
      <c r="N23" s="509"/>
      <c r="O23" s="524"/>
      <c r="P23" s="525"/>
      <c r="Q23" s="526"/>
      <c r="R23" s="95"/>
      <c r="S23" s="457"/>
      <c r="T23" s="458"/>
      <c r="U23" s="458"/>
      <c r="V23" s="458"/>
      <c r="W23" s="458"/>
    </row>
    <row r="24" spans="1:23" ht="28.5" customHeight="1" x14ac:dyDescent="0.2">
      <c r="A24" s="450" t="s">
        <v>118</v>
      </c>
      <c r="B24" s="451" t="s">
        <v>119</v>
      </c>
      <c r="C24" s="462" t="s">
        <v>120</v>
      </c>
      <c r="D24" s="452" t="s">
        <v>97</v>
      </c>
      <c r="E24" s="235">
        <f>'1105'!$G$16</f>
        <v>27646068.579999998</v>
      </c>
      <c r="F24" s="233">
        <f>'1105'!$G$17</f>
        <v>0</v>
      </c>
      <c r="G24" s="234">
        <f>'1105'!$G$18</f>
        <v>27754528.050000001</v>
      </c>
      <c r="H24" s="235">
        <f>'1105'!$G$21</f>
        <v>108459.47000000253</v>
      </c>
      <c r="I24" s="234">
        <f>'1105'!$G$26</f>
        <v>101852</v>
      </c>
      <c r="J24" s="413">
        <f>IF((H24&lt;0),0,(IF((H24-I24)&lt;0,0,(H24-I24))))</f>
        <v>6607.4700000025332</v>
      </c>
      <c r="K24" s="233">
        <f>IF((H24&lt;0),(H24-I24),(IF((H24-I24)&lt;0,(H24-I24),0)))</f>
        <v>0</v>
      </c>
      <c r="L24" s="235">
        <f>'1105'!$G$30</f>
        <v>5000</v>
      </c>
      <c r="M24" s="234">
        <f>'1105'!$G$31</f>
        <v>1607.47</v>
      </c>
      <c r="N24" s="509"/>
      <c r="O24" s="524"/>
      <c r="P24" s="525"/>
      <c r="Q24" s="526"/>
      <c r="R24" s="95"/>
      <c r="S24" s="457"/>
      <c r="T24" s="457"/>
      <c r="U24" s="457"/>
      <c r="V24" s="457"/>
      <c r="W24" s="457"/>
    </row>
    <row r="25" spans="1:23" ht="39.6" customHeight="1" x14ac:dyDescent="0.2">
      <c r="A25" s="450" t="s">
        <v>121</v>
      </c>
      <c r="B25" s="451" t="s">
        <v>122</v>
      </c>
      <c r="C25" s="462" t="s">
        <v>123</v>
      </c>
      <c r="D25" s="452" t="s">
        <v>83</v>
      </c>
      <c r="E25" s="235">
        <f>'1120'!$G$16</f>
        <v>39437792.699999996</v>
      </c>
      <c r="F25" s="233">
        <f>'1120'!$G$17</f>
        <v>0</v>
      </c>
      <c r="G25" s="234">
        <f>'1120'!$G$18</f>
        <v>40437002.659999996</v>
      </c>
      <c r="H25" s="235">
        <f>'1120'!$G$21</f>
        <v>999209.96000000089</v>
      </c>
      <c r="I25" s="234">
        <f>'1120'!$G$26</f>
        <v>616158.12</v>
      </c>
      <c r="J25" s="413">
        <f t="shared" ref="J25:J27" si="6">IF((H25&lt;0),0,(IF((H25-I25)&lt;0,0,(H25-I25))))</f>
        <v>383051.8400000009</v>
      </c>
      <c r="K25" s="233">
        <f t="shared" ref="K25:K27" si="7">IF((H25&lt;0),(H25-I25),(IF((H25-I25)&lt;0,(H25-I25),0)))</f>
        <v>0</v>
      </c>
      <c r="L25" s="235">
        <f>'1120'!$G$30</f>
        <v>0</v>
      </c>
      <c r="M25" s="234">
        <f>'1120'!$G$31</f>
        <v>0</v>
      </c>
      <c r="N25" s="509"/>
      <c r="O25" s="524"/>
      <c r="P25" s="525"/>
      <c r="Q25" s="526"/>
      <c r="R25" s="95"/>
      <c r="S25" s="457"/>
      <c r="T25" s="457"/>
      <c r="U25" s="457"/>
      <c r="V25" s="457"/>
      <c r="W25" s="457"/>
    </row>
    <row r="26" spans="1:23" ht="28.5" customHeight="1" x14ac:dyDescent="0.2">
      <c r="A26" s="450" t="s">
        <v>124</v>
      </c>
      <c r="B26" s="451" t="s">
        <v>125</v>
      </c>
      <c r="C26" s="462" t="s">
        <v>126</v>
      </c>
      <c r="D26" s="452" t="s">
        <v>127</v>
      </c>
      <c r="E26" s="235">
        <f>'1121'!$G$16</f>
        <v>41213425.719999999</v>
      </c>
      <c r="F26" s="233">
        <f>'1121'!$G$17</f>
        <v>140</v>
      </c>
      <c r="G26" s="234">
        <f>'1121'!$G$18</f>
        <v>42091603.280000001</v>
      </c>
      <c r="H26" s="235">
        <f>'1121'!$G$21</f>
        <v>878177.56000000238</v>
      </c>
      <c r="I26" s="234">
        <f>'1121'!$G$26</f>
        <v>883737</v>
      </c>
      <c r="J26" s="413">
        <f t="shared" si="6"/>
        <v>0</v>
      </c>
      <c r="K26" s="233">
        <f t="shared" si="7"/>
        <v>-5559.4399999976158</v>
      </c>
      <c r="L26" s="235">
        <f>'1121'!$G$30</f>
        <v>0</v>
      </c>
      <c r="M26" s="234">
        <f>'1121'!$G$31</f>
        <v>0</v>
      </c>
      <c r="N26" s="509"/>
      <c r="O26" s="524"/>
      <c r="P26" s="525"/>
      <c r="Q26" s="526"/>
      <c r="R26" s="95"/>
      <c r="S26" s="457"/>
      <c r="T26" s="457"/>
      <c r="U26" s="457"/>
      <c r="V26" s="457"/>
      <c r="W26" s="457"/>
    </row>
    <row r="27" spans="1:23" ht="28.5" customHeight="1" x14ac:dyDescent="0.2">
      <c r="A27" s="450" t="s">
        <v>128</v>
      </c>
      <c r="B27" s="451" t="s">
        <v>129</v>
      </c>
      <c r="C27" s="462" t="s">
        <v>130</v>
      </c>
      <c r="D27" s="452" t="s">
        <v>97</v>
      </c>
      <c r="E27" s="235">
        <f>'1122'!$G$16</f>
        <v>46460953.460000001</v>
      </c>
      <c r="F27" s="233">
        <f>'1122'!$G$17</f>
        <v>0</v>
      </c>
      <c r="G27" s="234">
        <f>'1122'!$G$18</f>
        <v>47554740.219999999</v>
      </c>
      <c r="H27" s="235">
        <f>'1122'!$G$21</f>
        <v>1093786.7599999979</v>
      </c>
      <c r="I27" s="234">
        <f>'1122'!$G$26</f>
        <v>594000</v>
      </c>
      <c r="J27" s="413">
        <f t="shared" si="6"/>
        <v>499786.75999999791</v>
      </c>
      <c r="K27" s="233">
        <f t="shared" si="7"/>
        <v>0</v>
      </c>
      <c r="L27" s="235">
        <f>'1122'!$G$30</f>
        <v>0</v>
      </c>
      <c r="M27" s="234">
        <f>'1122'!$G$31</f>
        <v>0</v>
      </c>
      <c r="N27" s="509"/>
      <c r="O27" s="524"/>
      <c r="P27" s="525"/>
      <c r="Q27" s="526"/>
      <c r="R27" s="95"/>
      <c r="S27" s="457"/>
      <c r="T27" s="457"/>
      <c r="U27" s="457"/>
      <c r="V27" s="457"/>
      <c r="W27" s="457"/>
    </row>
    <row r="28" spans="1:23" ht="28.5" customHeight="1" x14ac:dyDescent="0.2">
      <c r="A28" s="450" t="s">
        <v>131</v>
      </c>
      <c r="B28" s="451" t="s">
        <v>132</v>
      </c>
      <c r="C28" s="462" t="s">
        <v>133</v>
      </c>
      <c r="D28" s="452" t="s">
        <v>86</v>
      </c>
      <c r="E28" s="235">
        <f>'1123'!$G$16</f>
        <v>60599739.180000007</v>
      </c>
      <c r="F28" s="233">
        <f>'1123'!$G$17</f>
        <v>0</v>
      </c>
      <c r="G28" s="234">
        <f>'1123'!$G$18</f>
        <v>61674534.620000005</v>
      </c>
      <c r="H28" s="235">
        <f>'1123'!$G$21</f>
        <v>1074795.4399999976</v>
      </c>
      <c r="I28" s="234">
        <f>'1123'!$G$26</f>
        <v>1059342.52</v>
      </c>
      <c r="J28" s="413">
        <f t="shared" ref="J28:J30" si="8">IF((H28&lt;0),0,(IF((H28-I28)&lt;0,0,(H28-I28))))</f>
        <v>15452.919999997597</v>
      </c>
      <c r="K28" s="233">
        <f t="shared" ref="K28:K30" si="9">IF((H28&lt;0),(H28-I28),(IF((H28-I28)&lt;0,(H28-I28),0)))</f>
        <v>0</v>
      </c>
      <c r="L28" s="235">
        <f>'1123'!$G$30</f>
        <v>0</v>
      </c>
      <c r="M28" s="234">
        <f>'1123'!$G$31</f>
        <v>0</v>
      </c>
      <c r="N28" s="509">
        <v>15452.92</v>
      </c>
      <c r="O28" s="524"/>
      <c r="P28" s="525"/>
      <c r="Q28" s="526"/>
      <c r="R28" s="95"/>
      <c r="S28" s="457"/>
      <c r="T28" s="457"/>
      <c r="U28" s="457"/>
      <c r="V28" s="457"/>
      <c r="W28" s="457"/>
    </row>
    <row r="29" spans="1:23" ht="28.5" customHeight="1" x14ac:dyDescent="0.2">
      <c r="A29" s="450" t="s">
        <v>134</v>
      </c>
      <c r="B29" s="451" t="s">
        <v>135</v>
      </c>
      <c r="C29" s="462" t="s">
        <v>136</v>
      </c>
      <c r="D29" s="452" t="s">
        <v>86</v>
      </c>
      <c r="E29" s="235">
        <f>'1150'!$G$16</f>
        <v>32445266.190000001</v>
      </c>
      <c r="F29" s="233">
        <f>'1150'!$G$17</f>
        <v>0</v>
      </c>
      <c r="G29" s="234">
        <f>'1150'!$G$18</f>
        <v>32549853.210000001</v>
      </c>
      <c r="H29" s="235">
        <f>'1150'!$G$21</f>
        <v>104587.01999999955</v>
      </c>
      <c r="I29" s="234">
        <f>'1150'!$G$26</f>
        <v>5296</v>
      </c>
      <c r="J29" s="413">
        <f t="shared" si="8"/>
        <v>99291.019999999553</v>
      </c>
      <c r="K29" s="233">
        <f t="shared" si="9"/>
        <v>0</v>
      </c>
      <c r="L29" s="235">
        <f>'1150'!$G$30</f>
        <v>0</v>
      </c>
      <c r="M29" s="234">
        <f>'1150'!$G$31</f>
        <v>99291.02</v>
      </c>
      <c r="N29" s="509"/>
      <c r="O29" s="524"/>
      <c r="P29" s="525"/>
      <c r="Q29" s="526"/>
      <c r="R29" s="95"/>
      <c r="S29" s="457"/>
      <c r="T29" s="457"/>
      <c r="U29" s="457"/>
      <c r="V29" s="457"/>
      <c r="W29" s="457"/>
    </row>
    <row r="30" spans="1:23" ht="53.45" customHeight="1" x14ac:dyDescent="0.2">
      <c r="A30" s="450" t="s">
        <v>137</v>
      </c>
      <c r="B30" s="451" t="s">
        <v>138</v>
      </c>
      <c r="C30" s="462" t="s">
        <v>139</v>
      </c>
      <c r="D30" s="452" t="s">
        <v>140</v>
      </c>
      <c r="E30" s="235">
        <f>'1160'!$G$16</f>
        <v>90774003.970000014</v>
      </c>
      <c r="F30" s="233">
        <f>'1160'!$G$17</f>
        <v>0</v>
      </c>
      <c r="G30" s="234">
        <f>'1160'!$G$18</f>
        <v>91174223.180000007</v>
      </c>
      <c r="H30" s="235">
        <f>'1160'!$G$21</f>
        <v>400219.20999999344</v>
      </c>
      <c r="I30" s="234">
        <f>'1160'!$G$26</f>
        <v>200462.19</v>
      </c>
      <c r="J30" s="413">
        <f t="shared" si="8"/>
        <v>199757.01999999344</v>
      </c>
      <c r="K30" s="233">
        <f t="shared" si="9"/>
        <v>0</v>
      </c>
      <c r="L30" s="235">
        <f>'1160'!$G$30</f>
        <v>16000</v>
      </c>
      <c r="M30" s="234">
        <f>'1160'!$G$31</f>
        <v>183757.02</v>
      </c>
      <c r="N30" s="509"/>
      <c r="O30" s="524"/>
      <c r="P30" s="525"/>
      <c r="Q30" s="526"/>
      <c r="R30" s="95"/>
      <c r="S30" s="457"/>
      <c r="T30" s="457"/>
      <c r="U30" s="457"/>
      <c r="V30" s="457"/>
      <c r="W30" s="457"/>
    </row>
    <row r="31" spans="1:23" ht="28.5" customHeight="1" x14ac:dyDescent="0.2">
      <c r="A31" s="450" t="s">
        <v>141</v>
      </c>
      <c r="B31" s="451" t="s">
        <v>142</v>
      </c>
      <c r="C31" s="462" t="s">
        <v>143</v>
      </c>
      <c r="D31" s="452" t="s">
        <v>101</v>
      </c>
      <c r="E31" s="235">
        <f>'1200'!$G$16</f>
        <v>29839702.030000001</v>
      </c>
      <c r="F31" s="233">
        <f>'1200'!$G$17</f>
        <v>0</v>
      </c>
      <c r="G31" s="234">
        <f>'1200'!$G$18</f>
        <v>30417623.920000002</v>
      </c>
      <c r="H31" s="235">
        <f>'1200'!$G$21</f>
        <v>577921.8900000006</v>
      </c>
      <c r="I31" s="234">
        <f>'1200'!$G$26</f>
        <v>91452</v>
      </c>
      <c r="J31" s="413">
        <f>IF((H31&lt;0),0,(IF((H31-I31)&lt;0,0,(H31-I31))))</f>
        <v>486469.8900000006</v>
      </c>
      <c r="K31" s="233">
        <f>IF((H31&lt;0),(H31-I31),(IF((H31-I31)&lt;0,(H31-I31),0)))</f>
        <v>0</v>
      </c>
      <c r="L31" s="235">
        <f>'1200'!$G$30</f>
        <v>0</v>
      </c>
      <c r="M31" s="234">
        <f>'1200'!$G$31</f>
        <v>0</v>
      </c>
      <c r="N31" s="509"/>
      <c r="O31" s="524"/>
      <c r="P31" s="525"/>
      <c r="Q31" s="526"/>
      <c r="R31" s="95"/>
      <c r="S31" s="457"/>
      <c r="T31" s="458"/>
      <c r="U31" s="458"/>
      <c r="V31" s="458"/>
      <c r="W31" s="458"/>
    </row>
    <row r="32" spans="1:23" ht="28.5" customHeight="1" x14ac:dyDescent="0.2">
      <c r="A32" s="450" t="s">
        <v>144</v>
      </c>
      <c r="B32" s="451" t="s">
        <v>145</v>
      </c>
      <c r="C32" s="462" t="s">
        <v>146</v>
      </c>
      <c r="D32" s="452" t="s">
        <v>147</v>
      </c>
      <c r="E32" s="235">
        <f>'1201'!$G$16</f>
        <v>46088191.479999997</v>
      </c>
      <c r="F32" s="233">
        <f>'1201'!$G$17</f>
        <v>2470</v>
      </c>
      <c r="G32" s="234">
        <f>'1201'!$G$18</f>
        <v>49379119.310000002</v>
      </c>
      <c r="H32" s="235">
        <f>'1201'!$G$21</f>
        <v>3290927.8300000057</v>
      </c>
      <c r="I32" s="234">
        <f>'1201'!$G$26</f>
        <v>3104568</v>
      </c>
      <c r="J32" s="413">
        <f t="shared" ref="J32:J34" si="10">IF((H32&lt;0),0,(IF((H32-I32)&lt;0,0,(H32-I32))))</f>
        <v>186359.83000000566</v>
      </c>
      <c r="K32" s="233">
        <f t="shared" ref="K32:K34" si="11">IF((H32&lt;0),(H32-I32),(IF((H32-I32)&lt;0,(H32-I32),0)))</f>
        <v>0</v>
      </c>
      <c r="L32" s="235">
        <f>'1201'!$G$30</f>
        <v>14000</v>
      </c>
      <c r="M32" s="234">
        <f>'1201'!$G$31</f>
        <v>172359.83</v>
      </c>
      <c r="N32" s="509"/>
      <c r="O32" s="524"/>
      <c r="P32" s="525"/>
      <c r="Q32" s="526"/>
      <c r="R32" s="95"/>
      <c r="S32" s="457"/>
      <c r="T32" s="457"/>
      <c r="U32" s="457"/>
      <c r="V32" s="457"/>
      <c r="W32" s="457"/>
    </row>
    <row r="33" spans="1:23" ht="28.5" customHeight="1" x14ac:dyDescent="0.2">
      <c r="A33" s="450" t="s">
        <v>148</v>
      </c>
      <c r="B33" s="451" t="s">
        <v>149</v>
      </c>
      <c r="C33" s="462" t="s">
        <v>150</v>
      </c>
      <c r="D33" s="452" t="s">
        <v>86</v>
      </c>
      <c r="E33" s="235">
        <f>'1202'!$G$16</f>
        <v>50542979.340000004</v>
      </c>
      <c r="F33" s="233">
        <f>'1202'!$G$17</f>
        <v>0</v>
      </c>
      <c r="G33" s="234">
        <f>'1202'!$G$18</f>
        <v>51259939.119999997</v>
      </c>
      <c r="H33" s="235">
        <f>'1202'!$G$21</f>
        <v>716959.77999999374</v>
      </c>
      <c r="I33" s="234">
        <f>'1202'!$G$26</f>
        <v>554440.80000000005</v>
      </c>
      <c r="J33" s="413">
        <f t="shared" si="10"/>
        <v>162518.97999999369</v>
      </c>
      <c r="K33" s="233">
        <f t="shared" si="11"/>
        <v>0</v>
      </c>
      <c r="L33" s="235">
        <f>'1202'!$G$30</f>
        <v>5000</v>
      </c>
      <c r="M33" s="234">
        <f>'1202'!$G$31</f>
        <v>157518.97999999998</v>
      </c>
      <c r="N33" s="509"/>
      <c r="O33" s="524"/>
      <c r="P33" s="525"/>
      <c r="Q33" s="526"/>
      <c r="R33" s="95"/>
      <c r="S33" s="457"/>
      <c r="T33" s="457"/>
      <c r="U33" s="457"/>
      <c r="V33" s="457"/>
      <c r="W33" s="457"/>
    </row>
    <row r="34" spans="1:23" ht="28.5" customHeight="1" x14ac:dyDescent="0.2">
      <c r="A34" s="450" t="s">
        <v>151</v>
      </c>
      <c r="B34" s="451" t="s">
        <v>152</v>
      </c>
      <c r="C34" s="462" t="s">
        <v>153</v>
      </c>
      <c r="D34" s="452" t="s">
        <v>86</v>
      </c>
      <c r="E34" s="235">
        <f>'1204'!$G$16</f>
        <v>81974571.769999996</v>
      </c>
      <c r="F34" s="233">
        <f>'1204'!$G$17</f>
        <v>0</v>
      </c>
      <c r="G34" s="234">
        <f>'1204'!$G$18</f>
        <v>84212978.039999992</v>
      </c>
      <c r="H34" s="235">
        <f>'1204'!$G$21</f>
        <v>2238406.2699999958</v>
      </c>
      <c r="I34" s="234">
        <f>'1204'!$G$26</f>
        <v>2044212</v>
      </c>
      <c r="J34" s="413">
        <f t="shared" si="10"/>
        <v>194194.26999999583</v>
      </c>
      <c r="K34" s="233">
        <f t="shared" si="11"/>
        <v>0</v>
      </c>
      <c r="L34" s="235">
        <f>'1204'!$G$30</f>
        <v>5000</v>
      </c>
      <c r="M34" s="234">
        <f>'1204'!$G$31</f>
        <v>189194.27</v>
      </c>
      <c r="N34" s="509"/>
      <c r="O34" s="524"/>
      <c r="P34" s="525"/>
      <c r="Q34" s="526"/>
      <c r="R34" s="95"/>
      <c r="S34" s="457"/>
      <c r="T34" s="457"/>
      <c r="U34" s="457"/>
      <c r="V34" s="457"/>
      <c r="W34" s="457"/>
    </row>
    <row r="35" spans="1:23" ht="28.5" customHeight="1" x14ac:dyDescent="0.2">
      <c r="A35" s="450" t="s">
        <v>154</v>
      </c>
      <c r="B35" s="451" t="s">
        <v>155</v>
      </c>
      <c r="C35" s="462" t="s">
        <v>156</v>
      </c>
      <c r="D35" s="452" t="s">
        <v>86</v>
      </c>
      <c r="E35" s="235">
        <f>'1205'!$G$16</f>
        <v>35121399.180000007</v>
      </c>
      <c r="F35" s="233">
        <f>'1205'!$G$17</f>
        <v>0</v>
      </c>
      <c r="G35" s="234">
        <f>'1205'!$G$18</f>
        <v>36907387.93</v>
      </c>
      <c r="H35" s="235">
        <f>'1205'!$G$21</f>
        <v>1785988.7499999925</v>
      </c>
      <c r="I35" s="234">
        <f>'1205'!$G$26</f>
        <v>1397153</v>
      </c>
      <c r="J35" s="413">
        <f>IF((H35&lt;0),0,(IF((H35-I35)&lt;0,0,(H35-I35))))</f>
        <v>388835.74999999255</v>
      </c>
      <c r="K35" s="233">
        <f>IF((H35&lt;0),(H35-I35),(IF((H35-I35)&lt;0,(H35-I35),0)))</f>
        <v>0</v>
      </c>
      <c r="L35" s="235">
        <f>'1205'!$G$30</f>
        <v>0</v>
      </c>
      <c r="M35" s="234">
        <f>'1205'!$G$31</f>
        <v>0</v>
      </c>
      <c r="N35" s="509"/>
      <c r="O35" s="524"/>
      <c r="P35" s="525"/>
      <c r="Q35" s="526"/>
      <c r="R35" s="95"/>
      <c r="S35" s="457"/>
      <c r="T35" s="457"/>
      <c r="U35" s="457"/>
      <c r="V35" s="457"/>
      <c r="W35" s="457"/>
    </row>
    <row r="36" spans="1:23" ht="28.5" customHeight="1" x14ac:dyDescent="0.2">
      <c r="A36" s="450" t="s">
        <v>157</v>
      </c>
      <c r="B36" s="451" t="s">
        <v>158</v>
      </c>
      <c r="C36" s="462" t="s">
        <v>159</v>
      </c>
      <c r="D36" s="452" t="s">
        <v>86</v>
      </c>
      <c r="E36" s="235">
        <f>'1206'!$G$16</f>
        <v>46225323.490000002</v>
      </c>
      <c r="F36" s="233">
        <f>'1206'!$G$17</f>
        <v>0</v>
      </c>
      <c r="G36" s="234">
        <f>'1206'!$G$18</f>
        <v>46416551.449999996</v>
      </c>
      <c r="H36" s="235">
        <f>'1206'!$G$21</f>
        <v>191227.95999999344</v>
      </c>
      <c r="I36" s="234">
        <f>'1206'!$G$26</f>
        <v>267963.95999999996</v>
      </c>
      <c r="J36" s="413">
        <f t="shared" ref="J36:J38" si="12">IF((H36&lt;0),0,(IF((H36-I36)&lt;0,0,(H36-I36))))</f>
        <v>0</v>
      </c>
      <c r="K36" s="233">
        <f t="shared" ref="K36:K38" si="13">IF((H36&lt;0),(H36-I36),(IF((H36-I36)&lt;0,(H36-I36),0)))</f>
        <v>-76736.000000006519</v>
      </c>
      <c r="L36" s="235">
        <f>'1206'!$G$30</f>
        <v>0</v>
      </c>
      <c r="M36" s="234">
        <f>'1206'!$G$31</f>
        <v>0</v>
      </c>
      <c r="N36" s="509"/>
      <c r="O36" s="524"/>
      <c r="P36" s="525"/>
      <c r="Q36" s="526"/>
      <c r="R36" s="95"/>
      <c r="S36" s="457"/>
      <c r="T36" s="457"/>
      <c r="U36" s="457"/>
      <c r="V36" s="457"/>
      <c r="W36" s="457"/>
    </row>
    <row r="37" spans="1:23" ht="28.5" customHeight="1" x14ac:dyDescent="0.2">
      <c r="A37" s="450" t="s">
        <v>160</v>
      </c>
      <c r="B37" s="451" t="s">
        <v>161</v>
      </c>
      <c r="C37" s="462" t="s">
        <v>162</v>
      </c>
      <c r="D37" s="452" t="s">
        <v>83</v>
      </c>
      <c r="E37" s="235">
        <f>'1207'!$G$16</f>
        <v>50884770.400000006</v>
      </c>
      <c r="F37" s="233">
        <f>'1207'!$G$17</f>
        <v>12910</v>
      </c>
      <c r="G37" s="234">
        <f>'1207'!$G$18</f>
        <v>51379720.990000002</v>
      </c>
      <c r="H37" s="235">
        <f>'1207'!$G$21</f>
        <v>494950.58999999613</v>
      </c>
      <c r="I37" s="234">
        <f>'1207'!$G$26</f>
        <v>70587</v>
      </c>
      <c r="J37" s="413">
        <f t="shared" si="12"/>
        <v>424363.58999999613</v>
      </c>
      <c r="K37" s="233">
        <f t="shared" si="13"/>
        <v>0</v>
      </c>
      <c r="L37" s="235">
        <f>'1207'!$G$30</f>
        <v>0</v>
      </c>
      <c r="M37" s="234">
        <f>'1207'!$G$31</f>
        <v>0</v>
      </c>
      <c r="N37" s="509"/>
      <c r="O37" s="524"/>
      <c r="P37" s="525"/>
      <c r="Q37" s="526"/>
      <c r="R37" s="95"/>
      <c r="S37" s="457"/>
      <c r="T37" s="457"/>
      <c r="U37" s="457"/>
      <c r="V37" s="457"/>
      <c r="W37" s="457"/>
    </row>
    <row r="38" spans="1:23" ht="28.5" customHeight="1" x14ac:dyDescent="0.2">
      <c r="A38" s="450" t="s">
        <v>163</v>
      </c>
      <c r="B38" s="451" t="s">
        <v>164</v>
      </c>
      <c r="C38" s="462" t="s">
        <v>165</v>
      </c>
      <c r="D38" s="452" t="s">
        <v>93</v>
      </c>
      <c r="E38" s="235">
        <f>'1208'!$G$16</f>
        <v>42622067.99000001</v>
      </c>
      <c r="F38" s="233">
        <f>'1208'!$G$17</f>
        <v>0</v>
      </c>
      <c r="G38" s="234">
        <f>'1208'!$G$18</f>
        <v>43293090.340000011</v>
      </c>
      <c r="H38" s="235">
        <f>'1208'!$G$21</f>
        <v>671022.35000000149</v>
      </c>
      <c r="I38" s="234">
        <f>'1208'!$G$26</f>
        <v>1202860.56</v>
      </c>
      <c r="J38" s="413">
        <f t="shared" si="12"/>
        <v>0</v>
      </c>
      <c r="K38" s="233">
        <f t="shared" si="13"/>
        <v>-531838.20999999857</v>
      </c>
      <c r="L38" s="235">
        <f>'1208'!$G$30</f>
        <v>0</v>
      </c>
      <c r="M38" s="234">
        <f>'1208'!$G$31</f>
        <v>0</v>
      </c>
      <c r="N38" s="509"/>
      <c r="O38" s="524"/>
      <c r="P38" s="525"/>
      <c r="Q38" s="526"/>
      <c r="R38" s="95"/>
      <c r="S38" s="457"/>
      <c r="T38" s="457"/>
      <c r="U38" s="457"/>
      <c r="V38" s="457"/>
      <c r="W38" s="457"/>
    </row>
    <row r="39" spans="1:23" ht="28.5" customHeight="1" x14ac:dyDescent="0.2">
      <c r="A39" s="450" t="s">
        <v>166</v>
      </c>
      <c r="B39" s="451" t="s">
        <v>167</v>
      </c>
      <c r="C39" s="462" t="s">
        <v>168</v>
      </c>
      <c r="D39" s="452" t="s">
        <v>86</v>
      </c>
      <c r="E39" s="235">
        <f>'1300'!$G$16</f>
        <v>28001807.570000004</v>
      </c>
      <c r="F39" s="233">
        <f>'1300'!$G$17</f>
        <v>0</v>
      </c>
      <c r="G39" s="234">
        <f>'1300'!$G$18</f>
        <v>28106301.949999999</v>
      </c>
      <c r="H39" s="235">
        <f>'1300'!$G$21</f>
        <v>104494.37999999523</v>
      </c>
      <c r="I39" s="234">
        <f>'1300'!$G$26</f>
        <v>57330</v>
      </c>
      <c r="J39" s="413">
        <f>IF((H39&lt;0),0,(IF((H39-I39)&lt;0,0,(H39-I39))))</f>
        <v>47164.379999995232</v>
      </c>
      <c r="K39" s="233">
        <f>IF((H39&lt;0),(H39-I39),(IF((H39-I39)&lt;0,(H39-I39),0)))</f>
        <v>0</v>
      </c>
      <c r="L39" s="235">
        <f>'1300'!$G$30</f>
        <v>0</v>
      </c>
      <c r="M39" s="234">
        <f>'1300'!$G$31</f>
        <v>47164.38</v>
      </c>
      <c r="N39" s="509"/>
      <c r="O39" s="524"/>
      <c r="P39" s="525"/>
      <c r="Q39" s="526"/>
      <c r="R39" s="95"/>
      <c r="S39" s="457"/>
      <c r="T39" s="457"/>
      <c r="U39" s="457"/>
      <c r="V39" s="457"/>
      <c r="W39" s="457"/>
    </row>
    <row r="40" spans="1:23" ht="28.5" customHeight="1" x14ac:dyDescent="0.2">
      <c r="A40" s="450" t="s">
        <v>169</v>
      </c>
      <c r="B40" s="451" t="s">
        <v>170</v>
      </c>
      <c r="C40" s="462" t="s">
        <v>171</v>
      </c>
      <c r="D40" s="452" t="s">
        <v>83</v>
      </c>
      <c r="E40" s="235">
        <f>'1301'!$G$16</f>
        <v>51302010.040000007</v>
      </c>
      <c r="F40" s="233">
        <f>'1301'!$G$17</f>
        <v>42580</v>
      </c>
      <c r="G40" s="234">
        <f>'1301'!$G$18</f>
        <v>51407954.810000002</v>
      </c>
      <c r="H40" s="235">
        <f>'1301'!$G$21</f>
        <v>105944.76999999583</v>
      </c>
      <c r="I40" s="234">
        <f>'1301'!$G$26</f>
        <v>0</v>
      </c>
      <c r="J40" s="413">
        <f t="shared" ref="J40:J43" si="14">IF((H40&lt;0),0,(IF((H40-I40)&lt;0,0,(H40-I40))))</f>
        <v>105944.76999999583</v>
      </c>
      <c r="K40" s="233">
        <f t="shared" ref="K40:K43" si="15">IF((H40&lt;0),(H40-I40),(IF((H40-I40)&lt;0,(H40-I40),0)))</f>
        <v>0</v>
      </c>
      <c r="L40" s="235">
        <f>'1301'!$G$30</f>
        <v>0</v>
      </c>
      <c r="M40" s="234">
        <f>'1301'!$G$31</f>
        <v>105944.77</v>
      </c>
      <c r="N40" s="509"/>
      <c r="O40" s="524"/>
      <c r="P40" s="525"/>
      <c r="Q40" s="526"/>
      <c r="R40" s="95"/>
      <c r="S40" s="457"/>
      <c r="T40" s="457"/>
      <c r="U40" s="457"/>
      <c r="V40" s="457"/>
      <c r="W40" s="457"/>
    </row>
    <row r="41" spans="1:23" ht="28.5" customHeight="1" x14ac:dyDescent="0.2">
      <c r="A41" s="450" t="s">
        <v>172</v>
      </c>
      <c r="B41" s="451" t="s">
        <v>173</v>
      </c>
      <c r="C41" s="462" t="s">
        <v>174</v>
      </c>
      <c r="D41" s="452" t="s">
        <v>86</v>
      </c>
      <c r="E41" s="235">
        <f>'1302'!$G$16</f>
        <v>9012502.129999999</v>
      </c>
      <c r="F41" s="233">
        <f>'1302'!$G$17</f>
        <v>0</v>
      </c>
      <c r="G41" s="234">
        <f>'1302'!$G$18</f>
        <v>9100047.4000000004</v>
      </c>
      <c r="H41" s="235">
        <f>'1302'!$G$21</f>
        <v>87545.270000001416</v>
      </c>
      <c r="I41" s="234">
        <f>'1302'!$G$26</f>
        <v>0</v>
      </c>
      <c r="J41" s="413">
        <f t="shared" si="14"/>
        <v>87545.270000001416</v>
      </c>
      <c r="K41" s="233">
        <f t="shared" si="15"/>
        <v>0</v>
      </c>
      <c r="L41" s="235">
        <f>'1302'!$G$30</f>
        <v>5000</v>
      </c>
      <c r="M41" s="234">
        <f>'1302'!$G$31</f>
        <v>82545.27</v>
      </c>
      <c r="N41" s="509"/>
      <c r="O41" s="524"/>
      <c r="P41" s="525"/>
      <c r="Q41" s="526"/>
      <c r="R41" s="95"/>
      <c r="S41" s="457"/>
      <c r="T41" s="457"/>
      <c r="U41" s="457"/>
      <c r="V41" s="457"/>
      <c r="W41" s="457"/>
    </row>
    <row r="42" spans="1:23" ht="28.5" customHeight="1" x14ac:dyDescent="0.2">
      <c r="A42" s="511" t="s">
        <v>175</v>
      </c>
      <c r="B42" s="512" t="s">
        <v>176</v>
      </c>
      <c r="C42" s="513" t="s">
        <v>177</v>
      </c>
      <c r="D42" s="514" t="s">
        <v>101</v>
      </c>
      <c r="E42" s="235">
        <f>'1303'!$G$16</f>
        <v>13668381.559999999</v>
      </c>
      <c r="F42" s="233">
        <f>'1303'!$G$17</f>
        <v>0</v>
      </c>
      <c r="G42" s="234">
        <f>'1303'!$G$18</f>
        <v>13976939.439999999</v>
      </c>
      <c r="H42" s="235">
        <f>'1303'!$G$21</f>
        <v>308557.88000000082</v>
      </c>
      <c r="I42" s="234">
        <f>'1303'!$G$26</f>
        <v>73872</v>
      </c>
      <c r="J42" s="515">
        <f t="shared" si="14"/>
        <v>234685.88000000082</v>
      </c>
      <c r="K42" s="233">
        <f t="shared" si="15"/>
        <v>0</v>
      </c>
      <c r="L42" s="235">
        <f>'1303'!$G$30</f>
        <v>0</v>
      </c>
      <c r="M42" s="234">
        <f>'1303'!$G$31</f>
        <v>113128.93</v>
      </c>
      <c r="N42" s="517">
        <v>121556.95</v>
      </c>
      <c r="O42" s="524"/>
      <c r="P42" s="525"/>
      <c r="Q42" s="526"/>
      <c r="R42" s="95"/>
      <c r="S42" s="457"/>
      <c r="T42" s="516"/>
      <c r="U42" s="457"/>
      <c r="V42" s="457"/>
      <c r="W42" s="457"/>
    </row>
    <row r="43" spans="1:23" ht="28.5" customHeight="1" x14ac:dyDescent="0.2">
      <c r="A43" s="450" t="s">
        <v>178</v>
      </c>
      <c r="B43" s="451" t="s">
        <v>179</v>
      </c>
      <c r="C43" s="462" t="s">
        <v>180</v>
      </c>
      <c r="D43" s="452" t="s">
        <v>97</v>
      </c>
      <c r="E43" s="235">
        <f>'1304'!$G$16</f>
        <v>20775724.629999999</v>
      </c>
      <c r="F43" s="233">
        <f>'1304'!$G$17</f>
        <v>0</v>
      </c>
      <c r="G43" s="234">
        <f>'1304'!$G$18</f>
        <v>20820319.32</v>
      </c>
      <c r="H43" s="235">
        <f>'1304'!$G$21</f>
        <v>44594.690000001341</v>
      </c>
      <c r="I43" s="234">
        <f>'1304'!$G$26</f>
        <v>0</v>
      </c>
      <c r="J43" s="413">
        <f t="shared" si="14"/>
        <v>44594.690000001341</v>
      </c>
      <c r="K43" s="233">
        <f t="shared" si="15"/>
        <v>0</v>
      </c>
      <c r="L43" s="235">
        <f>'1304'!$G$30</f>
        <v>0</v>
      </c>
      <c r="M43" s="234">
        <f>'1304'!$G$31</f>
        <v>44594.69</v>
      </c>
      <c r="N43" s="454"/>
      <c r="O43" s="524"/>
      <c r="P43" s="525"/>
      <c r="Q43" s="526"/>
      <c r="R43" s="95"/>
      <c r="S43" s="457"/>
      <c r="T43" s="457"/>
      <c r="U43" s="457"/>
      <c r="V43" s="457"/>
      <c r="W43" s="457"/>
    </row>
    <row r="44" spans="1:23" ht="28.5" customHeight="1" x14ac:dyDescent="0.2">
      <c r="A44" s="450" t="s">
        <v>181</v>
      </c>
      <c r="B44" s="451" t="s">
        <v>182</v>
      </c>
      <c r="C44" s="462" t="s">
        <v>183</v>
      </c>
      <c r="D44" s="452" t="s">
        <v>184</v>
      </c>
      <c r="E44" s="235">
        <f>'1350'!$G$16</f>
        <v>28644916.329999998</v>
      </c>
      <c r="F44" s="233">
        <f>'1350'!$G$17</f>
        <v>0</v>
      </c>
      <c r="G44" s="234">
        <f>'1350'!$G$18</f>
        <v>28790035.370000001</v>
      </c>
      <c r="H44" s="235">
        <f>'1350'!$G$21</f>
        <v>145119.04000000283</v>
      </c>
      <c r="I44" s="234">
        <f>'1350'!$G$26</f>
        <v>0</v>
      </c>
      <c r="J44" s="413">
        <f>IF((H44&lt;0),0,(IF((H44-I44)&lt;0,0,(H44-I44))))</f>
        <v>145119.04000000283</v>
      </c>
      <c r="K44" s="233">
        <f>IF((H44&lt;0),(H44-I44),(IF((H44-I44)&lt;0,(H44-I44),0)))</f>
        <v>0</v>
      </c>
      <c r="L44" s="235">
        <f>'1350'!$G$30</f>
        <v>5000</v>
      </c>
      <c r="M44" s="234">
        <f>'1350'!$G$31</f>
        <v>140119.03999999998</v>
      </c>
      <c r="N44" s="454"/>
      <c r="O44" s="524"/>
      <c r="P44" s="525"/>
      <c r="Q44" s="526"/>
      <c r="R44" s="95"/>
      <c r="S44" s="457"/>
      <c r="T44" s="457"/>
      <c r="U44" s="457"/>
      <c r="V44" s="457"/>
      <c r="W44" s="457"/>
    </row>
    <row r="45" spans="1:23" ht="28.5" customHeight="1" x14ac:dyDescent="0.2">
      <c r="A45" s="450" t="s">
        <v>185</v>
      </c>
      <c r="B45" s="451" t="s">
        <v>186</v>
      </c>
      <c r="C45" s="462" t="s">
        <v>187</v>
      </c>
      <c r="D45" s="452" t="s">
        <v>101</v>
      </c>
      <c r="E45" s="235">
        <f>'1351'!$G$16</f>
        <v>9004124.6199999992</v>
      </c>
      <c r="F45" s="233">
        <f>'1351'!$G$17</f>
        <v>0</v>
      </c>
      <c r="G45" s="234">
        <f>'1351'!$G$18</f>
        <v>9208487.3200000003</v>
      </c>
      <c r="H45" s="235">
        <f>'1351'!$G$21</f>
        <v>204362.70000000112</v>
      </c>
      <c r="I45" s="234">
        <f>'1351'!$G$26</f>
        <v>0</v>
      </c>
      <c r="J45" s="413">
        <f t="shared" ref="J45:J47" si="16">IF((H45&lt;0),0,(IF((H45-I45)&lt;0,0,(H45-I45))))</f>
        <v>204362.70000000112</v>
      </c>
      <c r="K45" s="233">
        <f t="shared" ref="K45:K47" si="17">IF((H45&lt;0),(H45-I45),(IF((H45-I45)&lt;0,(H45-I45),0)))</f>
        <v>0</v>
      </c>
      <c r="L45" s="235">
        <f>'1351'!$G$30</f>
        <v>0</v>
      </c>
      <c r="M45" s="234">
        <f>'1351'!$G$31</f>
        <v>204362.7</v>
      </c>
      <c r="N45" s="454"/>
      <c r="O45" s="524"/>
      <c r="P45" s="525"/>
      <c r="Q45" s="526"/>
      <c r="R45" s="95"/>
      <c r="S45" s="457"/>
      <c r="T45" s="457"/>
      <c r="U45" s="457"/>
      <c r="V45" s="457"/>
      <c r="W45" s="457"/>
    </row>
    <row r="46" spans="1:23" ht="28.5" customHeight="1" x14ac:dyDescent="0.2">
      <c r="A46" s="450" t="s">
        <v>188</v>
      </c>
      <c r="B46" s="451" t="s">
        <v>189</v>
      </c>
      <c r="C46" s="462" t="s">
        <v>190</v>
      </c>
      <c r="D46" s="452" t="s">
        <v>97</v>
      </c>
      <c r="E46" s="235">
        <f>'1352'!$G$16</f>
        <v>7378565.3799999999</v>
      </c>
      <c r="F46" s="233">
        <f>'1352'!$G$17</f>
        <v>0</v>
      </c>
      <c r="G46" s="234">
        <f>'1352'!$G$18</f>
        <v>7378947.3199999994</v>
      </c>
      <c r="H46" s="235">
        <f>'1352'!$G$21</f>
        <v>381.93999999947846</v>
      </c>
      <c r="I46" s="234">
        <f>'1352'!$G$26</f>
        <v>0</v>
      </c>
      <c r="J46" s="413">
        <f t="shared" si="16"/>
        <v>381.93999999947846</v>
      </c>
      <c r="K46" s="233">
        <f t="shared" si="17"/>
        <v>0</v>
      </c>
      <c r="L46" s="235">
        <f>'1352'!$G$30</f>
        <v>0</v>
      </c>
      <c r="M46" s="234">
        <f>'1352'!$G$31</f>
        <v>381.94</v>
      </c>
      <c r="N46" s="454"/>
      <c r="O46" s="524"/>
      <c r="P46" s="525"/>
      <c r="Q46" s="526"/>
      <c r="R46" s="95"/>
      <c r="S46" s="457"/>
      <c r="T46" s="457"/>
      <c r="U46" s="457"/>
      <c r="V46" s="457"/>
      <c r="W46" s="457"/>
    </row>
    <row r="47" spans="1:23" ht="28.5" customHeight="1" x14ac:dyDescent="0.2">
      <c r="A47" s="450" t="s">
        <v>191</v>
      </c>
      <c r="B47" s="451" t="s">
        <v>192</v>
      </c>
      <c r="C47" s="462" t="s">
        <v>193</v>
      </c>
      <c r="D47" s="452" t="s">
        <v>83</v>
      </c>
      <c r="E47" s="235">
        <f>'1400'!$G$16</f>
        <v>27959264.590000004</v>
      </c>
      <c r="F47" s="233">
        <f>'1400'!$G$17</f>
        <v>0</v>
      </c>
      <c r="G47" s="234">
        <f>'1400'!$G$18</f>
        <v>28018813.359999999</v>
      </c>
      <c r="H47" s="235">
        <f>'1400'!$G$21</f>
        <v>59548.769999995828</v>
      </c>
      <c r="I47" s="234">
        <f>'1400'!$G$26</f>
        <v>34437.060000000005</v>
      </c>
      <c r="J47" s="413">
        <f t="shared" si="16"/>
        <v>25111.709999995823</v>
      </c>
      <c r="K47" s="233">
        <f t="shared" si="17"/>
        <v>0</v>
      </c>
      <c r="L47" s="235">
        <f>'1400'!$G$30</f>
        <v>5000</v>
      </c>
      <c r="M47" s="234">
        <f>'1400'!$G$31</f>
        <v>20111.71</v>
      </c>
      <c r="N47" s="454"/>
      <c r="O47" s="524"/>
      <c r="P47" s="525"/>
      <c r="Q47" s="526"/>
      <c r="R47" s="95"/>
      <c r="S47" s="457"/>
      <c r="T47" s="457"/>
      <c r="U47" s="457"/>
      <c r="V47" s="457"/>
      <c r="W47" s="457"/>
    </row>
    <row r="48" spans="1:23" ht="55.9" customHeight="1" thickBot="1" x14ac:dyDescent="0.25">
      <c r="A48" s="450" t="s">
        <v>194</v>
      </c>
      <c r="B48" s="451" t="s">
        <v>195</v>
      </c>
      <c r="C48" s="461" t="s">
        <v>193</v>
      </c>
      <c r="D48" s="453" t="s">
        <v>83</v>
      </c>
      <c r="E48" s="239">
        <f>'1450'!$G$16</f>
        <v>70364915.120000005</v>
      </c>
      <c r="F48" s="240">
        <f>'1450'!$G$17</f>
        <v>0</v>
      </c>
      <c r="G48" s="241">
        <f>'1450'!$G$18</f>
        <v>70364915.120000005</v>
      </c>
      <c r="H48" s="239">
        <f>'1450'!$G$21</f>
        <v>0</v>
      </c>
      <c r="I48" s="241">
        <f>'1450'!$G$26</f>
        <v>0</v>
      </c>
      <c r="J48" s="242">
        <f t="shared" si="0"/>
        <v>0</v>
      </c>
      <c r="K48" s="240">
        <f t="shared" si="1"/>
        <v>0</v>
      </c>
      <c r="L48" s="239">
        <f>'1450'!$G$30</f>
        <v>0</v>
      </c>
      <c r="M48" s="241">
        <f>'1450'!$G$31</f>
        <v>0</v>
      </c>
      <c r="N48" s="454"/>
      <c r="O48" s="524"/>
      <c r="P48" s="525"/>
      <c r="Q48" s="526"/>
      <c r="R48" s="95"/>
      <c r="S48" s="457"/>
      <c r="T48" s="457"/>
      <c r="U48" s="457"/>
      <c r="V48" s="457"/>
      <c r="W48" s="457"/>
    </row>
    <row r="49" spans="1:23" ht="15.75" thickTop="1" x14ac:dyDescent="0.25">
      <c r="A49" s="117" t="s">
        <v>54</v>
      </c>
      <c r="B49" s="118"/>
      <c r="C49" s="89"/>
      <c r="D49" s="89"/>
      <c r="E49" s="90">
        <f>SUM(E13:E48)</f>
        <v>1527358535.7400002</v>
      </c>
      <c r="F49" s="236">
        <f>SUM(F13:F48)</f>
        <v>243530</v>
      </c>
      <c r="G49" s="103">
        <f t="shared" ref="G49:N49" si="18">SUM(G13:G48)</f>
        <v>1545045198.02</v>
      </c>
      <c r="H49" s="90">
        <f t="shared" si="18"/>
        <v>17686662.279999979</v>
      </c>
      <c r="I49" s="103">
        <f t="shared" si="18"/>
        <v>13745188.210000001</v>
      </c>
      <c r="J49" s="237">
        <f t="shared" si="18"/>
        <v>4795796.6299999589</v>
      </c>
      <c r="K49" s="236">
        <f t="shared" si="18"/>
        <v>-854322.55999998003</v>
      </c>
      <c r="L49" s="90">
        <f t="shared" si="18"/>
        <v>60000</v>
      </c>
      <c r="M49" s="238">
        <f t="shared" si="18"/>
        <v>1990892.1099999996</v>
      </c>
      <c r="N49" s="115">
        <f t="shared" si="18"/>
        <v>147552.87</v>
      </c>
      <c r="O49" s="524"/>
      <c r="P49" s="525"/>
      <c r="Q49" s="10"/>
      <c r="R49" s="10"/>
      <c r="S49" s="103"/>
      <c r="T49" s="103"/>
      <c r="U49" s="103"/>
      <c r="V49" s="103"/>
      <c r="W49" s="103"/>
    </row>
    <row r="50" spans="1:23" ht="15.75" thickBot="1" x14ac:dyDescent="0.25">
      <c r="A50" s="91"/>
      <c r="B50" s="92"/>
      <c r="C50" s="17"/>
      <c r="D50" s="17"/>
      <c r="E50" s="93"/>
      <c r="F50" s="47"/>
      <c r="G50" s="46"/>
      <c r="H50" s="45"/>
      <c r="I50" s="46"/>
      <c r="J50" s="113" t="s">
        <v>33</v>
      </c>
      <c r="K50" s="102">
        <f>J49+K49</f>
        <v>3941474.0699999789</v>
      </c>
      <c r="L50" s="116" t="s">
        <v>55</v>
      </c>
      <c r="M50" s="114"/>
      <c r="N50" s="94">
        <f>L49+M49+N49</f>
        <v>2198444.9799999995</v>
      </c>
      <c r="Q50" s="10"/>
      <c r="R50" s="10"/>
      <c r="S50" s="459"/>
      <c r="T50" s="459"/>
      <c r="U50" s="459"/>
      <c r="V50" s="459"/>
      <c r="W50" s="459"/>
    </row>
    <row r="51" spans="1:23" s="7" customFormat="1" ht="15" thickTop="1" x14ac:dyDescent="0.2">
      <c r="A51" s="18"/>
      <c r="B51" s="96"/>
      <c r="C51" s="20"/>
      <c r="D51" s="20"/>
      <c r="E51" s="487"/>
      <c r="F51" s="487"/>
      <c r="G51" s="458"/>
      <c r="H51" s="458"/>
      <c r="I51" s="458"/>
      <c r="J51" s="458"/>
      <c r="K51" s="488"/>
      <c r="L51" s="8"/>
      <c r="M51" s="521"/>
      <c r="N51" s="522"/>
      <c r="O51" s="526"/>
      <c r="P51" s="18"/>
      <c r="Q51" s="18"/>
      <c r="R51" s="8"/>
      <c r="S51" s="8"/>
      <c r="T51" s="8"/>
      <c r="U51" s="8"/>
      <c r="V51" s="8"/>
      <c r="W51" s="8"/>
    </row>
    <row r="52" spans="1:23" s="7" customFormat="1" ht="14.25" x14ac:dyDescent="0.2">
      <c r="A52" s="18"/>
      <c r="B52" s="96"/>
      <c r="C52" s="20"/>
      <c r="D52" s="460"/>
      <c r="E52" s="489"/>
      <c r="F52" s="489"/>
      <c r="G52" s="489"/>
      <c r="H52" s="489"/>
      <c r="I52" s="489"/>
      <c r="J52" s="489"/>
      <c r="K52" s="489"/>
      <c r="L52" s="8"/>
      <c r="M52" s="8"/>
      <c r="N52" s="8"/>
      <c r="O52" s="18"/>
      <c r="P52" s="18"/>
      <c r="Q52" s="18"/>
      <c r="R52" s="8"/>
      <c r="S52" s="460"/>
      <c r="T52" s="460"/>
      <c r="U52" s="460"/>
      <c r="V52" s="460"/>
      <c r="W52" s="460"/>
    </row>
    <row r="53" spans="1:23" s="7" customFormat="1" ht="14.25" x14ac:dyDescent="0.2">
      <c r="A53" s="18"/>
      <c r="B53" s="96"/>
      <c r="C53" s="20"/>
      <c r="D53" s="20"/>
      <c r="E53" s="19"/>
      <c r="F53" s="19"/>
      <c r="G53" s="18"/>
      <c r="H53" s="97"/>
      <c r="I53" s="97"/>
      <c r="J53" s="97"/>
      <c r="L53" s="8"/>
      <c r="M53" s="8"/>
      <c r="N53" s="8"/>
      <c r="O53" s="18"/>
      <c r="P53" s="18"/>
      <c r="Q53" s="10"/>
      <c r="R53" s="10"/>
      <c r="S53" s="8"/>
      <c r="T53" s="8"/>
      <c r="U53" s="8"/>
      <c r="V53" s="8"/>
      <c r="W53" s="8"/>
    </row>
    <row r="54" spans="1:23" ht="14.25" x14ac:dyDescent="0.2">
      <c r="A54" s="96" t="s">
        <v>283</v>
      </c>
      <c r="B54" s="96"/>
      <c r="C54" s="96"/>
      <c r="D54" s="96"/>
      <c r="E54" s="98"/>
      <c r="F54" s="98"/>
      <c r="G54" s="99"/>
      <c r="H54" s="99"/>
      <c r="I54" s="99"/>
      <c r="J54" s="99"/>
      <c r="K54" s="4"/>
      <c r="L54" s="18"/>
      <c r="N54" s="95"/>
      <c r="Q54" s="10"/>
      <c r="R54" s="10"/>
    </row>
    <row r="55" spans="1:23" s="7" customFormat="1" ht="14.25" x14ac:dyDescent="0.2">
      <c r="A55" s="96"/>
      <c r="B55" s="104"/>
      <c r="C55" s="104" t="s">
        <v>281</v>
      </c>
      <c r="D55" s="104"/>
      <c r="E55" s="104"/>
      <c r="F55" s="104"/>
      <c r="G55" s="104"/>
      <c r="H55" s="140">
        <f>SUMIF(H13:H48,"&gt;0")</f>
        <v>17686662.279999979</v>
      </c>
      <c r="I55" s="104" t="s">
        <v>65</v>
      </c>
      <c r="J55" s="10"/>
      <c r="K55" s="519"/>
      <c r="L55" s="18"/>
      <c r="M55" s="8"/>
      <c r="N55" s="18"/>
      <c r="O55" s="18"/>
      <c r="P55" s="18"/>
      <c r="Q55" s="10"/>
      <c r="R55" s="10"/>
      <c r="S55" s="8"/>
      <c r="T55" s="8"/>
      <c r="U55" s="8"/>
      <c r="V55" s="8"/>
      <c r="W55" s="8"/>
    </row>
    <row r="56" spans="1:23" s="7" customFormat="1" ht="14.25" x14ac:dyDescent="0.2">
      <c r="A56" s="96"/>
      <c r="B56" s="104"/>
      <c r="C56" s="4" t="s">
        <v>287</v>
      </c>
      <c r="D56" s="18"/>
      <c r="E56" s="4"/>
      <c r="F56" s="110"/>
      <c r="G56" s="110"/>
      <c r="H56" s="140">
        <f>SUMIF(H13:H48,"&lt;0")</f>
        <v>0</v>
      </c>
      <c r="I56" s="104" t="s">
        <v>65</v>
      </c>
      <c r="J56" s="10"/>
      <c r="K56" s="520"/>
      <c r="L56" s="18"/>
      <c r="M56" s="8"/>
      <c r="N56" s="18"/>
      <c r="O56" s="18"/>
      <c r="P56" s="18"/>
      <c r="Q56" s="10"/>
      <c r="R56" s="10"/>
      <c r="S56" s="8"/>
      <c r="T56" s="8"/>
      <c r="U56" s="8"/>
      <c r="V56" s="8"/>
      <c r="W56" s="8"/>
    </row>
    <row r="57" spans="1:23" s="7" customFormat="1" ht="14.25" customHeight="1" x14ac:dyDescent="0.2">
      <c r="A57" s="96"/>
      <c r="B57" s="104"/>
      <c r="C57" s="18" t="s">
        <v>288</v>
      </c>
      <c r="D57" s="18"/>
      <c r="E57" s="4"/>
      <c r="F57" s="110"/>
      <c r="G57" s="110"/>
      <c r="H57" s="104"/>
      <c r="I57" s="104"/>
      <c r="J57" s="10"/>
      <c r="K57" s="519"/>
      <c r="L57" s="18"/>
      <c r="M57" s="8"/>
      <c r="N57" s="18"/>
      <c r="O57" s="18"/>
      <c r="P57" s="18"/>
      <c r="Q57" s="10"/>
      <c r="R57" s="10"/>
      <c r="S57" s="8"/>
      <c r="T57" s="8"/>
      <c r="U57" s="8"/>
      <c r="V57" s="8"/>
      <c r="W57" s="8"/>
    </row>
    <row r="58" spans="1:23" s="7" customFormat="1" ht="27" customHeight="1" x14ac:dyDescent="0.2">
      <c r="A58" s="96"/>
      <c r="B58" s="104"/>
      <c r="C58" s="104"/>
      <c r="D58" s="104"/>
      <c r="E58" s="104"/>
      <c r="F58" s="104"/>
      <c r="G58" s="104"/>
      <c r="H58" s="104"/>
      <c r="I58" s="104"/>
      <c r="J58" s="10"/>
      <c r="K58" s="4"/>
      <c r="L58" s="18"/>
      <c r="M58" s="8"/>
      <c r="N58" s="18"/>
      <c r="O58" s="18"/>
      <c r="P58" s="18"/>
      <c r="Q58" s="10"/>
      <c r="R58" s="10"/>
      <c r="S58" s="8"/>
      <c r="T58" s="8"/>
      <c r="U58" s="8"/>
      <c r="V58" s="8"/>
      <c r="W58" s="8"/>
    </row>
    <row r="59" spans="1:23" s="10" customFormat="1" ht="14.25" x14ac:dyDescent="0.2">
      <c r="A59" s="96" t="s">
        <v>57</v>
      </c>
      <c r="B59" s="104"/>
      <c r="C59" s="104"/>
      <c r="D59" s="104"/>
      <c r="E59" s="104"/>
      <c r="F59" s="104"/>
      <c r="G59" s="104"/>
      <c r="H59" s="104"/>
      <c r="I59" s="104"/>
      <c r="K59" s="4"/>
      <c r="L59" s="18"/>
      <c r="M59" s="8"/>
      <c r="N59" s="18"/>
      <c r="O59" s="18"/>
      <c r="P59" s="18"/>
      <c r="S59" s="8"/>
      <c r="T59" s="8"/>
      <c r="U59" s="8"/>
      <c r="V59" s="8"/>
      <c r="W59" s="8"/>
    </row>
    <row r="60" spans="1:23" s="10" customFormat="1" ht="14.25" x14ac:dyDescent="0.2">
      <c r="A60" s="99"/>
      <c r="B60" s="99"/>
      <c r="C60" s="18" t="s">
        <v>282</v>
      </c>
      <c r="D60" s="100"/>
      <c r="E60" s="99"/>
      <c r="F60" s="99"/>
      <c r="G60" s="99"/>
      <c r="H60" s="140">
        <f>SUMIF(J13:J48,"&gt;0")</f>
        <v>4795796.6299999589</v>
      </c>
      <c r="I60" s="4" t="s">
        <v>65</v>
      </c>
      <c r="K60" s="519"/>
      <c r="L60" s="8"/>
      <c r="M60" s="8"/>
      <c r="N60" s="18"/>
      <c r="O60" s="18"/>
      <c r="P60" s="18"/>
      <c r="S60" s="8"/>
      <c r="T60" s="8"/>
      <c r="U60" s="8"/>
      <c r="V60" s="8"/>
      <c r="W60" s="8"/>
    </row>
    <row r="61" spans="1:23" s="10" customFormat="1" ht="14.25" x14ac:dyDescent="0.2">
      <c r="A61" s="99"/>
      <c r="B61" s="99"/>
      <c r="C61" s="4" t="s">
        <v>289</v>
      </c>
      <c r="D61" s="4"/>
      <c r="E61" s="4"/>
      <c r="F61" s="4"/>
      <c r="G61" s="4"/>
      <c r="H61" s="140">
        <f>SUMIF(K13:K48,"&lt;0")</f>
        <v>-854322.55999998003</v>
      </c>
      <c r="I61" s="4" t="s">
        <v>65</v>
      </c>
      <c r="K61" s="520"/>
      <c r="L61" s="8"/>
      <c r="M61" s="8"/>
      <c r="N61" s="18"/>
      <c r="O61" s="18"/>
      <c r="P61" s="18"/>
      <c r="S61" s="7"/>
      <c r="T61" s="7"/>
      <c r="U61" s="7"/>
      <c r="V61" s="7"/>
      <c r="W61" s="7"/>
    </row>
    <row r="62" spans="1:23" s="10" customFormat="1" x14ac:dyDescent="0.2">
      <c r="A62" s="7"/>
      <c r="C62" s="18" t="s">
        <v>288</v>
      </c>
      <c r="D62" s="111"/>
      <c r="E62" s="4"/>
      <c r="F62" s="4"/>
      <c r="G62" s="4"/>
      <c r="H62" s="7"/>
      <c r="I62" s="7"/>
      <c r="K62" s="519"/>
      <c r="L62" s="8"/>
      <c r="M62" s="8"/>
      <c r="N62" s="18"/>
      <c r="O62" s="18"/>
      <c r="P62" s="18"/>
      <c r="S62" s="8"/>
      <c r="T62" s="8"/>
      <c r="U62" s="8"/>
      <c r="V62" s="8"/>
      <c r="W62" s="8"/>
    </row>
    <row r="63" spans="1:23" s="10" customFormat="1" ht="15" x14ac:dyDescent="0.2">
      <c r="A63" s="101"/>
      <c r="B63" s="101"/>
      <c r="E63" s="7"/>
      <c r="F63" s="7"/>
      <c r="G63" s="7"/>
      <c r="H63" s="7"/>
      <c r="I63" s="7"/>
      <c r="J63" s="7"/>
      <c r="K63" s="7"/>
      <c r="L63" s="8"/>
      <c r="M63" s="8"/>
      <c r="N63" s="8"/>
      <c r="O63" s="18"/>
      <c r="P63" s="18"/>
      <c r="S63" s="7"/>
      <c r="T63" s="7"/>
      <c r="U63" s="7"/>
      <c r="V63" s="7"/>
      <c r="W63" s="7"/>
    </row>
    <row r="64" spans="1:23" s="10" customFormat="1" ht="15.75" x14ac:dyDescent="0.25">
      <c r="A64" s="556"/>
      <c r="B64" s="557"/>
      <c r="E64" s="7"/>
      <c r="F64" s="7"/>
      <c r="G64" s="7"/>
      <c r="H64" s="7"/>
      <c r="I64" s="7"/>
      <c r="J64" s="7"/>
      <c r="K64" s="7"/>
      <c r="L64" s="8"/>
      <c r="M64" s="8"/>
      <c r="N64" s="8"/>
      <c r="O64" s="18"/>
      <c r="P64" s="18"/>
      <c r="S64" s="7"/>
      <c r="T64" s="7"/>
      <c r="U64" s="7"/>
      <c r="V64" s="7"/>
      <c r="W64" s="7"/>
    </row>
    <row r="65" spans="1:23" s="10" customFormat="1" x14ac:dyDescent="0.2">
      <c r="A65" s="530"/>
      <c r="B65" s="531"/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18"/>
      <c r="P65" s="18"/>
      <c r="S65" s="7"/>
      <c r="T65" s="7"/>
      <c r="U65" s="7"/>
      <c r="V65" s="7"/>
      <c r="W65" s="7"/>
    </row>
    <row r="66" spans="1:23" s="10" customFormat="1" x14ac:dyDescent="0.2">
      <c r="A66" s="531"/>
      <c r="B66" s="531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18"/>
      <c r="P66" s="18"/>
      <c r="S66" s="7"/>
      <c r="T66" s="7"/>
      <c r="U66" s="7"/>
      <c r="V66" s="7"/>
      <c r="W66" s="7"/>
    </row>
    <row r="67" spans="1:23" s="10" customFormat="1" ht="15" x14ac:dyDescent="0.2">
      <c r="A67" s="101"/>
      <c r="B67" s="101"/>
      <c r="E67" s="7"/>
      <c r="F67" s="7"/>
      <c r="G67" s="7"/>
      <c r="H67" s="7"/>
      <c r="I67" s="7"/>
      <c r="J67" s="7"/>
      <c r="K67" s="7"/>
      <c r="L67" s="8"/>
      <c r="M67" s="8"/>
      <c r="N67" s="8"/>
      <c r="O67" s="18"/>
      <c r="P67" s="18"/>
    </row>
    <row r="68" spans="1:23" s="10" customFormat="1" ht="15" x14ac:dyDescent="0.2">
      <c r="A68" s="101"/>
      <c r="B68" s="101"/>
      <c r="E68" s="7"/>
      <c r="F68" s="7"/>
      <c r="G68" s="7"/>
      <c r="H68" s="7"/>
      <c r="I68" s="7"/>
      <c r="J68" s="7"/>
      <c r="K68" s="7"/>
      <c r="L68" s="8"/>
      <c r="M68" s="8"/>
      <c r="N68" s="8"/>
      <c r="O68" s="18"/>
      <c r="P68" s="18"/>
    </row>
    <row r="69" spans="1:23" s="10" customFormat="1" ht="15" x14ac:dyDescent="0.2">
      <c r="A69" s="101"/>
      <c r="B69" s="101"/>
      <c r="E69" s="7"/>
      <c r="F69" s="7"/>
      <c r="G69" s="7"/>
      <c r="H69" s="7"/>
      <c r="I69" s="7"/>
      <c r="J69" s="7"/>
      <c r="K69" s="7"/>
      <c r="L69" s="8"/>
      <c r="M69" s="8"/>
      <c r="N69" s="8"/>
      <c r="O69" s="18"/>
      <c r="P69" s="18"/>
    </row>
    <row r="70" spans="1:23" s="10" customFormat="1" ht="15" x14ac:dyDescent="0.2">
      <c r="A70" s="101"/>
      <c r="B70" s="101"/>
      <c r="E70" s="7"/>
      <c r="F70" s="7"/>
      <c r="G70" s="7"/>
      <c r="H70" s="7"/>
      <c r="I70" s="7"/>
      <c r="J70" s="7"/>
      <c r="K70" s="7"/>
      <c r="L70" s="8"/>
      <c r="M70" s="8"/>
      <c r="N70" s="8"/>
      <c r="O70" s="18"/>
      <c r="P70" s="18"/>
    </row>
    <row r="71" spans="1:23" s="10" customFormat="1" ht="15" x14ac:dyDescent="0.2">
      <c r="A71" s="101"/>
      <c r="B71" s="101"/>
      <c r="E71" s="7"/>
      <c r="F71" s="7"/>
      <c r="G71" s="7"/>
      <c r="H71" s="7"/>
      <c r="I71" s="7"/>
      <c r="J71" s="7"/>
      <c r="K71" s="7"/>
      <c r="L71" s="8"/>
      <c r="M71" s="8"/>
      <c r="N71" s="8"/>
      <c r="O71" s="18"/>
      <c r="P71" s="18"/>
    </row>
    <row r="72" spans="1:23" s="10" customFormat="1" ht="15" x14ac:dyDescent="0.2">
      <c r="A72" s="101"/>
      <c r="B72" s="101"/>
      <c r="E72" s="7"/>
      <c r="F72" s="7"/>
      <c r="G72" s="7"/>
      <c r="H72" s="7"/>
      <c r="I72" s="7"/>
      <c r="J72" s="7"/>
      <c r="K72" s="7"/>
      <c r="L72" s="8"/>
      <c r="M72" s="8"/>
      <c r="N72" s="8"/>
      <c r="O72" s="18"/>
      <c r="P72" s="18"/>
    </row>
    <row r="73" spans="1:23" s="10" customFormat="1" ht="15" x14ac:dyDescent="0.2">
      <c r="A73" s="101"/>
      <c r="B73" s="101"/>
      <c r="E73" s="7"/>
      <c r="F73" s="7"/>
      <c r="G73" s="7"/>
      <c r="H73" s="7"/>
      <c r="I73" s="7"/>
      <c r="J73" s="7"/>
      <c r="K73" s="7"/>
      <c r="L73" s="8"/>
      <c r="M73" s="8"/>
      <c r="N73" s="8"/>
      <c r="O73" s="18"/>
      <c r="P73" s="18"/>
    </row>
    <row r="74" spans="1:23" s="10" customFormat="1" ht="15" x14ac:dyDescent="0.2">
      <c r="A74" s="101"/>
      <c r="B74" s="101"/>
      <c r="E74" s="7"/>
      <c r="F74" s="7"/>
      <c r="G74" s="7"/>
      <c r="H74" s="7"/>
      <c r="I74" s="7"/>
      <c r="J74" s="7"/>
      <c r="K74" s="7"/>
      <c r="L74" s="8"/>
      <c r="M74" s="8"/>
      <c r="N74" s="8"/>
      <c r="O74" s="18"/>
      <c r="P74" s="18"/>
    </row>
    <row r="75" spans="1:23" s="10" customFormat="1" ht="15" x14ac:dyDescent="0.2">
      <c r="A75" s="101"/>
      <c r="B75" s="101"/>
      <c r="E75" s="7"/>
      <c r="F75" s="7"/>
      <c r="G75" s="7"/>
      <c r="H75" s="7"/>
      <c r="I75" s="7"/>
      <c r="J75" s="7"/>
      <c r="K75" s="7"/>
      <c r="L75" s="8"/>
      <c r="M75" s="8"/>
      <c r="N75" s="8"/>
      <c r="O75" s="18"/>
      <c r="P75" s="18"/>
    </row>
    <row r="76" spans="1:23" s="10" customFormat="1" ht="15" x14ac:dyDescent="0.2">
      <c r="A76" s="101"/>
      <c r="B76" s="101"/>
      <c r="E76" s="7"/>
      <c r="F76" s="7"/>
      <c r="G76" s="7"/>
      <c r="H76" s="7"/>
      <c r="I76" s="7"/>
      <c r="J76" s="7"/>
      <c r="K76" s="7"/>
      <c r="L76" s="8"/>
      <c r="M76" s="8"/>
      <c r="N76" s="8"/>
      <c r="O76" s="18"/>
      <c r="P76" s="18"/>
    </row>
    <row r="77" spans="1:23" s="10" customFormat="1" ht="15" x14ac:dyDescent="0.2">
      <c r="A77" s="101"/>
      <c r="B77" s="101"/>
      <c r="E77" s="7"/>
      <c r="F77" s="7"/>
      <c r="G77" s="7"/>
      <c r="H77" s="7"/>
      <c r="I77" s="7"/>
      <c r="J77" s="7"/>
      <c r="K77" s="7"/>
      <c r="L77" s="8"/>
      <c r="M77" s="8"/>
      <c r="N77" s="8"/>
      <c r="O77" s="18"/>
      <c r="P77" s="18"/>
    </row>
    <row r="78" spans="1:23" s="10" customFormat="1" ht="15" x14ac:dyDescent="0.2">
      <c r="A78" s="101"/>
      <c r="B78" s="101"/>
      <c r="E78" s="7"/>
      <c r="F78" s="7"/>
      <c r="G78" s="7"/>
      <c r="H78" s="7"/>
      <c r="I78" s="7"/>
      <c r="J78" s="7"/>
      <c r="K78" s="7"/>
      <c r="L78" s="8"/>
      <c r="M78" s="8"/>
      <c r="N78" s="8"/>
      <c r="O78" s="18"/>
      <c r="P78" s="18"/>
    </row>
    <row r="79" spans="1:23" s="10" customFormat="1" ht="15" x14ac:dyDescent="0.2">
      <c r="A79" s="101"/>
      <c r="B79" s="101"/>
      <c r="E79" s="7"/>
      <c r="F79" s="7"/>
      <c r="G79" s="7"/>
      <c r="H79" s="7"/>
      <c r="I79" s="7"/>
      <c r="J79" s="7"/>
      <c r="K79" s="7"/>
      <c r="L79" s="8"/>
      <c r="M79" s="8"/>
      <c r="N79" s="8"/>
      <c r="O79" s="18"/>
      <c r="P79" s="18"/>
    </row>
    <row r="80" spans="1:23" s="10" customFormat="1" ht="15" x14ac:dyDescent="0.2">
      <c r="A80" s="101"/>
      <c r="B80" s="101"/>
      <c r="E80" s="7"/>
      <c r="F80" s="7"/>
      <c r="G80" s="7"/>
      <c r="H80" s="7"/>
      <c r="I80" s="7"/>
      <c r="J80" s="7"/>
      <c r="K80" s="7"/>
      <c r="L80" s="8"/>
      <c r="M80" s="8"/>
      <c r="N80" s="8"/>
      <c r="O80" s="18"/>
      <c r="P80" s="18"/>
    </row>
    <row r="81" spans="1:16" s="10" customFormat="1" ht="15" x14ac:dyDescent="0.2">
      <c r="A81" s="101"/>
      <c r="B81" s="101"/>
      <c r="E81" s="7"/>
      <c r="F81" s="7"/>
      <c r="G81" s="7"/>
      <c r="H81" s="7"/>
      <c r="I81" s="7"/>
      <c r="J81" s="7"/>
      <c r="K81" s="7"/>
      <c r="L81" s="8"/>
      <c r="M81" s="8"/>
      <c r="N81" s="8"/>
      <c r="O81" s="18"/>
      <c r="P81" s="18"/>
    </row>
    <row r="82" spans="1:16" s="10" customFormat="1" ht="15" x14ac:dyDescent="0.2">
      <c r="A82" s="101"/>
      <c r="B82" s="101"/>
      <c r="E82" s="7"/>
      <c r="F82" s="7"/>
      <c r="G82" s="7"/>
      <c r="H82" s="7"/>
      <c r="I82" s="7"/>
      <c r="J82" s="7"/>
      <c r="K82" s="7"/>
      <c r="L82" s="8"/>
      <c r="M82" s="8"/>
      <c r="N82" s="8"/>
      <c r="O82" s="18"/>
      <c r="P82" s="18"/>
    </row>
    <row r="83" spans="1:16" s="10" customFormat="1" ht="15" x14ac:dyDescent="0.2">
      <c r="A83" s="101"/>
      <c r="B83" s="101"/>
      <c r="E83" s="7"/>
      <c r="F83" s="7"/>
      <c r="G83" s="7"/>
      <c r="H83" s="7"/>
      <c r="I83" s="7"/>
      <c r="J83" s="7"/>
      <c r="K83" s="7"/>
      <c r="L83" s="8"/>
      <c r="M83" s="8"/>
      <c r="N83" s="8"/>
      <c r="O83" s="18"/>
      <c r="P83" s="18"/>
    </row>
    <row r="84" spans="1:16" s="10" customFormat="1" ht="15" x14ac:dyDescent="0.2">
      <c r="A84" s="101"/>
      <c r="B84" s="101"/>
      <c r="E84" s="7"/>
      <c r="F84" s="7"/>
      <c r="G84" s="7"/>
      <c r="H84" s="7"/>
      <c r="I84" s="7"/>
      <c r="J84" s="7"/>
      <c r="K84" s="7"/>
      <c r="L84" s="8"/>
      <c r="M84" s="8"/>
      <c r="N84" s="8"/>
      <c r="O84" s="18"/>
      <c r="P84" s="18"/>
    </row>
    <row r="85" spans="1:16" s="10" customFormat="1" ht="15" x14ac:dyDescent="0.2">
      <c r="A85" s="101"/>
      <c r="B85" s="101"/>
      <c r="E85" s="7"/>
      <c r="F85" s="7"/>
      <c r="G85" s="7"/>
      <c r="H85" s="7"/>
      <c r="I85" s="7"/>
      <c r="J85" s="7"/>
      <c r="K85" s="7"/>
      <c r="L85" s="8"/>
      <c r="M85" s="8"/>
      <c r="N85" s="8"/>
      <c r="O85" s="18"/>
      <c r="P85" s="18"/>
    </row>
    <row r="86" spans="1:16" s="10" customFormat="1" ht="15" x14ac:dyDescent="0.2">
      <c r="A86" s="101"/>
      <c r="B86" s="101"/>
      <c r="E86" s="7"/>
      <c r="F86" s="7"/>
      <c r="G86" s="7"/>
      <c r="H86" s="7"/>
      <c r="I86" s="7"/>
      <c r="J86" s="7"/>
      <c r="K86" s="7"/>
      <c r="L86" s="8"/>
      <c r="M86" s="8"/>
      <c r="N86" s="8"/>
      <c r="O86" s="18"/>
      <c r="P86" s="18"/>
    </row>
    <row r="87" spans="1:16" s="10" customFormat="1" ht="15" x14ac:dyDescent="0.2">
      <c r="A87" s="101"/>
      <c r="B87" s="101"/>
      <c r="E87" s="7"/>
      <c r="F87" s="7"/>
      <c r="G87" s="7"/>
      <c r="H87" s="7"/>
      <c r="I87" s="7"/>
      <c r="J87" s="7"/>
      <c r="K87" s="7"/>
      <c r="L87" s="8"/>
      <c r="M87" s="8"/>
      <c r="N87" s="8"/>
      <c r="O87" s="18"/>
      <c r="P87" s="18"/>
    </row>
    <row r="88" spans="1:16" s="10" customFormat="1" ht="15" x14ac:dyDescent="0.2">
      <c r="A88" s="101"/>
      <c r="B88" s="101"/>
      <c r="E88" s="7"/>
      <c r="F88" s="7"/>
      <c r="G88" s="7"/>
      <c r="H88" s="7"/>
      <c r="I88" s="7"/>
      <c r="J88" s="7"/>
      <c r="K88" s="7"/>
      <c r="L88" s="8"/>
      <c r="M88" s="8"/>
      <c r="N88" s="8"/>
      <c r="O88" s="18"/>
      <c r="P88" s="18"/>
    </row>
    <row r="89" spans="1:16" s="10" customFormat="1" ht="15" x14ac:dyDescent="0.2">
      <c r="A89" s="101"/>
      <c r="B89" s="101"/>
      <c r="E89" s="7"/>
      <c r="F89" s="7"/>
      <c r="G89" s="7"/>
      <c r="H89" s="7"/>
      <c r="I89" s="7"/>
      <c r="J89" s="7"/>
      <c r="K89" s="7"/>
      <c r="L89" s="8"/>
      <c r="M89" s="8"/>
      <c r="N89" s="8"/>
      <c r="O89" s="18"/>
      <c r="P89" s="18"/>
    </row>
    <row r="90" spans="1:16" s="10" customFormat="1" ht="15" x14ac:dyDescent="0.2">
      <c r="A90" s="101"/>
      <c r="B90" s="101"/>
      <c r="E90" s="7"/>
      <c r="F90" s="7"/>
      <c r="G90" s="7"/>
      <c r="H90" s="7"/>
      <c r="I90" s="7"/>
      <c r="J90" s="7"/>
      <c r="K90" s="7"/>
      <c r="L90" s="8"/>
      <c r="M90" s="8"/>
      <c r="N90" s="8"/>
      <c r="O90" s="18"/>
      <c r="P90" s="18"/>
    </row>
    <row r="91" spans="1:16" s="10" customFormat="1" ht="15" x14ac:dyDescent="0.2">
      <c r="A91" s="101"/>
      <c r="B91" s="101"/>
      <c r="E91" s="7"/>
      <c r="F91" s="7"/>
      <c r="G91" s="7"/>
      <c r="H91" s="7"/>
      <c r="I91" s="7"/>
      <c r="J91" s="7"/>
      <c r="K91" s="7"/>
      <c r="L91" s="8"/>
      <c r="M91" s="8"/>
      <c r="N91" s="8"/>
      <c r="O91" s="18"/>
      <c r="P91" s="18"/>
    </row>
    <row r="92" spans="1:16" s="10" customFormat="1" ht="15" x14ac:dyDescent="0.2">
      <c r="A92" s="101"/>
      <c r="B92" s="101"/>
      <c r="E92" s="7"/>
      <c r="F92" s="7"/>
      <c r="G92" s="7"/>
      <c r="H92" s="7"/>
      <c r="I92" s="7"/>
      <c r="J92" s="7"/>
      <c r="K92" s="7"/>
      <c r="L92" s="8"/>
      <c r="M92" s="8"/>
      <c r="N92" s="8"/>
      <c r="O92" s="18"/>
      <c r="P92" s="18"/>
    </row>
    <row r="93" spans="1:16" s="10" customFormat="1" ht="15" x14ac:dyDescent="0.2">
      <c r="A93" s="101"/>
      <c r="B93" s="101"/>
      <c r="E93" s="7"/>
      <c r="F93" s="7"/>
      <c r="G93" s="7"/>
      <c r="H93" s="7"/>
      <c r="I93" s="7"/>
      <c r="J93" s="7"/>
      <c r="K93" s="7"/>
      <c r="L93" s="8"/>
      <c r="M93" s="8"/>
      <c r="N93" s="8"/>
      <c r="O93" s="18"/>
      <c r="P93" s="18"/>
    </row>
    <row r="94" spans="1:16" s="10" customFormat="1" ht="15" x14ac:dyDescent="0.2">
      <c r="A94" s="101"/>
      <c r="B94" s="101"/>
      <c r="E94" s="7"/>
      <c r="F94" s="7"/>
      <c r="G94" s="7"/>
      <c r="H94" s="7"/>
      <c r="I94" s="7"/>
      <c r="J94" s="7"/>
      <c r="K94" s="7"/>
      <c r="L94" s="8"/>
      <c r="M94" s="8"/>
      <c r="N94" s="8"/>
      <c r="O94" s="18"/>
      <c r="P94" s="18"/>
    </row>
    <row r="95" spans="1:16" s="10" customFormat="1" ht="15" x14ac:dyDescent="0.2">
      <c r="A95" s="101"/>
      <c r="B95" s="101"/>
      <c r="E95" s="7"/>
      <c r="F95" s="7"/>
      <c r="G95" s="7"/>
      <c r="H95" s="7"/>
      <c r="I95" s="7"/>
      <c r="J95" s="7"/>
      <c r="K95" s="7"/>
      <c r="L95" s="8"/>
      <c r="M95" s="8"/>
      <c r="N95" s="8"/>
      <c r="O95" s="18"/>
      <c r="P95" s="18"/>
    </row>
    <row r="96" spans="1:16" s="10" customFormat="1" ht="15" x14ac:dyDescent="0.2">
      <c r="A96" s="101"/>
      <c r="B96" s="101"/>
      <c r="E96" s="7"/>
      <c r="F96" s="7"/>
      <c r="G96" s="7"/>
      <c r="H96" s="7"/>
      <c r="I96" s="7"/>
      <c r="J96" s="7"/>
      <c r="K96" s="7"/>
      <c r="L96" s="8"/>
      <c r="M96" s="8"/>
      <c r="N96" s="8"/>
      <c r="O96" s="18"/>
      <c r="P96" s="18"/>
    </row>
    <row r="97" spans="1:16" s="10" customFormat="1" ht="15" x14ac:dyDescent="0.2">
      <c r="A97" s="101"/>
      <c r="B97" s="101"/>
      <c r="E97" s="7"/>
      <c r="F97" s="7"/>
      <c r="G97" s="7"/>
      <c r="H97" s="7"/>
      <c r="I97" s="7"/>
      <c r="J97" s="7"/>
      <c r="K97" s="7"/>
      <c r="L97" s="8"/>
      <c r="M97" s="8"/>
      <c r="N97" s="8"/>
      <c r="O97" s="18"/>
      <c r="P97" s="18"/>
    </row>
    <row r="98" spans="1:16" s="10" customFormat="1" ht="15" x14ac:dyDescent="0.2">
      <c r="A98" s="101"/>
      <c r="B98" s="101"/>
      <c r="E98" s="7"/>
      <c r="F98" s="7"/>
      <c r="G98" s="7"/>
      <c r="H98" s="7"/>
      <c r="I98" s="7"/>
      <c r="J98" s="7"/>
      <c r="K98" s="7"/>
      <c r="L98" s="8"/>
      <c r="M98" s="8"/>
      <c r="N98" s="8"/>
      <c r="O98" s="18"/>
      <c r="P98" s="18"/>
    </row>
    <row r="99" spans="1:16" s="10" customFormat="1" ht="15" x14ac:dyDescent="0.2">
      <c r="A99" s="101"/>
      <c r="B99" s="101"/>
      <c r="E99" s="7"/>
      <c r="F99" s="7"/>
      <c r="G99" s="7"/>
      <c r="H99" s="7"/>
      <c r="I99" s="7"/>
      <c r="J99" s="7"/>
      <c r="K99" s="7"/>
      <c r="L99" s="8"/>
      <c r="M99" s="8"/>
      <c r="N99" s="8"/>
      <c r="O99" s="18"/>
      <c r="P99" s="18"/>
    </row>
    <row r="100" spans="1:16" s="10" customFormat="1" ht="15" x14ac:dyDescent="0.2">
      <c r="A100" s="101"/>
      <c r="B100" s="101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18"/>
      <c r="P100" s="18"/>
    </row>
    <row r="101" spans="1:16" s="10" customFormat="1" ht="15" x14ac:dyDescent="0.2">
      <c r="A101" s="101"/>
      <c r="B101" s="101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18"/>
      <c r="P101" s="18"/>
    </row>
    <row r="102" spans="1:16" s="10" customFormat="1" ht="15" x14ac:dyDescent="0.2">
      <c r="A102" s="101"/>
      <c r="B102" s="101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18"/>
      <c r="P102" s="18"/>
    </row>
    <row r="103" spans="1:16" s="10" customFormat="1" ht="15" x14ac:dyDescent="0.2">
      <c r="A103" s="101"/>
      <c r="B103" s="101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18"/>
      <c r="P103" s="18"/>
    </row>
    <row r="104" spans="1:16" s="10" customFormat="1" ht="15" x14ac:dyDescent="0.2">
      <c r="A104" s="101"/>
      <c r="B104" s="101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18"/>
      <c r="P104" s="18"/>
    </row>
    <row r="105" spans="1:16" s="10" customFormat="1" ht="15" x14ac:dyDescent="0.2">
      <c r="A105" s="101"/>
      <c r="B105" s="101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18"/>
      <c r="P105" s="18"/>
    </row>
    <row r="106" spans="1:16" s="10" customFormat="1" ht="15" x14ac:dyDescent="0.2">
      <c r="A106" s="101"/>
      <c r="B106" s="101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18"/>
      <c r="P106" s="18"/>
    </row>
    <row r="107" spans="1:16" s="10" customFormat="1" ht="15" x14ac:dyDescent="0.2">
      <c r="A107" s="101"/>
      <c r="B107" s="101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18"/>
      <c r="P107" s="18"/>
    </row>
    <row r="108" spans="1:16" s="10" customFormat="1" ht="15" x14ac:dyDescent="0.2">
      <c r="A108" s="101"/>
      <c r="B108" s="101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18"/>
      <c r="P108" s="18"/>
    </row>
    <row r="109" spans="1:16" s="10" customFormat="1" ht="15" x14ac:dyDescent="0.2">
      <c r="A109" s="101"/>
      <c r="B109" s="101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18"/>
      <c r="P109" s="18"/>
    </row>
    <row r="110" spans="1:16" s="10" customFormat="1" ht="15" x14ac:dyDescent="0.2">
      <c r="A110" s="101"/>
      <c r="B110" s="101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18"/>
      <c r="P110" s="18"/>
    </row>
    <row r="111" spans="1:16" s="10" customFormat="1" ht="15" x14ac:dyDescent="0.2">
      <c r="A111" s="101"/>
      <c r="B111" s="101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18"/>
      <c r="P111" s="18"/>
    </row>
    <row r="112" spans="1:16" s="10" customFormat="1" ht="15" x14ac:dyDescent="0.2">
      <c r="A112" s="101"/>
      <c r="B112" s="101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18"/>
      <c r="P112" s="18"/>
    </row>
    <row r="113" spans="1:16" s="10" customFormat="1" ht="15" x14ac:dyDescent="0.2">
      <c r="A113" s="101"/>
      <c r="B113" s="101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18"/>
      <c r="P113" s="18"/>
    </row>
    <row r="114" spans="1:16" s="10" customFormat="1" ht="15" x14ac:dyDescent="0.2">
      <c r="A114" s="101"/>
      <c r="B114" s="101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18"/>
      <c r="P114" s="18"/>
    </row>
    <row r="115" spans="1:16" s="10" customFormat="1" ht="15" x14ac:dyDescent="0.2">
      <c r="A115" s="101"/>
      <c r="B115" s="101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18"/>
      <c r="P115" s="18"/>
    </row>
    <row r="116" spans="1:16" s="10" customFormat="1" ht="15" x14ac:dyDescent="0.2">
      <c r="A116" s="101"/>
      <c r="B116" s="101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18"/>
      <c r="P116" s="18"/>
    </row>
    <row r="117" spans="1:16" s="10" customFormat="1" ht="15" x14ac:dyDescent="0.2">
      <c r="A117" s="101"/>
      <c r="B117" s="101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18"/>
      <c r="P117" s="18"/>
    </row>
    <row r="118" spans="1:16" s="10" customFormat="1" ht="15" x14ac:dyDescent="0.2">
      <c r="A118" s="101"/>
      <c r="B118" s="101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18"/>
      <c r="P118" s="18"/>
    </row>
    <row r="119" spans="1:16" s="10" customFormat="1" ht="15" x14ac:dyDescent="0.2">
      <c r="A119" s="101"/>
      <c r="B119" s="101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18"/>
      <c r="P119" s="18"/>
    </row>
    <row r="120" spans="1:16" s="10" customFormat="1" ht="15" x14ac:dyDescent="0.2">
      <c r="A120" s="101"/>
      <c r="B120" s="101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18"/>
      <c r="P120" s="18"/>
    </row>
    <row r="121" spans="1:16" s="10" customFormat="1" ht="15" x14ac:dyDescent="0.2">
      <c r="A121" s="101"/>
      <c r="B121" s="101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18"/>
      <c r="P121" s="18"/>
    </row>
    <row r="122" spans="1:16" s="10" customFormat="1" ht="15" x14ac:dyDescent="0.2">
      <c r="A122" s="101"/>
      <c r="B122" s="101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18"/>
      <c r="P122" s="18"/>
    </row>
    <row r="123" spans="1:16" s="10" customFormat="1" ht="15" x14ac:dyDescent="0.2">
      <c r="A123" s="101"/>
      <c r="B123" s="101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18"/>
      <c r="P123" s="18"/>
    </row>
    <row r="124" spans="1:16" s="10" customFormat="1" ht="15" x14ac:dyDescent="0.2">
      <c r="A124" s="101"/>
      <c r="B124" s="101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18"/>
      <c r="P124" s="18"/>
    </row>
    <row r="125" spans="1:16" s="10" customFormat="1" ht="15" x14ac:dyDescent="0.2">
      <c r="A125" s="101"/>
      <c r="B125" s="101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18"/>
      <c r="P125" s="18"/>
    </row>
    <row r="126" spans="1:16" s="10" customFormat="1" ht="15" x14ac:dyDescent="0.2">
      <c r="A126" s="101"/>
      <c r="B126" s="101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18"/>
      <c r="P126" s="18"/>
    </row>
    <row r="127" spans="1:16" s="10" customFormat="1" ht="15" x14ac:dyDescent="0.2">
      <c r="A127" s="101"/>
      <c r="B127" s="101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18"/>
      <c r="P127" s="18"/>
    </row>
    <row r="128" spans="1:16" s="10" customFormat="1" ht="15" x14ac:dyDescent="0.2">
      <c r="A128" s="101"/>
      <c r="B128" s="101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18"/>
      <c r="P128" s="18"/>
    </row>
    <row r="129" spans="1:16" s="10" customFormat="1" ht="15" x14ac:dyDescent="0.2">
      <c r="A129" s="101"/>
      <c r="B129" s="101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18"/>
      <c r="P129" s="18"/>
    </row>
    <row r="130" spans="1:16" s="10" customFormat="1" ht="15" x14ac:dyDescent="0.2">
      <c r="A130" s="101"/>
      <c r="B130" s="101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18"/>
      <c r="P130" s="18"/>
    </row>
    <row r="131" spans="1:16" s="10" customFormat="1" ht="15" x14ac:dyDescent="0.2">
      <c r="A131" s="101"/>
      <c r="B131" s="101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18"/>
      <c r="P131" s="18"/>
    </row>
    <row r="132" spans="1:16" s="10" customFormat="1" ht="15" x14ac:dyDescent="0.2">
      <c r="A132" s="101"/>
      <c r="B132" s="101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18"/>
      <c r="P132" s="18"/>
    </row>
    <row r="133" spans="1:16" s="10" customFormat="1" ht="15" x14ac:dyDescent="0.2">
      <c r="A133" s="101"/>
      <c r="B133" s="101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18"/>
      <c r="P133" s="18"/>
    </row>
    <row r="134" spans="1:16" s="10" customFormat="1" ht="15" x14ac:dyDescent="0.2">
      <c r="A134" s="101"/>
      <c r="B134" s="101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18"/>
      <c r="P134" s="18"/>
    </row>
    <row r="135" spans="1:16" s="10" customFormat="1" ht="15" x14ac:dyDescent="0.2">
      <c r="A135" s="101"/>
      <c r="B135" s="101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18"/>
      <c r="P135" s="18"/>
    </row>
    <row r="136" spans="1:16" s="10" customFormat="1" ht="15" x14ac:dyDescent="0.2">
      <c r="A136" s="101"/>
      <c r="B136" s="101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18"/>
      <c r="P136" s="18"/>
    </row>
    <row r="137" spans="1:16" s="10" customFormat="1" ht="15" x14ac:dyDescent="0.2">
      <c r="A137" s="101"/>
      <c r="B137" s="101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18"/>
      <c r="P137" s="18"/>
    </row>
    <row r="138" spans="1:16" s="10" customFormat="1" ht="15" x14ac:dyDescent="0.2">
      <c r="A138" s="101"/>
      <c r="B138" s="101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18"/>
      <c r="P138" s="18"/>
    </row>
    <row r="139" spans="1:16" s="10" customFormat="1" ht="15" x14ac:dyDescent="0.2">
      <c r="A139" s="101"/>
      <c r="B139" s="101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18"/>
      <c r="P139" s="18"/>
    </row>
    <row r="140" spans="1:16" s="10" customFormat="1" ht="15" x14ac:dyDescent="0.2">
      <c r="A140" s="101"/>
      <c r="B140" s="101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18"/>
      <c r="P140" s="18"/>
    </row>
    <row r="141" spans="1:16" s="10" customFormat="1" ht="15" x14ac:dyDescent="0.2">
      <c r="A141" s="101"/>
      <c r="B141" s="101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18"/>
      <c r="P141" s="18"/>
    </row>
    <row r="142" spans="1:16" s="10" customFormat="1" ht="15" x14ac:dyDescent="0.2">
      <c r="A142" s="101"/>
      <c r="B142" s="101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18"/>
      <c r="P142" s="18"/>
    </row>
    <row r="143" spans="1:16" s="10" customFormat="1" ht="15" x14ac:dyDescent="0.2">
      <c r="A143" s="101"/>
      <c r="B143" s="101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18"/>
      <c r="P143" s="18"/>
    </row>
    <row r="144" spans="1:16" s="10" customFormat="1" ht="15" x14ac:dyDescent="0.2">
      <c r="A144" s="101"/>
      <c r="B144" s="101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18"/>
      <c r="P144" s="18"/>
    </row>
    <row r="145" spans="1:16" s="10" customFormat="1" ht="15" x14ac:dyDescent="0.2">
      <c r="A145" s="101"/>
      <c r="B145" s="101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18"/>
      <c r="P145" s="18"/>
    </row>
    <row r="146" spans="1:16" s="10" customFormat="1" ht="15" x14ac:dyDescent="0.2">
      <c r="A146" s="101"/>
      <c r="B146" s="101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18"/>
      <c r="P146" s="18"/>
    </row>
    <row r="147" spans="1:16" s="10" customFormat="1" ht="15" x14ac:dyDescent="0.2">
      <c r="A147" s="101"/>
      <c r="B147" s="101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18"/>
      <c r="P147" s="18"/>
    </row>
    <row r="148" spans="1:16" s="10" customFormat="1" ht="15" x14ac:dyDescent="0.2">
      <c r="A148" s="101"/>
      <c r="B148" s="101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18"/>
      <c r="P148" s="18"/>
    </row>
    <row r="149" spans="1:16" s="10" customFormat="1" ht="15" x14ac:dyDescent="0.2">
      <c r="A149" s="101"/>
      <c r="B149" s="101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18"/>
      <c r="P149" s="18"/>
    </row>
    <row r="150" spans="1:16" s="10" customFormat="1" ht="15" x14ac:dyDescent="0.2">
      <c r="A150" s="101"/>
      <c r="B150" s="101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18"/>
      <c r="P150" s="18"/>
    </row>
    <row r="151" spans="1:16" s="10" customFormat="1" ht="15" x14ac:dyDescent="0.2">
      <c r="A151" s="101"/>
      <c r="B151" s="101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18"/>
      <c r="P151" s="18"/>
    </row>
    <row r="152" spans="1:16" s="10" customFormat="1" ht="15" x14ac:dyDescent="0.2">
      <c r="A152" s="101"/>
      <c r="B152" s="101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18"/>
      <c r="P152" s="18"/>
    </row>
    <row r="153" spans="1:16" s="10" customFormat="1" ht="15" x14ac:dyDescent="0.2">
      <c r="A153" s="101"/>
      <c r="B153" s="101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18"/>
      <c r="P153" s="18"/>
    </row>
    <row r="154" spans="1:16" s="10" customFormat="1" ht="15" x14ac:dyDescent="0.2">
      <c r="A154" s="101"/>
      <c r="B154" s="101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18"/>
      <c r="P154" s="18"/>
    </row>
    <row r="155" spans="1:16" s="10" customFormat="1" ht="15" x14ac:dyDescent="0.2">
      <c r="A155" s="101"/>
      <c r="B155" s="101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18"/>
      <c r="P155" s="18"/>
    </row>
    <row r="156" spans="1:16" s="10" customFormat="1" ht="15" x14ac:dyDescent="0.2">
      <c r="A156" s="101"/>
      <c r="B156" s="101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18"/>
      <c r="P156" s="18"/>
    </row>
    <row r="157" spans="1:16" s="10" customFormat="1" ht="15" x14ac:dyDescent="0.2">
      <c r="A157" s="101"/>
      <c r="B157" s="101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18"/>
      <c r="P157" s="18"/>
    </row>
    <row r="158" spans="1:16" s="10" customFormat="1" ht="15" x14ac:dyDescent="0.2">
      <c r="A158" s="101"/>
      <c r="B158" s="101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18"/>
      <c r="P158" s="18"/>
    </row>
    <row r="159" spans="1:16" s="10" customFormat="1" ht="15" x14ac:dyDescent="0.2">
      <c r="A159" s="101"/>
      <c r="B159" s="101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18"/>
      <c r="P159" s="18"/>
    </row>
    <row r="160" spans="1:16" s="10" customFormat="1" ht="15" x14ac:dyDescent="0.2">
      <c r="A160" s="101"/>
      <c r="B160" s="101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18"/>
      <c r="P160" s="18"/>
    </row>
    <row r="161" spans="1:16" s="10" customFormat="1" ht="15" x14ac:dyDescent="0.2">
      <c r="A161" s="101"/>
      <c r="B161" s="101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18"/>
      <c r="P161" s="18"/>
    </row>
    <row r="162" spans="1:16" s="10" customFormat="1" ht="15" x14ac:dyDescent="0.2">
      <c r="A162" s="101"/>
      <c r="B162" s="101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18"/>
      <c r="P162" s="18"/>
    </row>
    <row r="163" spans="1:16" s="10" customFormat="1" ht="15" x14ac:dyDescent="0.2">
      <c r="A163" s="101"/>
      <c r="B163" s="101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18"/>
      <c r="P163" s="18"/>
    </row>
    <row r="164" spans="1:16" s="10" customFormat="1" ht="15" x14ac:dyDescent="0.2">
      <c r="A164" s="101"/>
      <c r="B164" s="101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18"/>
      <c r="P164" s="18"/>
    </row>
    <row r="165" spans="1:16" s="10" customFormat="1" ht="15" x14ac:dyDescent="0.2">
      <c r="A165" s="101"/>
      <c r="B165" s="101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18"/>
      <c r="P165" s="18"/>
    </row>
    <row r="166" spans="1:16" s="10" customFormat="1" ht="15" x14ac:dyDescent="0.2">
      <c r="A166" s="101"/>
      <c r="B166" s="101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18"/>
      <c r="P166" s="18"/>
    </row>
    <row r="167" spans="1:16" s="10" customFormat="1" ht="15" x14ac:dyDescent="0.2">
      <c r="A167" s="101"/>
      <c r="B167" s="101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18"/>
      <c r="P167" s="18"/>
    </row>
    <row r="168" spans="1:16" s="10" customFormat="1" ht="15" x14ac:dyDescent="0.2">
      <c r="A168" s="101"/>
      <c r="B168" s="101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18"/>
      <c r="P168" s="18"/>
    </row>
    <row r="169" spans="1:16" s="10" customFormat="1" ht="15" x14ac:dyDescent="0.2">
      <c r="A169" s="101"/>
      <c r="B169" s="101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18"/>
      <c r="P169" s="18"/>
    </row>
    <row r="170" spans="1:16" s="10" customFormat="1" ht="15" x14ac:dyDescent="0.2">
      <c r="A170" s="101"/>
      <c r="B170" s="101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18"/>
      <c r="P170" s="18"/>
    </row>
    <row r="171" spans="1:16" s="10" customFormat="1" ht="15" x14ac:dyDescent="0.2">
      <c r="A171" s="101"/>
      <c r="B171" s="101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18"/>
      <c r="P171" s="18"/>
    </row>
    <row r="172" spans="1:16" s="10" customFormat="1" ht="15" x14ac:dyDescent="0.2">
      <c r="A172" s="101"/>
      <c r="B172" s="101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18"/>
      <c r="P172" s="18"/>
    </row>
    <row r="173" spans="1:16" s="10" customFormat="1" ht="15" x14ac:dyDescent="0.2">
      <c r="A173" s="101"/>
      <c r="B173" s="101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18"/>
      <c r="P173" s="18"/>
    </row>
    <row r="174" spans="1:16" s="10" customFormat="1" ht="15" x14ac:dyDescent="0.2">
      <c r="A174" s="101"/>
      <c r="B174" s="101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18"/>
      <c r="P174" s="18"/>
    </row>
    <row r="175" spans="1:16" s="10" customFormat="1" ht="15" x14ac:dyDescent="0.2">
      <c r="A175" s="101"/>
      <c r="B175" s="101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18"/>
      <c r="P175" s="18"/>
    </row>
    <row r="176" spans="1:16" s="10" customFormat="1" ht="15" x14ac:dyDescent="0.2">
      <c r="A176" s="101"/>
      <c r="B176" s="101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18"/>
      <c r="P176" s="18"/>
    </row>
    <row r="177" spans="1:16" s="10" customFormat="1" ht="15" x14ac:dyDescent="0.2">
      <c r="A177" s="101"/>
      <c r="B177" s="101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18"/>
      <c r="P177" s="18"/>
    </row>
    <row r="178" spans="1:16" s="10" customFormat="1" ht="15" x14ac:dyDescent="0.2">
      <c r="A178" s="101"/>
      <c r="B178" s="101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18"/>
      <c r="P178" s="18"/>
    </row>
    <row r="179" spans="1:16" s="10" customFormat="1" ht="15" x14ac:dyDescent="0.2">
      <c r="A179" s="101"/>
      <c r="B179" s="101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18"/>
      <c r="P179" s="18"/>
    </row>
    <row r="180" spans="1:16" s="10" customFormat="1" ht="15" x14ac:dyDescent="0.2">
      <c r="A180" s="101"/>
      <c r="B180" s="101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18"/>
      <c r="P180" s="18"/>
    </row>
    <row r="181" spans="1:16" s="10" customFormat="1" ht="15" x14ac:dyDescent="0.2">
      <c r="A181" s="101"/>
      <c r="B181" s="101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18"/>
      <c r="P181" s="18"/>
    </row>
    <row r="182" spans="1:16" s="10" customFormat="1" ht="15" x14ac:dyDescent="0.2">
      <c r="A182" s="101"/>
      <c r="B182" s="101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18"/>
      <c r="P182" s="18"/>
    </row>
    <row r="183" spans="1:16" s="10" customFormat="1" ht="15" x14ac:dyDescent="0.2">
      <c r="A183" s="101"/>
      <c r="B183" s="101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18"/>
      <c r="P183" s="18"/>
    </row>
    <row r="184" spans="1:16" s="10" customFormat="1" ht="15" x14ac:dyDescent="0.2">
      <c r="A184" s="101"/>
      <c r="B184" s="101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18"/>
      <c r="P184" s="18"/>
    </row>
    <row r="185" spans="1:16" s="10" customFormat="1" ht="15" x14ac:dyDescent="0.2">
      <c r="A185" s="101"/>
      <c r="B185" s="101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18"/>
      <c r="P185" s="18"/>
    </row>
    <row r="186" spans="1:16" s="10" customFormat="1" ht="15" x14ac:dyDescent="0.2">
      <c r="A186" s="101"/>
      <c r="B186" s="101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18"/>
      <c r="P186" s="18"/>
    </row>
    <row r="187" spans="1:16" s="10" customFormat="1" ht="15" x14ac:dyDescent="0.2">
      <c r="A187" s="101"/>
      <c r="B187" s="101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18"/>
      <c r="P187" s="18"/>
    </row>
    <row r="188" spans="1:16" s="10" customFormat="1" ht="15" x14ac:dyDescent="0.2">
      <c r="A188" s="101"/>
      <c r="B188" s="101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18"/>
      <c r="P188" s="18"/>
    </row>
    <row r="189" spans="1:16" s="10" customFormat="1" ht="15" x14ac:dyDescent="0.2">
      <c r="A189" s="101"/>
      <c r="B189" s="101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18"/>
      <c r="P189" s="18"/>
    </row>
    <row r="190" spans="1:16" s="10" customFormat="1" ht="15" x14ac:dyDescent="0.2">
      <c r="A190" s="101"/>
      <c r="B190" s="101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18"/>
      <c r="P190" s="18"/>
    </row>
    <row r="191" spans="1:16" s="10" customFormat="1" ht="15" x14ac:dyDescent="0.2">
      <c r="A191" s="101"/>
      <c r="B191" s="101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18"/>
      <c r="P191" s="18"/>
    </row>
    <row r="192" spans="1:16" s="10" customFormat="1" ht="15" x14ac:dyDescent="0.2">
      <c r="A192" s="101"/>
      <c r="B192" s="101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18"/>
      <c r="P192" s="18"/>
    </row>
    <row r="193" spans="1:16" s="10" customFormat="1" ht="15" x14ac:dyDescent="0.2">
      <c r="A193" s="101"/>
      <c r="B193" s="101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18"/>
      <c r="P193" s="18"/>
    </row>
    <row r="194" spans="1:16" s="10" customFormat="1" ht="15" x14ac:dyDescent="0.2">
      <c r="A194" s="101"/>
      <c r="B194" s="101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18"/>
      <c r="P194" s="18"/>
    </row>
    <row r="195" spans="1:16" s="10" customFormat="1" ht="15" x14ac:dyDescent="0.2">
      <c r="A195" s="101"/>
      <c r="B195" s="101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18"/>
      <c r="P195" s="18"/>
    </row>
    <row r="196" spans="1:16" s="10" customFormat="1" ht="15" x14ac:dyDescent="0.2">
      <c r="A196" s="101"/>
      <c r="B196" s="101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18"/>
      <c r="P196" s="18"/>
    </row>
    <row r="197" spans="1:16" s="10" customFormat="1" ht="15" x14ac:dyDescent="0.2">
      <c r="A197" s="101"/>
      <c r="B197" s="101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18"/>
      <c r="P197" s="18"/>
    </row>
    <row r="198" spans="1:16" s="10" customFormat="1" ht="15" x14ac:dyDescent="0.2">
      <c r="A198" s="101"/>
      <c r="B198" s="101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18"/>
      <c r="P198" s="18"/>
    </row>
    <row r="199" spans="1:16" s="10" customFormat="1" ht="15" x14ac:dyDescent="0.2">
      <c r="A199" s="101"/>
      <c r="B199" s="101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18"/>
      <c r="P199" s="18"/>
    </row>
    <row r="200" spans="1:16" s="10" customFormat="1" ht="15" x14ac:dyDescent="0.2">
      <c r="A200" s="101"/>
      <c r="B200" s="101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18"/>
      <c r="P200" s="18"/>
    </row>
    <row r="201" spans="1:16" s="10" customFormat="1" ht="15" x14ac:dyDescent="0.2">
      <c r="A201" s="101"/>
      <c r="B201" s="101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18"/>
      <c r="P201" s="18"/>
    </row>
    <row r="202" spans="1:16" s="10" customFormat="1" ht="15" x14ac:dyDescent="0.2">
      <c r="A202" s="101"/>
      <c r="B202" s="101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18"/>
      <c r="P202" s="18"/>
    </row>
    <row r="203" spans="1:16" s="10" customFormat="1" ht="15" x14ac:dyDescent="0.2">
      <c r="A203" s="101"/>
      <c r="B203" s="101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18"/>
      <c r="P203" s="18"/>
    </row>
    <row r="204" spans="1:16" s="10" customFormat="1" ht="15" x14ac:dyDescent="0.2">
      <c r="A204" s="101"/>
      <c r="B204" s="101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18"/>
      <c r="P204" s="18"/>
    </row>
    <row r="205" spans="1:16" s="10" customFormat="1" ht="15" x14ac:dyDescent="0.2">
      <c r="A205" s="101"/>
      <c r="B205" s="101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18"/>
      <c r="P205" s="18"/>
    </row>
    <row r="206" spans="1:16" s="10" customFormat="1" ht="15" x14ac:dyDescent="0.2">
      <c r="A206" s="101"/>
      <c r="B206" s="101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18"/>
      <c r="P206" s="18"/>
    </row>
    <row r="207" spans="1:16" s="10" customFormat="1" ht="15" x14ac:dyDescent="0.2">
      <c r="A207" s="101"/>
      <c r="B207" s="101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18"/>
      <c r="P207" s="18"/>
    </row>
    <row r="208" spans="1:16" s="10" customFormat="1" ht="15" x14ac:dyDescent="0.2">
      <c r="A208" s="101"/>
      <c r="B208" s="101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18"/>
      <c r="P208" s="18"/>
    </row>
    <row r="209" spans="1:16" s="10" customFormat="1" ht="15" x14ac:dyDescent="0.2">
      <c r="A209" s="101"/>
      <c r="B209" s="101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18"/>
      <c r="P209" s="18"/>
    </row>
    <row r="210" spans="1:16" s="10" customFormat="1" ht="15" x14ac:dyDescent="0.2">
      <c r="A210" s="101"/>
      <c r="B210" s="101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18"/>
      <c r="P210" s="18"/>
    </row>
    <row r="211" spans="1:16" s="10" customFormat="1" ht="15" x14ac:dyDescent="0.2">
      <c r="A211" s="101"/>
      <c r="B211" s="101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18"/>
      <c r="P211" s="18"/>
    </row>
    <row r="212" spans="1:16" s="10" customFormat="1" ht="15" x14ac:dyDescent="0.2">
      <c r="A212" s="101"/>
      <c r="B212" s="101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18"/>
      <c r="P212" s="18"/>
    </row>
    <row r="213" spans="1:16" s="10" customFormat="1" ht="15" x14ac:dyDescent="0.2">
      <c r="A213" s="101"/>
      <c r="B213" s="101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18"/>
      <c r="P213" s="18"/>
    </row>
    <row r="214" spans="1:16" s="10" customFormat="1" ht="15" x14ac:dyDescent="0.2">
      <c r="A214" s="101"/>
      <c r="B214" s="101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18"/>
      <c r="P214" s="18"/>
    </row>
    <row r="215" spans="1:16" s="10" customFormat="1" ht="15" x14ac:dyDescent="0.2">
      <c r="A215" s="101"/>
      <c r="B215" s="101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18"/>
      <c r="P215" s="18"/>
    </row>
    <row r="216" spans="1:16" s="10" customFormat="1" ht="15" x14ac:dyDescent="0.2">
      <c r="A216" s="101"/>
      <c r="B216" s="101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18"/>
      <c r="P216" s="18"/>
    </row>
    <row r="217" spans="1:16" s="10" customFormat="1" ht="15" x14ac:dyDescent="0.2">
      <c r="A217" s="101"/>
      <c r="B217" s="101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18"/>
      <c r="P217" s="18"/>
    </row>
    <row r="218" spans="1:16" s="10" customFormat="1" ht="15" x14ac:dyDescent="0.2">
      <c r="A218" s="101"/>
      <c r="B218" s="101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18"/>
      <c r="P218" s="18"/>
    </row>
    <row r="219" spans="1:16" s="10" customFormat="1" ht="15" x14ac:dyDescent="0.2">
      <c r="A219" s="101"/>
      <c r="B219" s="101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18"/>
      <c r="P219" s="18"/>
    </row>
    <row r="220" spans="1:16" s="10" customFormat="1" ht="15" x14ac:dyDescent="0.2">
      <c r="A220" s="101"/>
      <c r="B220" s="101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18"/>
      <c r="P220" s="18"/>
    </row>
    <row r="221" spans="1:16" s="10" customFormat="1" ht="15" x14ac:dyDescent="0.2">
      <c r="A221" s="101"/>
      <c r="B221" s="101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18"/>
      <c r="P221" s="18"/>
    </row>
    <row r="222" spans="1:16" s="10" customFormat="1" ht="15" x14ac:dyDescent="0.2">
      <c r="A222" s="101"/>
      <c r="B222" s="101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18"/>
      <c r="P222" s="18"/>
    </row>
    <row r="223" spans="1:16" s="10" customFormat="1" ht="15" x14ac:dyDescent="0.2">
      <c r="A223" s="101"/>
      <c r="B223" s="101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18"/>
      <c r="P223" s="18"/>
    </row>
    <row r="224" spans="1:16" s="10" customFormat="1" ht="15" x14ac:dyDescent="0.2">
      <c r="A224" s="101"/>
      <c r="B224" s="101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18"/>
      <c r="P224" s="18"/>
    </row>
    <row r="225" spans="1:16" s="10" customFormat="1" ht="15" x14ac:dyDescent="0.2">
      <c r="A225" s="101"/>
      <c r="B225" s="101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18"/>
      <c r="P225" s="18"/>
    </row>
    <row r="226" spans="1:16" s="10" customFormat="1" ht="15" x14ac:dyDescent="0.2">
      <c r="A226" s="101"/>
      <c r="B226" s="101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18"/>
      <c r="P226" s="18"/>
    </row>
    <row r="227" spans="1:16" s="10" customFormat="1" ht="15" x14ac:dyDescent="0.2">
      <c r="A227" s="101"/>
      <c r="B227" s="101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18"/>
      <c r="P227" s="18"/>
    </row>
    <row r="228" spans="1:16" s="10" customFormat="1" ht="15" x14ac:dyDescent="0.2">
      <c r="A228" s="101"/>
      <c r="B228" s="101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18"/>
      <c r="P228" s="18"/>
    </row>
    <row r="229" spans="1:16" s="10" customFormat="1" ht="15" x14ac:dyDescent="0.2">
      <c r="A229" s="101"/>
      <c r="B229" s="101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18"/>
      <c r="P229" s="18"/>
    </row>
    <row r="230" spans="1:16" s="10" customFormat="1" ht="15" x14ac:dyDescent="0.2">
      <c r="A230" s="101"/>
      <c r="B230" s="101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18"/>
      <c r="P230" s="18"/>
    </row>
    <row r="231" spans="1:16" s="10" customFormat="1" ht="15" x14ac:dyDescent="0.2">
      <c r="A231" s="101"/>
      <c r="B231" s="101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18"/>
      <c r="P231" s="18"/>
    </row>
    <row r="232" spans="1:16" s="10" customFormat="1" ht="15" x14ac:dyDescent="0.2">
      <c r="A232" s="101"/>
      <c r="B232" s="101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18"/>
      <c r="P232" s="18"/>
    </row>
    <row r="233" spans="1:16" s="10" customFormat="1" ht="15" x14ac:dyDescent="0.2">
      <c r="A233" s="101"/>
      <c r="B233" s="101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18"/>
      <c r="P233" s="18"/>
    </row>
    <row r="234" spans="1:16" s="10" customFormat="1" ht="15" x14ac:dyDescent="0.2">
      <c r="A234" s="101"/>
      <c r="B234" s="101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18"/>
      <c r="P234" s="18"/>
    </row>
    <row r="235" spans="1:16" s="10" customFormat="1" ht="15" x14ac:dyDescent="0.2">
      <c r="A235" s="101"/>
      <c r="B235" s="101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18"/>
      <c r="P235" s="18"/>
    </row>
    <row r="236" spans="1:16" s="10" customFormat="1" ht="15" x14ac:dyDescent="0.2">
      <c r="A236" s="101"/>
      <c r="B236" s="101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18"/>
      <c r="P236" s="18"/>
    </row>
    <row r="237" spans="1:16" s="10" customFormat="1" ht="15" x14ac:dyDescent="0.2">
      <c r="A237" s="101"/>
      <c r="B237" s="101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18"/>
      <c r="P237" s="18"/>
    </row>
    <row r="238" spans="1:16" s="10" customFormat="1" ht="15" x14ac:dyDescent="0.2">
      <c r="A238" s="101"/>
      <c r="B238" s="101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18"/>
      <c r="P238" s="18"/>
    </row>
    <row r="239" spans="1:16" s="10" customFormat="1" ht="15" x14ac:dyDescent="0.2">
      <c r="A239" s="101"/>
      <c r="B239" s="101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18"/>
      <c r="P239" s="18"/>
    </row>
    <row r="240" spans="1:16" s="10" customFormat="1" ht="15" x14ac:dyDescent="0.2">
      <c r="A240" s="101"/>
      <c r="B240" s="101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18"/>
      <c r="P240" s="18"/>
    </row>
    <row r="241" spans="1:16" s="10" customFormat="1" ht="15" x14ac:dyDescent="0.2">
      <c r="A241" s="101"/>
      <c r="B241" s="101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18"/>
      <c r="P241" s="18"/>
    </row>
    <row r="242" spans="1:16" s="10" customFormat="1" ht="15" x14ac:dyDescent="0.2">
      <c r="A242" s="101"/>
      <c r="B242" s="101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18"/>
      <c r="P242" s="18"/>
    </row>
    <row r="243" spans="1:16" s="10" customFormat="1" ht="15" x14ac:dyDescent="0.2">
      <c r="A243" s="101"/>
      <c r="B243" s="101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18"/>
      <c r="P243" s="18"/>
    </row>
    <row r="244" spans="1:16" s="10" customFormat="1" ht="15" x14ac:dyDescent="0.2">
      <c r="A244" s="101"/>
      <c r="B244" s="101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18"/>
      <c r="P244" s="18"/>
    </row>
    <row r="245" spans="1:16" s="10" customFormat="1" ht="15" x14ac:dyDescent="0.2">
      <c r="A245" s="101"/>
      <c r="B245" s="101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18"/>
      <c r="P245" s="18"/>
    </row>
    <row r="246" spans="1:16" s="10" customFormat="1" ht="15" x14ac:dyDescent="0.2">
      <c r="A246" s="101"/>
      <c r="B246" s="101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18"/>
      <c r="P246" s="18"/>
    </row>
    <row r="247" spans="1:16" s="10" customFormat="1" ht="15" x14ac:dyDescent="0.2">
      <c r="A247" s="101"/>
      <c r="B247" s="101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18"/>
      <c r="P247" s="18"/>
    </row>
    <row r="248" spans="1:16" s="10" customFormat="1" ht="15" x14ac:dyDescent="0.2">
      <c r="A248" s="101"/>
      <c r="B248" s="101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18"/>
      <c r="P248" s="18"/>
    </row>
    <row r="249" spans="1:16" s="10" customFormat="1" ht="15" x14ac:dyDescent="0.2">
      <c r="A249" s="101"/>
      <c r="B249" s="101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18"/>
      <c r="P249" s="18"/>
    </row>
    <row r="250" spans="1:16" s="10" customFormat="1" ht="15" x14ac:dyDescent="0.2">
      <c r="A250" s="101"/>
      <c r="B250" s="101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18"/>
      <c r="P250" s="18"/>
    </row>
    <row r="251" spans="1:16" s="10" customFormat="1" ht="15" x14ac:dyDescent="0.2">
      <c r="A251" s="101"/>
      <c r="B251" s="101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18"/>
      <c r="P251" s="18"/>
    </row>
    <row r="252" spans="1:16" s="10" customFormat="1" ht="15" x14ac:dyDescent="0.2">
      <c r="A252" s="101"/>
      <c r="B252" s="101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18"/>
      <c r="P252" s="18"/>
    </row>
    <row r="253" spans="1:16" s="10" customFormat="1" ht="15" x14ac:dyDescent="0.2">
      <c r="A253" s="101"/>
      <c r="B253" s="101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18"/>
      <c r="P253" s="18"/>
    </row>
    <row r="254" spans="1:16" s="10" customFormat="1" ht="15" x14ac:dyDescent="0.2">
      <c r="A254" s="101"/>
      <c r="B254" s="101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18"/>
      <c r="P254" s="18"/>
    </row>
    <row r="255" spans="1:16" s="10" customFormat="1" ht="15" x14ac:dyDescent="0.2">
      <c r="A255" s="101"/>
      <c r="B255" s="101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18"/>
      <c r="P255" s="18"/>
    </row>
    <row r="256" spans="1:16" s="10" customFormat="1" ht="15" x14ac:dyDescent="0.2">
      <c r="A256" s="101"/>
      <c r="B256" s="101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18"/>
      <c r="P256" s="18"/>
    </row>
    <row r="257" spans="1:16" s="10" customFormat="1" ht="15" x14ac:dyDescent="0.2">
      <c r="A257" s="101"/>
      <c r="B257" s="101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18"/>
      <c r="P257" s="18"/>
    </row>
    <row r="258" spans="1:16" s="10" customFormat="1" ht="15" x14ac:dyDescent="0.2">
      <c r="A258" s="101"/>
      <c r="B258" s="101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18"/>
      <c r="P258" s="18"/>
    </row>
    <row r="259" spans="1:16" s="10" customFormat="1" ht="15" x14ac:dyDescent="0.2">
      <c r="A259" s="101"/>
      <c r="B259" s="101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18"/>
      <c r="P259" s="18"/>
    </row>
    <row r="260" spans="1:16" s="10" customFormat="1" ht="15" x14ac:dyDescent="0.2">
      <c r="A260" s="101"/>
      <c r="B260" s="101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18"/>
      <c r="P260" s="18"/>
    </row>
    <row r="261" spans="1:16" s="10" customFormat="1" ht="15" x14ac:dyDescent="0.2">
      <c r="A261" s="101"/>
      <c r="B261" s="101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18"/>
      <c r="P261" s="18"/>
    </row>
    <row r="262" spans="1:16" s="10" customFormat="1" ht="15" x14ac:dyDescent="0.2">
      <c r="A262" s="101"/>
      <c r="B262" s="101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18"/>
      <c r="P262" s="18"/>
    </row>
    <row r="263" spans="1:16" s="10" customFormat="1" ht="15" x14ac:dyDescent="0.2">
      <c r="A263" s="101"/>
      <c r="B263" s="101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18"/>
      <c r="P263" s="18"/>
    </row>
    <row r="264" spans="1:16" s="10" customFormat="1" ht="15" x14ac:dyDescent="0.2">
      <c r="A264" s="101"/>
      <c r="B264" s="101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18"/>
      <c r="P264" s="18"/>
    </row>
    <row r="265" spans="1:16" s="10" customFormat="1" ht="15" x14ac:dyDescent="0.2">
      <c r="A265" s="101"/>
      <c r="B265" s="101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18"/>
      <c r="P265" s="18"/>
    </row>
    <row r="266" spans="1:16" s="10" customFormat="1" ht="15" x14ac:dyDescent="0.2">
      <c r="A266" s="101"/>
      <c r="B266" s="101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18"/>
      <c r="P266" s="18"/>
    </row>
    <row r="267" spans="1:16" s="10" customFormat="1" ht="15" x14ac:dyDescent="0.2">
      <c r="A267" s="101"/>
      <c r="B267" s="101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18"/>
      <c r="P267" s="18"/>
    </row>
    <row r="268" spans="1:16" s="10" customFormat="1" ht="15" x14ac:dyDescent="0.2">
      <c r="A268" s="101"/>
      <c r="B268" s="101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18"/>
      <c r="P268" s="18"/>
    </row>
    <row r="269" spans="1:16" s="10" customFormat="1" ht="15" x14ac:dyDescent="0.2">
      <c r="A269" s="101"/>
      <c r="B269" s="101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18"/>
      <c r="P269" s="18"/>
    </row>
    <row r="270" spans="1:16" s="10" customFormat="1" ht="15" x14ac:dyDescent="0.2">
      <c r="A270" s="101"/>
      <c r="B270" s="101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18"/>
      <c r="P270" s="18"/>
    </row>
    <row r="271" spans="1:16" s="10" customFormat="1" ht="15" x14ac:dyDescent="0.2">
      <c r="A271" s="101"/>
      <c r="B271" s="101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18"/>
      <c r="P271" s="18"/>
    </row>
    <row r="272" spans="1:16" s="10" customFormat="1" ht="15" x14ac:dyDescent="0.2">
      <c r="A272" s="101"/>
      <c r="B272" s="101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18"/>
      <c r="P272" s="18"/>
    </row>
    <row r="273" spans="1:16" s="10" customFormat="1" ht="15" x14ac:dyDescent="0.2">
      <c r="A273" s="101"/>
      <c r="B273" s="101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18"/>
      <c r="P273" s="18"/>
    </row>
    <row r="274" spans="1:16" s="10" customFormat="1" ht="15" x14ac:dyDescent="0.2">
      <c r="A274" s="101"/>
      <c r="B274" s="101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18"/>
      <c r="P274" s="18"/>
    </row>
    <row r="275" spans="1:16" s="10" customFormat="1" ht="15" x14ac:dyDescent="0.2">
      <c r="A275" s="101"/>
      <c r="B275" s="101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18"/>
      <c r="P275" s="18"/>
    </row>
    <row r="276" spans="1:16" s="10" customFormat="1" ht="15" x14ac:dyDescent="0.2">
      <c r="A276" s="101"/>
      <c r="B276" s="101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18"/>
      <c r="P276" s="18"/>
    </row>
    <row r="277" spans="1:16" s="10" customFormat="1" ht="15" x14ac:dyDescent="0.2">
      <c r="A277" s="101"/>
      <c r="B277" s="101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18"/>
      <c r="P277" s="18"/>
    </row>
    <row r="278" spans="1:16" s="10" customFormat="1" ht="15" x14ac:dyDescent="0.2">
      <c r="A278" s="101"/>
      <c r="B278" s="101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18"/>
      <c r="P278" s="18"/>
    </row>
    <row r="279" spans="1:16" s="10" customFormat="1" ht="15" x14ac:dyDescent="0.2">
      <c r="A279" s="101"/>
      <c r="B279" s="101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18"/>
      <c r="P279" s="18"/>
    </row>
    <row r="280" spans="1:16" s="10" customFormat="1" ht="15" x14ac:dyDescent="0.2">
      <c r="A280" s="101"/>
      <c r="B280" s="101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18"/>
      <c r="P280" s="18"/>
    </row>
    <row r="281" spans="1:16" s="10" customFormat="1" ht="15" x14ac:dyDescent="0.2">
      <c r="A281" s="101"/>
      <c r="B281" s="101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18"/>
      <c r="P281" s="18"/>
    </row>
    <row r="282" spans="1:16" s="10" customFormat="1" ht="15" x14ac:dyDescent="0.2">
      <c r="A282" s="101"/>
      <c r="B282" s="101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18"/>
      <c r="P282" s="18"/>
    </row>
    <row r="283" spans="1:16" s="10" customFormat="1" ht="15" x14ac:dyDescent="0.2">
      <c r="A283" s="101"/>
      <c r="B283" s="101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18"/>
      <c r="P283" s="18"/>
    </row>
    <row r="284" spans="1:16" s="10" customFormat="1" ht="15" x14ac:dyDescent="0.2">
      <c r="A284" s="101"/>
      <c r="B284" s="101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18"/>
      <c r="P284" s="18"/>
    </row>
    <row r="285" spans="1:16" s="10" customFormat="1" ht="15" x14ac:dyDescent="0.2">
      <c r="A285" s="101"/>
      <c r="B285" s="101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18"/>
      <c r="P285" s="18"/>
    </row>
    <row r="286" spans="1:16" s="10" customFormat="1" ht="15" x14ac:dyDescent="0.2">
      <c r="A286" s="101"/>
      <c r="B286" s="101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18"/>
      <c r="P286" s="18"/>
    </row>
    <row r="287" spans="1:16" s="10" customFormat="1" ht="15" x14ac:dyDescent="0.2">
      <c r="A287" s="101"/>
      <c r="B287" s="101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18"/>
      <c r="P287" s="18"/>
    </row>
    <row r="288" spans="1:16" s="10" customFormat="1" ht="15" x14ac:dyDescent="0.2">
      <c r="A288" s="101"/>
      <c r="B288" s="101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18"/>
      <c r="P288" s="18"/>
    </row>
    <row r="289" spans="1:16" s="10" customFormat="1" ht="15" x14ac:dyDescent="0.2">
      <c r="A289" s="101"/>
      <c r="B289" s="101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18"/>
      <c r="P289" s="18"/>
    </row>
    <row r="290" spans="1:16" s="10" customFormat="1" ht="15" x14ac:dyDescent="0.2">
      <c r="A290" s="101"/>
      <c r="B290" s="101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18"/>
      <c r="P290" s="18"/>
    </row>
    <row r="291" spans="1:16" s="10" customFormat="1" ht="15" x14ac:dyDescent="0.2">
      <c r="A291" s="101"/>
      <c r="B291" s="101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18"/>
      <c r="P291" s="18"/>
    </row>
    <row r="292" spans="1:16" s="10" customFormat="1" ht="15" x14ac:dyDescent="0.2">
      <c r="A292" s="101"/>
      <c r="B292" s="101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18"/>
      <c r="P292" s="18"/>
    </row>
    <row r="293" spans="1:16" s="10" customFormat="1" ht="15" x14ac:dyDescent="0.2">
      <c r="A293" s="101"/>
      <c r="B293" s="101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18"/>
      <c r="P293" s="18"/>
    </row>
    <row r="294" spans="1:16" s="10" customFormat="1" ht="15" x14ac:dyDescent="0.2">
      <c r="A294" s="101"/>
      <c r="B294" s="101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18"/>
      <c r="P294" s="18"/>
    </row>
    <row r="295" spans="1:16" s="10" customFormat="1" ht="15" x14ac:dyDescent="0.2">
      <c r="A295" s="101"/>
      <c r="B295" s="101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18"/>
      <c r="P295" s="18"/>
    </row>
    <row r="296" spans="1:16" s="10" customFormat="1" ht="15" x14ac:dyDescent="0.2">
      <c r="A296" s="101"/>
      <c r="B296" s="101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18"/>
      <c r="P296" s="18"/>
    </row>
    <row r="297" spans="1:16" s="10" customFormat="1" ht="15" x14ac:dyDescent="0.2">
      <c r="A297" s="101"/>
      <c r="B297" s="101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18"/>
      <c r="P297" s="18"/>
    </row>
    <row r="298" spans="1:16" s="10" customFormat="1" ht="15" x14ac:dyDescent="0.2">
      <c r="A298" s="101"/>
      <c r="B298" s="101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18"/>
      <c r="P298" s="18"/>
    </row>
    <row r="299" spans="1:16" s="10" customFormat="1" ht="15" x14ac:dyDescent="0.2">
      <c r="A299" s="101"/>
      <c r="B299" s="101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18"/>
      <c r="P299" s="18"/>
    </row>
    <row r="300" spans="1:16" s="10" customFormat="1" ht="15" x14ac:dyDescent="0.2">
      <c r="A300" s="101"/>
      <c r="B300" s="101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18"/>
      <c r="P300" s="18"/>
    </row>
    <row r="301" spans="1:16" s="10" customFormat="1" ht="15" x14ac:dyDescent="0.2">
      <c r="A301" s="101"/>
      <c r="B301" s="101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18"/>
      <c r="P301" s="18"/>
    </row>
    <row r="302" spans="1:16" s="10" customFormat="1" ht="15" x14ac:dyDescent="0.2">
      <c r="A302" s="101"/>
      <c r="B302" s="101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18"/>
      <c r="P302" s="18"/>
    </row>
    <row r="303" spans="1:16" s="10" customFormat="1" ht="15" x14ac:dyDescent="0.2">
      <c r="A303" s="101"/>
      <c r="B303" s="101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18"/>
      <c r="P303" s="18"/>
    </row>
    <row r="304" spans="1:16" s="10" customFormat="1" ht="15" x14ac:dyDescent="0.2">
      <c r="A304" s="101"/>
      <c r="B304" s="101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18"/>
      <c r="P304" s="18"/>
    </row>
    <row r="305" spans="1:16" s="10" customFormat="1" ht="15" x14ac:dyDescent="0.2">
      <c r="A305" s="101"/>
      <c r="B305" s="101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18"/>
      <c r="P305" s="18"/>
    </row>
    <row r="306" spans="1:16" s="10" customFormat="1" ht="15" x14ac:dyDescent="0.2">
      <c r="A306" s="101"/>
      <c r="B306" s="101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18"/>
      <c r="P306" s="18"/>
    </row>
    <row r="307" spans="1:16" s="10" customFormat="1" ht="15" x14ac:dyDescent="0.2">
      <c r="A307" s="101"/>
      <c r="B307" s="101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18"/>
      <c r="P307" s="18"/>
    </row>
    <row r="308" spans="1:16" s="10" customFormat="1" ht="15" x14ac:dyDescent="0.2">
      <c r="A308" s="101"/>
      <c r="B308" s="101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18"/>
      <c r="P308" s="18"/>
    </row>
    <row r="309" spans="1:16" s="10" customFormat="1" ht="15" x14ac:dyDescent="0.2">
      <c r="A309" s="101"/>
      <c r="B309" s="101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18"/>
      <c r="P309" s="18"/>
    </row>
    <row r="310" spans="1:16" s="10" customFormat="1" ht="15" x14ac:dyDescent="0.2">
      <c r="A310" s="101"/>
      <c r="B310" s="101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18"/>
      <c r="P310" s="18"/>
    </row>
    <row r="311" spans="1:16" s="10" customFormat="1" ht="15" x14ac:dyDescent="0.2">
      <c r="A311" s="101"/>
      <c r="B311" s="101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18"/>
      <c r="P311" s="18"/>
    </row>
    <row r="312" spans="1:16" s="10" customFormat="1" ht="15" x14ac:dyDescent="0.2">
      <c r="A312" s="101"/>
      <c r="B312" s="101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18"/>
      <c r="P312" s="18"/>
    </row>
    <row r="313" spans="1:16" s="10" customFormat="1" ht="15" x14ac:dyDescent="0.2">
      <c r="A313" s="101"/>
      <c r="B313" s="101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18"/>
      <c r="P313" s="18"/>
    </row>
    <row r="314" spans="1:16" s="10" customFormat="1" ht="15" x14ac:dyDescent="0.2">
      <c r="A314" s="101"/>
      <c r="B314" s="101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18"/>
      <c r="P314" s="18"/>
    </row>
    <row r="315" spans="1:16" s="10" customFormat="1" ht="15" x14ac:dyDescent="0.2">
      <c r="A315" s="101"/>
      <c r="B315" s="101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18"/>
      <c r="P315" s="18"/>
    </row>
    <row r="316" spans="1:16" s="10" customFormat="1" ht="15" x14ac:dyDescent="0.2">
      <c r="A316" s="101"/>
      <c r="B316" s="101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18"/>
      <c r="P316" s="18"/>
    </row>
    <row r="317" spans="1:16" s="10" customFormat="1" ht="15" x14ac:dyDescent="0.2">
      <c r="A317" s="101"/>
      <c r="B317" s="101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18"/>
      <c r="P317" s="18"/>
    </row>
    <row r="318" spans="1:16" s="10" customFormat="1" ht="15" x14ac:dyDescent="0.2">
      <c r="A318" s="101"/>
      <c r="B318" s="101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18"/>
      <c r="P318" s="18"/>
    </row>
    <row r="319" spans="1:16" s="10" customFormat="1" ht="15" x14ac:dyDescent="0.2">
      <c r="A319" s="101"/>
      <c r="B319" s="101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18"/>
      <c r="P319" s="18"/>
    </row>
    <row r="320" spans="1:16" s="10" customFormat="1" ht="15" x14ac:dyDescent="0.2">
      <c r="A320" s="101"/>
      <c r="B320" s="101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18"/>
      <c r="P320" s="18"/>
    </row>
    <row r="321" spans="1:16" s="10" customFormat="1" ht="15" x14ac:dyDescent="0.2">
      <c r="A321" s="101"/>
      <c r="B321" s="101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18"/>
      <c r="P321" s="18"/>
    </row>
    <row r="322" spans="1:16" s="10" customFormat="1" ht="15" x14ac:dyDescent="0.2">
      <c r="A322" s="101"/>
      <c r="B322" s="101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18"/>
      <c r="P322" s="18"/>
    </row>
    <row r="323" spans="1:16" s="10" customFormat="1" ht="15" x14ac:dyDescent="0.2">
      <c r="A323" s="101"/>
      <c r="B323" s="101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18"/>
      <c r="P323" s="18"/>
    </row>
    <row r="324" spans="1:16" s="10" customFormat="1" ht="15" x14ac:dyDescent="0.2">
      <c r="A324" s="101"/>
      <c r="B324" s="101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18"/>
      <c r="P324" s="18"/>
    </row>
    <row r="325" spans="1:16" s="10" customFormat="1" ht="15" x14ac:dyDescent="0.2">
      <c r="A325" s="101"/>
      <c r="B325" s="101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18"/>
      <c r="P325" s="18"/>
    </row>
    <row r="326" spans="1:16" s="10" customFormat="1" ht="15" x14ac:dyDescent="0.2">
      <c r="A326" s="101"/>
      <c r="B326" s="101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18"/>
      <c r="P326" s="18"/>
    </row>
    <row r="327" spans="1:16" s="10" customFormat="1" ht="15" x14ac:dyDescent="0.2">
      <c r="A327" s="101"/>
      <c r="B327" s="101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18"/>
      <c r="P327" s="18"/>
    </row>
    <row r="328" spans="1:16" s="10" customFormat="1" ht="15" x14ac:dyDescent="0.2">
      <c r="A328" s="101"/>
      <c r="B328" s="101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18"/>
      <c r="P328" s="18"/>
    </row>
    <row r="329" spans="1:16" s="10" customFormat="1" ht="15" x14ac:dyDescent="0.2">
      <c r="A329" s="101"/>
      <c r="B329" s="101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18"/>
      <c r="P329" s="18"/>
    </row>
    <row r="330" spans="1:16" s="10" customFormat="1" ht="15" x14ac:dyDescent="0.2">
      <c r="A330" s="101"/>
      <c r="B330" s="101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18"/>
      <c r="P330" s="18"/>
    </row>
    <row r="331" spans="1:16" s="10" customFormat="1" ht="15" x14ac:dyDescent="0.2">
      <c r="A331" s="101"/>
      <c r="B331" s="101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18"/>
      <c r="P331" s="18"/>
    </row>
    <row r="332" spans="1:16" s="10" customFormat="1" ht="15" x14ac:dyDescent="0.2">
      <c r="A332" s="101"/>
      <c r="B332" s="101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18"/>
      <c r="P332" s="18"/>
    </row>
    <row r="333" spans="1:16" s="10" customFormat="1" ht="15" x14ac:dyDescent="0.2">
      <c r="A333" s="101"/>
      <c r="B333" s="101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18"/>
      <c r="P333" s="18"/>
    </row>
    <row r="334" spans="1:16" s="10" customFormat="1" ht="15" x14ac:dyDescent="0.2">
      <c r="A334" s="101"/>
      <c r="B334" s="101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18"/>
      <c r="P334" s="18"/>
    </row>
    <row r="335" spans="1:16" s="10" customFormat="1" ht="15" x14ac:dyDescent="0.2">
      <c r="A335" s="101"/>
      <c r="B335" s="101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18"/>
      <c r="P335" s="18"/>
    </row>
    <row r="336" spans="1:16" s="10" customFormat="1" ht="15" x14ac:dyDescent="0.2">
      <c r="A336" s="101"/>
      <c r="B336" s="101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18"/>
      <c r="P336" s="18"/>
    </row>
    <row r="337" spans="1:16" s="10" customFormat="1" ht="15" x14ac:dyDescent="0.2">
      <c r="A337" s="101"/>
      <c r="B337" s="101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18"/>
      <c r="P337" s="18"/>
    </row>
    <row r="338" spans="1:16" s="10" customFormat="1" ht="15" x14ac:dyDescent="0.2">
      <c r="A338" s="101"/>
      <c r="B338" s="101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18"/>
      <c r="P338" s="18"/>
    </row>
    <row r="339" spans="1:16" s="10" customFormat="1" ht="15" x14ac:dyDescent="0.2">
      <c r="A339" s="101"/>
      <c r="B339" s="101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18"/>
      <c r="P339" s="18"/>
    </row>
    <row r="340" spans="1:16" s="10" customFormat="1" ht="15" x14ac:dyDescent="0.2">
      <c r="A340" s="101"/>
      <c r="B340" s="101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18"/>
      <c r="P340" s="18"/>
    </row>
    <row r="341" spans="1:16" s="10" customFormat="1" ht="15" x14ac:dyDescent="0.2">
      <c r="A341" s="101"/>
      <c r="B341" s="101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18"/>
      <c r="P341" s="18"/>
    </row>
    <row r="342" spans="1:16" s="10" customFormat="1" ht="15" x14ac:dyDescent="0.2">
      <c r="A342" s="101"/>
      <c r="B342" s="101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18"/>
      <c r="P342" s="18"/>
    </row>
    <row r="343" spans="1:16" s="10" customFormat="1" ht="15" x14ac:dyDescent="0.2">
      <c r="A343" s="101"/>
      <c r="B343" s="101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18"/>
      <c r="P343" s="18"/>
    </row>
    <row r="344" spans="1:16" s="10" customFormat="1" ht="15" x14ac:dyDescent="0.2">
      <c r="A344" s="101"/>
      <c r="B344" s="101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18"/>
      <c r="P344" s="18"/>
    </row>
    <row r="345" spans="1:16" s="10" customFormat="1" ht="15" x14ac:dyDescent="0.2">
      <c r="A345" s="101"/>
      <c r="B345" s="101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18"/>
      <c r="P345" s="18"/>
    </row>
    <row r="346" spans="1:16" s="10" customFormat="1" ht="15" x14ac:dyDescent="0.2">
      <c r="A346" s="101"/>
      <c r="B346" s="101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18"/>
      <c r="P346" s="18"/>
    </row>
    <row r="347" spans="1:16" s="10" customFormat="1" ht="15" x14ac:dyDescent="0.2">
      <c r="A347" s="101"/>
      <c r="B347" s="101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18"/>
      <c r="P347" s="18"/>
    </row>
    <row r="348" spans="1:16" s="10" customFormat="1" ht="15" x14ac:dyDescent="0.2">
      <c r="A348" s="101"/>
      <c r="B348" s="101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18"/>
      <c r="P348" s="18"/>
    </row>
    <row r="349" spans="1:16" s="10" customFormat="1" ht="15" x14ac:dyDescent="0.2">
      <c r="A349" s="101"/>
      <c r="B349" s="101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18"/>
      <c r="P349" s="18"/>
    </row>
    <row r="350" spans="1:16" s="10" customFormat="1" ht="15" x14ac:dyDescent="0.2">
      <c r="A350" s="101"/>
      <c r="B350" s="101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18"/>
      <c r="P350" s="18"/>
    </row>
    <row r="351" spans="1:16" s="10" customFormat="1" ht="15" x14ac:dyDescent="0.2">
      <c r="A351" s="101"/>
      <c r="B351" s="101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18"/>
      <c r="P351" s="18"/>
    </row>
    <row r="352" spans="1:16" s="10" customFormat="1" ht="15" x14ac:dyDescent="0.2">
      <c r="A352" s="101"/>
      <c r="B352" s="101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18"/>
      <c r="P352" s="18"/>
    </row>
    <row r="353" spans="1:16" s="10" customFormat="1" ht="15" x14ac:dyDescent="0.2">
      <c r="A353" s="101"/>
      <c r="B353" s="101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18"/>
      <c r="P353" s="18"/>
    </row>
    <row r="354" spans="1:16" s="10" customFormat="1" ht="15" x14ac:dyDescent="0.2">
      <c r="A354" s="101"/>
      <c r="B354" s="101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18"/>
      <c r="P354" s="18"/>
    </row>
    <row r="355" spans="1:16" s="10" customFormat="1" ht="15" x14ac:dyDescent="0.2">
      <c r="A355" s="101"/>
      <c r="B355" s="101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18"/>
      <c r="P355" s="18"/>
    </row>
    <row r="356" spans="1:16" s="10" customFormat="1" ht="15" x14ac:dyDescent="0.2">
      <c r="A356" s="101"/>
      <c r="B356" s="101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18"/>
      <c r="P356" s="18"/>
    </row>
    <row r="357" spans="1:16" s="10" customFormat="1" ht="15" x14ac:dyDescent="0.2">
      <c r="A357" s="101"/>
      <c r="B357" s="101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18"/>
      <c r="P357" s="18"/>
    </row>
    <row r="358" spans="1:16" s="10" customFormat="1" ht="15" x14ac:dyDescent="0.2">
      <c r="A358" s="101"/>
      <c r="B358" s="101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18"/>
      <c r="P358" s="18"/>
    </row>
    <row r="359" spans="1:16" s="10" customFormat="1" ht="15" x14ac:dyDescent="0.2">
      <c r="A359" s="101"/>
      <c r="B359" s="101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18"/>
      <c r="P359" s="18"/>
    </row>
    <row r="360" spans="1:16" s="10" customFormat="1" ht="15" x14ac:dyDescent="0.2">
      <c r="A360" s="101"/>
      <c r="B360" s="101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18"/>
      <c r="P360" s="18"/>
    </row>
    <row r="361" spans="1:16" s="10" customFormat="1" ht="15" x14ac:dyDescent="0.2">
      <c r="A361" s="101"/>
      <c r="B361" s="101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18"/>
      <c r="P361" s="18"/>
    </row>
    <row r="362" spans="1:16" s="10" customFormat="1" ht="15" x14ac:dyDescent="0.2">
      <c r="A362" s="101"/>
      <c r="B362" s="101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18"/>
      <c r="P362" s="18"/>
    </row>
    <row r="363" spans="1:16" s="10" customFormat="1" ht="15" x14ac:dyDescent="0.2">
      <c r="A363" s="101"/>
      <c r="B363" s="101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18"/>
      <c r="P363" s="18"/>
    </row>
    <row r="364" spans="1:16" s="10" customFormat="1" ht="15" x14ac:dyDescent="0.2">
      <c r="A364" s="101"/>
      <c r="B364" s="101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18"/>
      <c r="P364" s="18"/>
    </row>
    <row r="365" spans="1:16" s="10" customFormat="1" ht="15" x14ac:dyDescent="0.2">
      <c r="A365" s="101"/>
      <c r="B365" s="101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18"/>
      <c r="P365" s="18"/>
    </row>
    <row r="366" spans="1:16" s="10" customFormat="1" ht="15" x14ac:dyDescent="0.2">
      <c r="A366" s="101"/>
      <c r="B366" s="101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18"/>
      <c r="P366" s="18"/>
    </row>
    <row r="367" spans="1:16" s="10" customFormat="1" ht="15" x14ac:dyDescent="0.2">
      <c r="A367" s="101"/>
      <c r="B367" s="101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18"/>
      <c r="P367" s="18"/>
    </row>
    <row r="368" spans="1:16" s="10" customFormat="1" ht="15" x14ac:dyDescent="0.2">
      <c r="A368" s="101"/>
      <c r="B368" s="101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18"/>
      <c r="P368" s="18"/>
    </row>
    <row r="369" spans="1:16" s="10" customFormat="1" ht="15" x14ac:dyDescent="0.2">
      <c r="A369" s="101"/>
      <c r="B369" s="101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18"/>
      <c r="P369" s="18"/>
    </row>
    <row r="370" spans="1:16" s="10" customFormat="1" ht="15" x14ac:dyDescent="0.2">
      <c r="A370" s="101"/>
      <c r="B370" s="101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18"/>
      <c r="P370" s="18"/>
    </row>
    <row r="371" spans="1:16" s="10" customFormat="1" ht="15" x14ac:dyDescent="0.2">
      <c r="A371" s="101"/>
      <c r="B371" s="101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18"/>
      <c r="P371" s="18"/>
    </row>
    <row r="372" spans="1:16" s="10" customFormat="1" ht="15" x14ac:dyDescent="0.2">
      <c r="A372" s="101"/>
      <c r="B372" s="101"/>
      <c r="E372" s="7"/>
      <c r="F372" s="7"/>
      <c r="G372" s="7"/>
      <c r="H372" s="7"/>
      <c r="I372" s="7"/>
      <c r="J372" s="7"/>
      <c r="K372" s="7"/>
      <c r="L372" s="8"/>
      <c r="M372" s="8"/>
      <c r="N372" s="8"/>
      <c r="O372" s="18"/>
      <c r="P372" s="18"/>
    </row>
    <row r="373" spans="1:16" s="10" customFormat="1" ht="15" x14ac:dyDescent="0.2">
      <c r="A373" s="101"/>
      <c r="B373" s="101"/>
      <c r="E373" s="7"/>
      <c r="F373" s="7"/>
      <c r="G373" s="7"/>
      <c r="H373" s="7"/>
      <c r="I373" s="7"/>
      <c r="J373" s="7"/>
      <c r="K373" s="7"/>
      <c r="L373" s="8"/>
      <c r="M373" s="8"/>
      <c r="N373" s="8"/>
      <c r="O373" s="18"/>
      <c r="P373" s="18"/>
    </row>
    <row r="374" spans="1:16" s="10" customFormat="1" ht="15" x14ac:dyDescent="0.2">
      <c r="A374" s="101"/>
      <c r="B374" s="101"/>
      <c r="E374" s="7"/>
      <c r="F374" s="7"/>
      <c r="G374" s="7"/>
      <c r="H374" s="7"/>
      <c r="I374" s="7"/>
      <c r="J374" s="7"/>
      <c r="K374" s="7"/>
      <c r="L374" s="8"/>
      <c r="M374" s="8"/>
      <c r="N374" s="8"/>
      <c r="O374" s="18"/>
      <c r="P374" s="18"/>
    </row>
    <row r="375" spans="1:16" s="10" customFormat="1" ht="15" x14ac:dyDescent="0.2">
      <c r="A375" s="101"/>
      <c r="B375" s="101"/>
      <c r="E375" s="7"/>
      <c r="F375" s="7"/>
      <c r="G375" s="7"/>
      <c r="H375" s="7"/>
      <c r="I375" s="7"/>
      <c r="J375" s="7"/>
      <c r="K375" s="7"/>
      <c r="L375" s="8"/>
      <c r="M375" s="8"/>
      <c r="N375" s="8"/>
      <c r="O375" s="18"/>
      <c r="P375" s="18"/>
    </row>
    <row r="376" spans="1:16" s="10" customFormat="1" ht="15" x14ac:dyDescent="0.2">
      <c r="A376" s="101"/>
      <c r="B376" s="101"/>
      <c r="E376" s="7"/>
      <c r="F376" s="7"/>
      <c r="G376" s="7"/>
      <c r="H376" s="7"/>
      <c r="I376" s="7"/>
      <c r="J376" s="7"/>
      <c r="K376" s="7"/>
      <c r="L376" s="8"/>
      <c r="M376" s="8"/>
      <c r="N376" s="8"/>
      <c r="O376" s="18"/>
      <c r="P376" s="18"/>
    </row>
    <row r="377" spans="1:16" s="10" customFormat="1" ht="15" x14ac:dyDescent="0.2">
      <c r="A377" s="101"/>
      <c r="B377" s="101"/>
      <c r="E377" s="7"/>
      <c r="F377" s="7"/>
      <c r="G377" s="7"/>
      <c r="H377" s="7"/>
      <c r="I377" s="7"/>
      <c r="J377" s="7"/>
      <c r="K377" s="7"/>
      <c r="L377" s="8"/>
      <c r="M377" s="8"/>
      <c r="N377" s="8"/>
      <c r="O377" s="18"/>
      <c r="P377" s="18"/>
    </row>
    <row r="378" spans="1:16" s="10" customFormat="1" ht="15" x14ac:dyDescent="0.2">
      <c r="A378" s="101"/>
      <c r="B378" s="101"/>
      <c r="E378" s="7"/>
      <c r="F378" s="7"/>
      <c r="G378" s="7"/>
      <c r="H378" s="7"/>
      <c r="I378" s="7"/>
      <c r="J378" s="7"/>
      <c r="K378" s="7"/>
      <c r="L378" s="8"/>
      <c r="M378" s="8"/>
      <c r="N378" s="8"/>
      <c r="O378" s="18"/>
      <c r="P378" s="18"/>
    </row>
    <row r="379" spans="1:16" s="10" customFormat="1" ht="15" x14ac:dyDescent="0.2">
      <c r="A379" s="101"/>
      <c r="B379" s="101"/>
      <c r="E379" s="7"/>
      <c r="F379" s="7"/>
      <c r="G379" s="7"/>
      <c r="H379" s="7"/>
      <c r="I379" s="7"/>
      <c r="J379" s="7"/>
      <c r="K379" s="7"/>
      <c r="L379" s="8"/>
      <c r="M379" s="8"/>
      <c r="N379" s="8"/>
      <c r="O379" s="18"/>
      <c r="P379" s="18"/>
    </row>
    <row r="380" spans="1:16" s="10" customFormat="1" ht="15" x14ac:dyDescent="0.2">
      <c r="A380" s="101"/>
      <c r="B380" s="101"/>
      <c r="E380" s="7"/>
      <c r="F380" s="7"/>
      <c r="G380" s="7"/>
      <c r="H380" s="7"/>
      <c r="I380" s="7"/>
      <c r="J380" s="7"/>
      <c r="K380" s="7"/>
      <c r="L380" s="8"/>
      <c r="M380" s="8"/>
      <c r="N380" s="8"/>
      <c r="O380" s="18"/>
      <c r="P380" s="18"/>
    </row>
    <row r="381" spans="1:16" s="10" customFormat="1" ht="15" x14ac:dyDescent="0.2">
      <c r="A381" s="101"/>
      <c r="B381" s="101"/>
      <c r="E381" s="7"/>
      <c r="F381" s="7"/>
      <c r="G381" s="7"/>
      <c r="H381" s="7"/>
      <c r="I381" s="7"/>
      <c r="J381" s="7"/>
      <c r="K381" s="7"/>
      <c r="L381" s="8"/>
      <c r="M381" s="8"/>
      <c r="N381" s="8"/>
      <c r="O381" s="18"/>
      <c r="P381" s="18"/>
    </row>
    <row r="382" spans="1:16" s="10" customFormat="1" ht="15" x14ac:dyDescent="0.2">
      <c r="A382" s="101"/>
      <c r="B382" s="101"/>
      <c r="E382" s="7"/>
      <c r="F382" s="7"/>
      <c r="G382" s="7"/>
      <c r="H382" s="7"/>
      <c r="I382" s="7"/>
      <c r="J382" s="7"/>
      <c r="K382" s="7"/>
      <c r="L382" s="8"/>
      <c r="M382" s="8"/>
      <c r="N382" s="8"/>
      <c r="O382" s="18"/>
      <c r="P382" s="18"/>
    </row>
    <row r="383" spans="1:16" s="10" customFormat="1" ht="15" x14ac:dyDescent="0.2">
      <c r="A383" s="101"/>
      <c r="B383" s="101"/>
      <c r="E383" s="7"/>
      <c r="F383" s="7"/>
      <c r="G383" s="7"/>
      <c r="H383" s="7"/>
      <c r="I383" s="7"/>
      <c r="J383" s="7"/>
      <c r="K383" s="7"/>
      <c r="L383" s="8"/>
      <c r="M383" s="8"/>
      <c r="N383" s="8"/>
      <c r="O383" s="18"/>
      <c r="P383" s="18"/>
    </row>
    <row r="384" spans="1:16" s="10" customFormat="1" ht="15" x14ac:dyDescent="0.2">
      <c r="A384" s="101"/>
      <c r="B384" s="101"/>
      <c r="E384" s="7"/>
      <c r="F384" s="7"/>
      <c r="G384" s="7"/>
      <c r="H384" s="7"/>
      <c r="I384" s="7"/>
      <c r="J384" s="7"/>
      <c r="K384" s="7"/>
      <c r="L384" s="8"/>
      <c r="M384" s="8"/>
      <c r="N384" s="8"/>
      <c r="O384" s="18"/>
      <c r="P384" s="18"/>
    </row>
    <row r="385" spans="1:16" s="10" customFormat="1" ht="15" x14ac:dyDescent="0.2">
      <c r="A385" s="101"/>
      <c r="B385" s="101"/>
      <c r="E385" s="7"/>
      <c r="F385" s="7"/>
      <c r="G385" s="7"/>
      <c r="H385" s="7"/>
      <c r="I385" s="7"/>
      <c r="J385" s="7"/>
      <c r="K385" s="7"/>
      <c r="L385" s="8"/>
      <c r="M385" s="8"/>
      <c r="N385" s="8"/>
      <c r="O385" s="18"/>
      <c r="P385" s="18"/>
    </row>
    <row r="386" spans="1:16" s="10" customFormat="1" ht="15" x14ac:dyDescent="0.2">
      <c r="A386" s="101"/>
      <c r="B386" s="101"/>
      <c r="E386" s="7"/>
      <c r="F386" s="7"/>
      <c r="G386" s="7"/>
      <c r="H386" s="7"/>
      <c r="I386" s="7"/>
      <c r="J386" s="7"/>
      <c r="K386" s="7"/>
      <c r="L386" s="8"/>
      <c r="M386" s="8"/>
      <c r="N386" s="8"/>
      <c r="O386" s="18"/>
      <c r="P386" s="18"/>
    </row>
    <row r="387" spans="1:16" s="10" customFormat="1" ht="15" x14ac:dyDescent="0.2">
      <c r="A387" s="101"/>
      <c r="B387" s="101"/>
      <c r="E387" s="7"/>
      <c r="F387" s="7"/>
      <c r="G387" s="7"/>
      <c r="H387" s="7"/>
      <c r="I387" s="7"/>
      <c r="J387" s="7"/>
      <c r="K387" s="7"/>
      <c r="L387" s="8"/>
      <c r="M387" s="8"/>
      <c r="N387" s="8"/>
      <c r="O387" s="18"/>
      <c r="P387" s="18"/>
    </row>
    <row r="388" spans="1:16" s="10" customFormat="1" ht="15" x14ac:dyDescent="0.2">
      <c r="A388" s="101"/>
      <c r="B388" s="101"/>
      <c r="E388" s="7"/>
      <c r="F388" s="7"/>
      <c r="G388" s="7"/>
      <c r="H388" s="7"/>
      <c r="I388" s="7"/>
      <c r="J388" s="7"/>
      <c r="K388" s="7"/>
      <c r="L388" s="8"/>
      <c r="M388" s="8"/>
      <c r="N388" s="8"/>
      <c r="O388" s="18"/>
      <c r="P388" s="18"/>
    </row>
    <row r="389" spans="1:16" s="10" customFormat="1" ht="15" x14ac:dyDescent="0.2">
      <c r="A389" s="101"/>
      <c r="B389" s="101"/>
      <c r="E389" s="7"/>
      <c r="F389" s="7"/>
      <c r="G389" s="7"/>
      <c r="H389" s="7"/>
      <c r="I389" s="7"/>
      <c r="J389" s="7"/>
      <c r="K389" s="7"/>
      <c r="L389" s="8"/>
      <c r="M389" s="8"/>
      <c r="N389" s="8"/>
      <c r="O389" s="18"/>
      <c r="P389" s="18"/>
    </row>
    <row r="390" spans="1:16" s="10" customFormat="1" ht="15" x14ac:dyDescent="0.2">
      <c r="A390" s="101"/>
      <c r="B390" s="101"/>
      <c r="E390" s="7"/>
      <c r="F390" s="7"/>
      <c r="G390" s="7"/>
      <c r="H390" s="7"/>
      <c r="I390" s="7"/>
      <c r="J390" s="7"/>
      <c r="K390" s="7"/>
      <c r="L390" s="8"/>
      <c r="M390" s="8"/>
      <c r="N390" s="8"/>
      <c r="O390" s="18"/>
      <c r="P390" s="18"/>
    </row>
    <row r="391" spans="1:16" s="10" customFormat="1" ht="15" x14ac:dyDescent="0.2">
      <c r="A391" s="101"/>
      <c r="B391" s="101"/>
      <c r="E391" s="7"/>
      <c r="F391" s="7"/>
      <c r="G391" s="7"/>
      <c r="H391" s="7"/>
      <c r="I391" s="7"/>
      <c r="J391" s="7"/>
      <c r="K391" s="7"/>
      <c r="L391" s="8"/>
      <c r="M391" s="8"/>
      <c r="N391" s="8"/>
      <c r="O391" s="18"/>
      <c r="P391" s="18"/>
    </row>
    <row r="392" spans="1:16" s="10" customFormat="1" ht="15" x14ac:dyDescent="0.2">
      <c r="A392" s="101"/>
      <c r="B392" s="101"/>
      <c r="E392" s="7"/>
      <c r="F392" s="7"/>
      <c r="G392" s="7"/>
      <c r="H392" s="7"/>
      <c r="I392" s="7"/>
      <c r="J392" s="7"/>
      <c r="K392" s="7"/>
      <c r="L392" s="8"/>
      <c r="M392" s="8"/>
      <c r="N392" s="8"/>
      <c r="O392" s="18"/>
      <c r="P392" s="18"/>
    </row>
    <row r="393" spans="1:16" s="10" customFormat="1" ht="15" x14ac:dyDescent="0.2">
      <c r="A393" s="101"/>
      <c r="B393" s="101"/>
      <c r="E393" s="7"/>
      <c r="F393" s="7"/>
      <c r="G393" s="7"/>
      <c r="H393" s="7"/>
      <c r="I393" s="7"/>
      <c r="J393" s="7"/>
      <c r="K393" s="7"/>
      <c r="L393" s="8"/>
      <c r="M393" s="8"/>
      <c r="N393" s="8"/>
      <c r="O393" s="18"/>
      <c r="P393" s="18"/>
    </row>
    <row r="394" spans="1:16" s="10" customFormat="1" ht="15" x14ac:dyDescent="0.2">
      <c r="A394" s="101"/>
      <c r="B394" s="101"/>
      <c r="E394" s="7"/>
      <c r="F394" s="7"/>
      <c r="G394" s="7"/>
      <c r="H394" s="7"/>
      <c r="I394" s="7"/>
      <c r="J394" s="7"/>
      <c r="K394" s="7"/>
      <c r="L394" s="8"/>
      <c r="M394" s="8"/>
      <c r="N394" s="8"/>
      <c r="O394" s="18"/>
      <c r="P394" s="18"/>
    </row>
    <row r="395" spans="1:16" s="10" customFormat="1" ht="15" x14ac:dyDescent="0.2">
      <c r="A395" s="101"/>
      <c r="B395" s="101"/>
      <c r="E395" s="7"/>
      <c r="F395" s="7"/>
      <c r="G395" s="7"/>
      <c r="H395" s="7"/>
      <c r="I395" s="7"/>
      <c r="J395" s="7"/>
      <c r="K395" s="7"/>
      <c r="L395" s="8"/>
      <c r="M395" s="8"/>
      <c r="N395" s="8"/>
      <c r="O395" s="18"/>
      <c r="P395" s="18"/>
    </row>
    <row r="396" spans="1:16" s="10" customFormat="1" ht="15" x14ac:dyDescent="0.2">
      <c r="A396" s="101"/>
      <c r="B396" s="101"/>
      <c r="E396" s="7"/>
      <c r="F396" s="7"/>
      <c r="G396" s="7"/>
      <c r="H396" s="7"/>
      <c r="I396" s="7"/>
      <c r="J396" s="7"/>
      <c r="K396" s="7"/>
      <c r="L396" s="8"/>
      <c r="M396" s="8"/>
      <c r="N396" s="8"/>
      <c r="O396" s="18"/>
      <c r="P396" s="18"/>
    </row>
    <row r="397" spans="1:16" s="10" customFormat="1" ht="15" x14ac:dyDescent="0.2">
      <c r="A397" s="101"/>
      <c r="B397" s="101"/>
      <c r="E397" s="7"/>
      <c r="F397" s="7"/>
      <c r="G397" s="7"/>
      <c r="H397" s="7"/>
      <c r="I397" s="7"/>
      <c r="J397" s="7"/>
      <c r="K397" s="7"/>
      <c r="L397" s="8"/>
      <c r="M397" s="8"/>
      <c r="N397" s="8"/>
      <c r="O397" s="18"/>
      <c r="P397" s="18"/>
    </row>
    <row r="398" spans="1:16" s="10" customFormat="1" ht="15" x14ac:dyDescent="0.2">
      <c r="A398" s="101"/>
      <c r="B398" s="101"/>
      <c r="E398" s="7"/>
      <c r="F398" s="7"/>
      <c r="G398" s="7"/>
      <c r="H398" s="7"/>
      <c r="I398" s="7"/>
      <c r="J398" s="7"/>
      <c r="K398" s="7"/>
      <c r="L398" s="8"/>
      <c r="M398" s="8"/>
      <c r="N398" s="8"/>
      <c r="O398" s="18"/>
      <c r="P398" s="18"/>
    </row>
    <row r="399" spans="1:16" s="10" customFormat="1" ht="15" x14ac:dyDescent="0.2">
      <c r="A399" s="101"/>
      <c r="B399" s="101"/>
      <c r="E399" s="7"/>
      <c r="F399" s="7"/>
      <c r="G399" s="7"/>
      <c r="H399" s="7"/>
      <c r="I399" s="7"/>
      <c r="J399" s="7"/>
      <c r="K399" s="7"/>
      <c r="L399" s="8"/>
      <c r="M399" s="8"/>
      <c r="N399" s="8"/>
      <c r="O399" s="18"/>
      <c r="P399" s="18"/>
    </row>
    <row r="400" spans="1:16" s="10" customFormat="1" ht="15" x14ac:dyDescent="0.2">
      <c r="A400" s="101"/>
      <c r="B400" s="101"/>
      <c r="E400" s="7"/>
      <c r="F400" s="7"/>
      <c r="G400" s="7"/>
      <c r="H400" s="7"/>
      <c r="I400" s="7"/>
      <c r="J400" s="7"/>
      <c r="K400" s="7"/>
      <c r="L400" s="8"/>
      <c r="M400" s="8"/>
      <c r="N400" s="8"/>
      <c r="O400" s="18"/>
      <c r="P400" s="18"/>
    </row>
    <row r="401" spans="1:16" s="10" customFormat="1" ht="15" x14ac:dyDescent="0.2">
      <c r="A401" s="101"/>
      <c r="B401" s="101"/>
      <c r="E401" s="7"/>
      <c r="F401" s="7"/>
      <c r="G401" s="7"/>
      <c r="H401" s="7"/>
      <c r="I401" s="7"/>
      <c r="J401" s="7"/>
      <c r="K401" s="7"/>
      <c r="L401" s="8"/>
      <c r="M401" s="8"/>
      <c r="N401" s="8"/>
      <c r="O401" s="18"/>
      <c r="P401" s="18"/>
    </row>
    <row r="402" spans="1:16" s="10" customFormat="1" ht="15" x14ac:dyDescent="0.2">
      <c r="A402" s="101"/>
      <c r="B402" s="101"/>
      <c r="E402" s="7"/>
      <c r="F402" s="7"/>
      <c r="G402" s="7"/>
      <c r="H402" s="7"/>
      <c r="I402" s="7"/>
      <c r="J402" s="7"/>
      <c r="K402" s="7"/>
      <c r="L402" s="8"/>
      <c r="M402" s="8"/>
      <c r="N402" s="8"/>
      <c r="O402" s="18"/>
      <c r="P402" s="18"/>
    </row>
    <row r="403" spans="1:16" s="10" customFormat="1" ht="15" x14ac:dyDescent="0.2">
      <c r="A403" s="101"/>
      <c r="B403" s="101"/>
      <c r="E403" s="7"/>
      <c r="F403" s="7"/>
      <c r="G403" s="7"/>
      <c r="H403" s="7"/>
      <c r="I403" s="7"/>
      <c r="J403" s="7"/>
      <c r="K403" s="7"/>
      <c r="L403" s="8"/>
      <c r="M403" s="8"/>
      <c r="N403" s="8"/>
      <c r="O403" s="18"/>
      <c r="P403" s="18"/>
    </row>
    <row r="404" spans="1:16" s="10" customFormat="1" ht="15" x14ac:dyDescent="0.2">
      <c r="A404" s="101"/>
      <c r="B404" s="101"/>
      <c r="E404" s="7"/>
      <c r="F404" s="7"/>
      <c r="G404" s="7"/>
      <c r="H404" s="7"/>
      <c r="I404" s="7"/>
      <c r="J404" s="7"/>
      <c r="K404" s="7"/>
      <c r="L404" s="8"/>
      <c r="M404" s="8"/>
      <c r="N404" s="8"/>
      <c r="O404" s="18"/>
      <c r="P404" s="18"/>
    </row>
    <row r="405" spans="1:16" s="10" customFormat="1" ht="15" x14ac:dyDescent="0.2">
      <c r="A405" s="101"/>
      <c r="B405" s="101"/>
      <c r="E405" s="7"/>
      <c r="F405" s="7"/>
      <c r="G405" s="7"/>
      <c r="H405" s="7"/>
      <c r="I405" s="7"/>
      <c r="J405" s="7"/>
      <c r="K405" s="7"/>
      <c r="L405" s="8"/>
      <c r="M405" s="8"/>
      <c r="N405" s="8"/>
      <c r="O405" s="18"/>
      <c r="P405" s="18"/>
    </row>
    <row r="406" spans="1:16" s="10" customFormat="1" ht="15" x14ac:dyDescent="0.2">
      <c r="A406" s="101"/>
      <c r="B406" s="101"/>
      <c r="E406" s="7"/>
      <c r="F406" s="7"/>
      <c r="G406" s="7"/>
      <c r="H406" s="7"/>
      <c r="I406" s="7"/>
      <c r="J406" s="7"/>
      <c r="K406" s="7"/>
      <c r="L406" s="8"/>
      <c r="M406" s="8"/>
      <c r="N406" s="8"/>
      <c r="O406" s="18"/>
      <c r="P406" s="18"/>
    </row>
    <row r="407" spans="1:16" s="10" customFormat="1" ht="15" x14ac:dyDescent="0.2">
      <c r="A407" s="101"/>
      <c r="B407" s="101"/>
      <c r="E407" s="7"/>
      <c r="F407" s="7"/>
      <c r="G407" s="7"/>
      <c r="H407" s="7"/>
      <c r="I407" s="7"/>
      <c r="J407" s="7"/>
      <c r="K407" s="7"/>
      <c r="L407" s="8"/>
      <c r="M407" s="8"/>
      <c r="N407" s="8"/>
      <c r="O407" s="18"/>
      <c r="P407" s="18"/>
    </row>
    <row r="408" spans="1:16" s="10" customFormat="1" ht="15" x14ac:dyDescent="0.2">
      <c r="A408" s="101"/>
      <c r="B408" s="101"/>
      <c r="E408" s="7"/>
      <c r="F408" s="7"/>
      <c r="G408" s="7"/>
      <c r="H408" s="7"/>
      <c r="I408" s="7"/>
      <c r="J408" s="7"/>
      <c r="K408" s="7"/>
      <c r="L408" s="8"/>
      <c r="M408" s="8"/>
      <c r="N408" s="8"/>
      <c r="O408" s="18"/>
      <c r="P408" s="18"/>
    </row>
    <row r="409" spans="1:16" s="10" customFormat="1" ht="15" x14ac:dyDescent="0.2">
      <c r="A409" s="101"/>
      <c r="B409" s="101"/>
      <c r="E409" s="7"/>
      <c r="F409" s="7"/>
      <c r="G409" s="7"/>
      <c r="H409" s="7"/>
      <c r="I409" s="7"/>
      <c r="J409" s="7"/>
      <c r="K409" s="7"/>
      <c r="L409" s="8"/>
      <c r="M409" s="8"/>
      <c r="N409" s="8"/>
      <c r="O409" s="18"/>
      <c r="P409" s="18"/>
    </row>
    <row r="410" spans="1:16" s="10" customFormat="1" ht="15" x14ac:dyDescent="0.2">
      <c r="A410" s="101"/>
      <c r="B410" s="101"/>
      <c r="E410" s="7"/>
      <c r="F410" s="7"/>
      <c r="G410" s="7"/>
      <c r="H410" s="7"/>
      <c r="I410" s="7"/>
      <c r="J410" s="7"/>
      <c r="K410" s="7"/>
      <c r="L410" s="8"/>
      <c r="M410" s="8"/>
      <c r="N410" s="8"/>
      <c r="O410" s="18"/>
      <c r="P410" s="18"/>
    </row>
    <row r="411" spans="1:16" s="10" customFormat="1" ht="15" x14ac:dyDescent="0.2">
      <c r="A411" s="101"/>
      <c r="B411" s="101"/>
      <c r="E411" s="7"/>
      <c r="F411" s="7"/>
      <c r="G411" s="7"/>
      <c r="H411" s="7"/>
      <c r="I411" s="7"/>
      <c r="J411" s="7"/>
      <c r="K411" s="7"/>
      <c r="L411" s="8"/>
      <c r="M411" s="8"/>
      <c r="N411" s="8"/>
      <c r="O411" s="18"/>
      <c r="P411" s="18"/>
    </row>
    <row r="412" spans="1:16" s="10" customFormat="1" ht="15" x14ac:dyDescent="0.2">
      <c r="A412" s="101"/>
      <c r="B412" s="101"/>
      <c r="E412" s="7"/>
      <c r="F412" s="7"/>
      <c r="G412" s="7"/>
      <c r="H412" s="7"/>
      <c r="I412" s="7"/>
      <c r="J412" s="7"/>
      <c r="K412" s="7"/>
      <c r="L412" s="8"/>
      <c r="M412" s="8"/>
      <c r="N412" s="8"/>
      <c r="O412" s="18"/>
      <c r="P412" s="18"/>
    </row>
    <row r="413" spans="1:16" s="10" customFormat="1" ht="15" x14ac:dyDescent="0.2">
      <c r="A413" s="101"/>
      <c r="B413" s="101"/>
      <c r="E413" s="7"/>
      <c r="F413" s="7"/>
      <c r="G413" s="7"/>
      <c r="H413" s="7"/>
      <c r="I413" s="7"/>
      <c r="J413" s="7"/>
      <c r="K413" s="7"/>
      <c r="L413" s="8"/>
      <c r="M413" s="8"/>
      <c r="N413" s="8"/>
      <c r="O413" s="18"/>
      <c r="P413" s="18"/>
    </row>
    <row r="414" spans="1:16" s="10" customFormat="1" ht="15" x14ac:dyDescent="0.2">
      <c r="A414" s="101"/>
      <c r="B414" s="101"/>
      <c r="E414" s="7"/>
      <c r="F414" s="7"/>
      <c r="G414" s="7"/>
      <c r="H414" s="7"/>
      <c r="I414" s="7"/>
      <c r="J414" s="7"/>
      <c r="K414" s="7"/>
      <c r="L414" s="8"/>
      <c r="M414" s="8"/>
      <c r="N414" s="8"/>
      <c r="O414" s="18"/>
      <c r="P414" s="18"/>
    </row>
    <row r="415" spans="1:16" s="10" customFormat="1" ht="15" x14ac:dyDescent="0.2">
      <c r="A415" s="101"/>
      <c r="B415" s="101"/>
      <c r="E415" s="7"/>
      <c r="F415" s="7"/>
      <c r="G415" s="7"/>
      <c r="H415" s="7"/>
      <c r="I415" s="7"/>
      <c r="J415" s="7"/>
      <c r="K415" s="7"/>
      <c r="L415" s="8"/>
      <c r="M415" s="8"/>
      <c r="N415" s="8"/>
      <c r="O415" s="18"/>
      <c r="P415" s="18"/>
    </row>
    <row r="416" spans="1:16" s="10" customFormat="1" ht="15" x14ac:dyDescent="0.2">
      <c r="A416" s="101"/>
      <c r="B416" s="101"/>
      <c r="E416" s="7"/>
      <c r="F416" s="7"/>
      <c r="G416" s="7"/>
      <c r="H416" s="7"/>
      <c r="I416" s="7"/>
      <c r="J416" s="7"/>
      <c r="K416" s="7"/>
      <c r="L416" s="8"/>
      <c r="M416" s="8"/>
      <c r="N416" s="8"/>
      <c r="O416" s="18"/>
      <c r="P416" s="18"/>
    </row>
    <row r="417" spans="1:16" s="10" customFormat="1" ht="15" x14ac:dyDescent="0.2">
      <c r="A417" s="101"/>
      <c r="B417" s="101"/>
      <c r="E417" s="7"/>
      <c r="F417" s="7"/>
      <c r="G417" s="7"/>
      <c r="H417" s="7"/>
      <c r="I417" s="7"/>
      <c r="J417" s="7"/>
      <c r="K417" s="7"/>
      <c r="L417" s="8"/>
      <c r="M417" s="8"/>
      <c r="N417" s="8"/>
      <c r="O417" s="18"/>
      <c r="P417" s="18"/>
    </row>
    <row r="418" spans="1:16" s="10" customFormat="1" ht="15" x14ac:dyDescent="0.2">
      <c r="A418" s="101"/>
      <c r="B418" s="101"/>
      <c r="E418" s="7"/>
      <c r="F418" s="7"/>
      <c r="G418" s="7"/>
      <c r="H418" s="7"/>
      <c r="I418" s="7"/>
      <c r="J418" s="7"/>
      <c r="K418" s="7"/>
      <c r="L418" s="8"/>
      <c r="M418" s="8"/>
      <c r="N418" s="8"/>
      <c r="O418" s="18"/>
      <c r="P418" s="18"/>
    </row>
    <row r="419" spans="1:16" s="10" customFormat="1" ht="15" x14ac:dyDescent="0.2">
      <c r="A419" s="101"/>
      <c r="B419" s="101"/>
      <c r="E419" s="7"/>
      <c r="F419" s="7"/>
      <c r="G419" s="7"/>
      <c r="H419" s="7"/>
      <c r="I419" s="7"/>
      <c r="J419" s="7"/>
      <c r="K419" s="7"/>
      <c r="L419" s="8"/>
      <c r="M419" s="8"/>
      <c r="N419" s="8"/>
      <c r="O419" s="18"/>
      <c r="P419" s="18"/>
    </row>
    <row r="420" spans="1:16" s="10" customFormat="1" ht="15" x14ac:dyDescent="0.2">
      <c r="A420" s="101"/>
      <c r="B420" s="101"/>
      <c r="E420" s="7"/>
      <c r="F420" s="7"/>
      <c r="G420" s="7"/>
      <c r="H420" s="7"/>
      <c r="I420" s="7"/>
      <c r="J420" s="7"/>
      <c r="K420" s="7"/>
      <c r="L420" s="8"/>
      <c r="M420" s="8"/>
      <c r="N420" s="8"/>
      <c r="O420" s="18"/>
      <c r="P420" s="18"/>
    </row>
    <row r="421" spans="1:16" s="10" customFormat="1" ht="15" x14ac:dyDescent="0.2">
      <c r="A421" s="101"/>
      <c r="B421" s="101"/>
      <c r="E421" s="7"/>
      <c r="F421" s="7"/>
      <c r="G421" s="7"/>
      <c r="H421" s="7"/>
      <c r="I421" s="7"/>
      <c r="J421" s="7"/>
      <c r="K421" s="7"/>
      <c r="L421" s="8"/>
      <c r="M421" s="8"/>
      <c r="N421" s="8"/>
      <c r="O421" s="18"/>
      <c r="P421" s="18"/>
    </row>
    <row r="422" spans="1:16" s="10" customFormat="1" ht="15" x14ac:dyDescent="0.2">
      <c r="A422" s="101"/>
      <c r="B422" s="101"/>
      <c r="E422" s="7"/>
      <c r="F422" s="7"/>
      <c r="G422" s="7"/>
      <c r="H422" s="7"/>
      <c r="I422" s="7"/>
      <c r="J422" s="7"/>
      <c r="K422" s="7"/>
      <c r="L422" s="8"/>
      <c r="M422" s="8"/>
      <c r="N422" s="8"/>
      <c r="O422" s="18"/>
      <c r="P422" s="18"/>
    </row>
    <row r="423" spans="1:16" s="10" customFormat="1" ht="15" x14ac:dyDescent="0.2">
      <c r="A423" s="101"/>
      <c r="B423" s="101"/>
      <c r="E423" s="7"/>
      <c r="F423" s="7"/>
      <c r="G423" s="7"/>
      <c r="H423" s="7"/>
      <c r="I423" s="7"/>
      <c r="J423" s="7"/>
      <c r="K423" s="7"/>
      <c r="L423" s="8"/>
      <c r="M423" s="8"/>
      <c r="N423" s="8"/>
      <c r="O423" s="18"/>
      <c r="P423" s="18"/>
    </row>
    <row r="424" spans="1:16" s="10" customFormat="1" ht="15" x14ac:dyDescent="0.2">
      <c r="A424" s="101"/>
      <c r="B424" s="101"/>
      <c r="E424" s="7"/>
      <c r="F424" s="7"/>
      <c r="G424" s="7"/>
      <c r="H424" s="7"/>
      <c r="I424" s="7"/>
      <c r="J424" s="7"/>
      <c r="K424" s="7"/>
      <c r="L424" s="8"/>
      <c r="M424" s="8"/>
      <c r="N424" s="8"/>
      <c r="O424" s="18"/>
      <c r="P424" s="18"/>
    </row>
    <row r="425" spans="1:16" s="10" customFormat="1" ht="15" x14ac:dyDescent="0.2">
      <c r="A425" s="101"/>
      <c r="B425" s="101"/>
      <c r="E425" s="7"/>
      <c r="F425" s="7"/>
      <c r="G425" s="7"/>
      <c r="H425" s="7"/>
      <c r="I425" s="7"/>
      <c r="J425" s="7"/>
      <c r="K425" s="7"/>
      <c r="L425" s="8"/>
      <c r="M425" s="8"/>
      <c r="N425" s="8"/>
      <c r="O425" s="18"/>
      <c r="P425" s="18"/>
    </row>
    <row r="426" spans="1:16" s="10" customFormat="1" ht="15" x14ac:dyDescent="0.2">
      <c r="A426" s="101"/>
      <c r="B426" s="101"/>
      <c r="E426" s="7"/>
      <c r="F426" s="7"/>
      <c r="G426" s="7"/>
      <c r="H426" s="7"/>
      <c r="I426" s="7"/>
      <c r="J426" s="7"/>
      <c r="K426" s="7"/>
      <c r="L426" s="8"/>
      <c r="M426" s="8"/>
      <c r="N426" s="8"/>
      <c r="O426" s="18"/>
      <c r="P426" s="18"/>
    </row>
    <row r="427" spans="1:16" s="10" customFormat="1" ht="15" x14ac:dyDescent="0.2">
      <c r="A427" s="101"/>
      <c r="B427" s="101"/>
      <c r="E427" s="7"/>
      <c r="F427" s="7"/>
      <c r="G427" s="7"/>
      <c r="H427" s="7"/>
      <c r="I427" s="7"/>
      <c r="J427" s="7"/>
      <c r="K427" s="7"/>
      <c r="L427" s="8"/>
      <c r="M427" s="8"/>
      <c r="N427" s="8"/>
      <c r="O427" s="18"/>
      <c r="P427" s="18"/>
    </row>
    <row r="428" spans="1:16" s="10" customFormat="1" ht="15" x14ac:dyDescent="0.2">
      <c r="A428" s="101"/>
      <c r="B428" s="101"/>
      <c r="E428" s="7"/>
      <c r="F428" s="7"/>
      <c r="G428" s="7"/>
      <c r="H428" s="7"/>
      <c r="I428" s="7"/>
      <c r="J428" s="7"/>
      <c r="K428" s="7"/>
      <c r="L428" s="8"/>
      <c r="M428" s="8"/>
      <c r="N428" s="8"/>
      <c r="O428" s="18"/>
      <c r="P428" s="18"/>
    </row>
    <row r="429" spans="1:16" s="10" customFormat="1" ht="15" x14ac:dyDescent="0.2">
      <c r="A429" s="101"/>
      <c r="B429" s="101"/>
      <c r="E429" s="7"/>
      <c r="F429" s="7"/>
      <c r="G429" s="7"/>
      <c r="H429" s="7"/>
      <c r="I429" s="7"/>
      <c r="J429" s="7"/>
      <c r="K429" s="7"/>
      <c r="L429" s="8"/>
      <c r="M429" s="8"/>
      <c r="N429" s="8"/>
      <c r="O429" s="18"/>
      <c r="P429" s="18"/>
    </row>
    <row r="430" spans="1:16" s="10" customFormat="1" ht="15" x14ac:dyDescent="0.2">
      <c r="A430" s="101"/>
      <c r="B430" s="101"/>
      <c r="E430" s="7"/>
      <c r="F430" s="7"/>
      <c r="G430" s="7"/>
      <c r="H430" s="7"/>
      <c r="I430" s="7"/>
      <c r="J430" s="7"/>
      <c r="K430" s="7"/>
      <c r="L430" s="8"/>
      <c r="M430" s="8"/>
      <c r="N430" s="8"/>
      <c r="O430" s="18"/>
      <c r="P430" s="18"/>
    </row>
    <row r="431" spans="1:16" s="10" customFormat="1" ht="15" x14ac:dyDescent="0.2">
      <c r="A431" s="101"/>
      <c r="B431" s="101"/>
      <c r="E431" s="7"/>
      <c r="F431" s="7"/>
      <c r="G431" s="7"/>
      <c r="H431" s="7"/>
      <c r="I431" s="7"/>
      <c r="J431" s="7"/>
      <c r="K431" s="7"/>
      <c r="L431" s="8"/>
      <c r="M431" s="8"/>
      <c r="N431" s="8"/>
      <c r="O431" s="18"/>
      <c r="P431" s="18"/>
    </row>
    <row r="432" spans="1:16" s="10" customFormat="1" ht="15" x14ac:dyDescent="0.2">
      <c r="A432" s="101"/>
      <c r="B432" s="101"/>
      <c r="E432" s="7"/>
      <c r="F432" s="7"/>
      <c r="G432" s="7"/>
      <c r="H432" s="7"/>
      <c r="I432" s="7"/>
      <c r="J432" s="7"/>
      <c r="K432" s="7"/>
      <c r="L432" s="8"/>
      <c r="M432" s="8"/>
      <c r="N432" s="8"/>
      <c r="O432" s="18"/>
      <c r="P432" s="18"/>
    </row>
    <row r="433" spans="1:16" s="10" customFormat="1" ht="15" x14ac:dyDescent="0.2">
      <c r="A433" s="101"/>
      <c r="B433" s="101"/>
      <c r="E433" s="7"/>
      <c r="F433" s="7"/>
      <c r="G433" s="7"/>
      <c r="H433" s="7"/>
      <c r="I433" s="7"/>
      <c r="J433" s="7"/>
      <c r="K433" s="7"/>
      <c r="L433" s="8"/>
      <c r="M433" s="8"/>
      <c r="N433" s="8"/>
      <c r="O433" s="18"/>
      <c r="P433" s="18"/>
    </row>
    <row r="434" spans="1:16" s="10" customFormat="1" ht="15" x14ac:dyDescent="0.2">
      <c r="A434" s="101"/>
      <c r="B434" s="101"/>
      <c r="E434" s="7"/>
      <c r="F434" s="7"/>
      <c r="G434" s="7"/>
      <c r="H434" s="7"/>
      <c r="I434" s="7"/>
      <c r="J434" s="7"/>
      <c r="K434" s="7"/>
      <c r="L434" s="8"/>
      <c r="M434" s="8"/>
      <c r="N434" s="8"/>
      <c r="O434" s="18"/>
      <c r="P434" s="18"/>
    </row>
    <row r="435" spans="1:16" s="10" customFormat="1" ht="15" x14ac:dyDescent="0.2">
      <c r="A435" s="101"/>
      <c r="B435" s="101"/>
      <c r="E435" s="7"/>
      <c r="F435" s="7"/>
      <c r="G435" s="7"/>
      <c r="H435" s="7"/>
      <c r="I435" s="7"/>
      <c r="J435" s="7"/>
      <c r="K435" s="7"/>
      <c r="L435" s="8"/>
      <c r="M435" s="8"/>
      <c r="N435" s="8"/>
      <c r="O435" s="18"/>
      <c r="P435" s="18"/>
    </row>
    <row r="436" spans="1:16" s="10" customFormat="1" ht="15" x14ac:dyDescent="0.2">
      <c r="A436" s="101"/>
      <c r="B436" s="101"/>
      <c r="E436" s="7"/>
      <c r="F436" s="7"/>
      <c r="G436" s="7"/>
      <c r="H436" s="7"/>
      <c r="I436" s="7"/>
      <c r="J436" s="7"/>
      <c r="K436" s="7"/>
      <c r="L436" s="8"/>
      <c r="M436" s="8"/>
      <c r="N436" s="8"/>
      <c r="O436" s="18"/>
      <c r="P436" s="18"/>
    </row>
    <row r="437" spans="1:16" s="10" customFormat="1" ht="15" x14ac:dyDescent="0.2">
      <c r="A437" s="101"/>
      <c r="B437" s="101"/>
      <c r="E437" s="7"/>
      <c r="F437" s="7"/>
      <c r="G437" s="7"/>
      <c r="H437" s="7"/>
      <c r="I437" s="7"/>
      <c r="J437" s="7"/>
      <c r="K437" s="7"/>
      <c r="L437" s="8"/>
      <c r="M437" s="8"/>
      <c r="N437" s="8"/>
      <c r="O437" s="18"/>
      <c r="P437" s="18"/>
    </row>
    <row r="438" spans="1:16" s="10" customFormat="1" ht="15" x14ac:dyDescent="0.2">
      <c r="A438" s="101"/>
      <c r="B438" s="101"/>
      <c r="E438" s="7"/>
      <c r="F438" s="7"/>
      <c r="G438" s="7"/>
      <c r="H438" s="7"/>
      <c r="I438" s="7"/>
      <c r="J438" s="7"/>
      <c r="K438" s="7"/>
      <c r="L438" s="8"/>
      <c r="M438" s="8"/>
      <c r="N438" s="8"/>
      <c r="O438" s="18"/>
      <c r="P438" s="18"/>
    </row>
    <row r="439" spans="1:16" s="10" customFormat="1" ht="15" x14ac:dyDescent="0.2">
      <c r="A439" s="101"/>
      <c r="B439" s="101"/>
      <c r="E439" s="7"/>
      <c r="F439" s="7"/>
      <c r="G439" s="7"/>
      <c r="H439" s="7"/>
      <c r="I439" s="7"/>
      <c r="J439" s="7"/>
      <c r="K439" s="7"/>
      <c r="L439" s="8"/>
      <c r="M439" s="8"/>
      <c r="N439" s="8"/>
      <c r="O439" s="18"/>
      <c r="P439" s="18"/>
    </row>
    <row r="440" spans="1:16" s="10" customFormat="1" ht="15" x14ac:dyDescent="0.2">
      <c r="A440" s="101"/>
      <c r="B440" s="101"/>
      <c r="E440" s="7"/>
      <c r="F440" s="7"/>
      <c r="G440" s="7"/>
      <c r="H440" s="7"/>
      <c r="I440" s="7"/>
      <c r="J440" s="7"/>
      <c r="K440" s="7"/>
      <c r="L440" s="8"/>
      <c r="M440" s="8"/>
      <c r="N440" s="8"/>
      <c r="O440" s="18"/>
      <c r="P440" s="18"/>
    </row>
    <row r="441" spans="1:16" s="10" customFormat="1" ht="15" x14ac:dyDescent="0.2">
      <c r="A441" s="101"/>
      <c r="B441" s="101"/>
      <c r="E441" s="7"/>
      <c r="F441" s="7"/>
      <c r="G441" s="7"/>
      <c r="H441" s="7"/>
      <c r="I441" s="7"/>
      <c r="J441" s="7"/>
      <c r="K441" s="7"/>
      <c r="L441" s="8"/>
      <c r="M441" s="8"/>
      <c r="N441" s="8"/>
      <c r="O441" s="18"/>
      <c r="P441" s="18"/>
    </row>
    <row r="442" spans="1:16" s="10" customFormat="1" ht="15" x14ac:dyDescent="0.2">
      <c r="A442" s="101"/>
      <c r="B442" s="101"/>
      <c r="E442" s="7"/>
      <c r="F442" s="7"/>
      <c r="G442" s="7"/>
      <c r="H442" s="7"/>
      <c r="I442" s="7"/>
      <c r="J442" s="7"/>
      <c r="K442" s="7"/>
      <c r="L442" s="8"/>
      <c r="M442" s="8"/>
      <c r="N442" s="8"/>
      <c r="O442" s="18"/>
      <c r="P442" s="18"/>
    </row>
    <row r="443" spans="1:16" s="10" customFormat="1" ht="15" x14ac:dyDescent="0.2">
      <c r="A443" s="101"/>
      <c r="B443" s="101"/>
      <c r="E443" s="7"/>
      <c r="F443" s="7"/>
      <c r="G443" s="7"/>
      <c r="H443" s="7"/>
      <c r="I443" s="7"/>
      <c r="J443" s="7"/>
      <c r="K443" s="7"/>
      <c r="L443" s="8"/>
      <c r="M443" s="8"/>
      <c r="N443" s="8"/>
      <c r="O443" s="18"/>
      <c r="P443" s="18"/>
    </row>
    <row r="444" spans="1:16" s="10" customFormat="1" ht="15" x14ac:dyDescent="0.2">
      <c r="A444" s="101"/>
      <c r="B444" s="101"/>
      <c r="E444" s="7"/>
      <c r="F444" s="7"/>
      <c r="G444" s="7"/>
      <c r="H444" s="7"/>
      <c r="I444" s="7"/>
      <c r="J444" s="7"/>
      <c r="K444" s="7"/>
      <c r="L444" s="8"/>
      <c r="M444" s="8"/>
      <c r="N444" s="8"/>
      <c r="O444" s="18"/>
      <c r="P444" s="18"/>
    </row>
    <row r="445" spans="1:16" s="10" customFormat="1" ht="15" x14ac:dyDescent="0.2">
      <c r="A445" s="101"/>
      <c r="B445" s="101"/>
      <c r="E445" s="7"/>
      <c r="F445" s="7"/>
      <c r="G445" s="7"/>
      <c r="H445" s="7"/>
      <c r="I445" s="7"/>
      <c r="J445" s="7"/>
      <c r="K445" s="7"/>
      <c r="L445" s="8"/>
      <c r="M445" s="8"/>
      <c r="N445" s="8"/>
      <c r="O445" s="18"/>
      <c r="P445" s="18"/>
    </row>
    <row r="446" spans="1:16" s="10" customFormat="1" ht="15" x14ac:dyDescent="0.2">
      <c r="A446" s="101"/>
      <c r="B446" s="101"/>
      <c r="E446" s="7"/>
      <c r="F446" s="7"/>
      <c r="G446" s="7"/>
      <c r="H446" s="7"/>
      <c r="I446" s="7"/>
      <c r="J446" s="7"/>
      <c r="K446" s="7"/>
      <c r="L446" s="8"/>
      <c r="M446" s="8"/>
      <c r="N446" s="8"/>
      <c r="O446" s="18"/>
      <c r="P446" s="18"/>
    </row>
    <row r="447" spans="1:16" s="10" customFormat="1" ht="15" x14ac:dyDescent="0.2">
      <c r="A447" s="101"/>
      <c r="B447" s="101"/>
      <c r="E447" s="7"/>
      <c r="F447" s="7"/>
      <c r="G447" s="7"/>
      <c r="H447" s="7"/>
      <c r="I447" s="7"/>
      <c r="J447" s="7"/>
      <c r="K447" s="7"/>
      <c r="L447" s="8"/>
      <c r="M447" s="8"/>
      <c r="N447" s="8"/>
      <c r="O447" s="18"/>
      <c r="P447" s="18"/>
    </row>
    <row r="448" spans="1:16" s="10" customFormat="1" ht="15" x14ac:dyDescent="0.2">
      <c r="A448" s="101"/>
      <c r="B448" s="101"/>
      <c r="E448" s="7"/>
      <c r="F448" s="7"/>
      <c r="G448" s="7"/>
      <c r="H448" s="7"/>
      <c r="I448" s="7"/>
      <c r="J448" s="7"/>
      <c r="K448" s="7"/>
      <c r="L448" s="8"/>
      <c r="M448" s="8"/>
      <c r="N448" s="8"/>
      <c r="O448" s="18"/>
      <c r="P448" s="18"/>
    </row>
    <row r="449" spans="1:16" s="10" customFormat="1" ht="15" x14ac:dyDescent="0.2">
      <c r="A449" s="101"/>
      <c r="B449" s="101"/>
      <c r="E449" s="7"/>
      <c r="F449" s="7"/>
      <c r="G449" s="7"/>
      <c r="H449" s="7"/>
      <c r="I449" s="7"/>
      <c r="J449" s="7"/>
      <c r="K449" s="7"/>
      <c r="L449" s="8"/>
      <c r="M449" s="8"/>
      <c r="N449" s="8"/>
      <c r="O449" s="18"/>
      <c r="P449" s="18"/>
    </row>
    <row r="450" spans="1:16" s="10" customFormat="1" ht="15" x14ac:dyDescent="0.2">
      <c r="A450" s="101"/>
      <c r="B450" s="101"/>
      <c r="E450" s="7"/>
      <c r="F450" s="7"/>
      <c r="G450" s="7"/>
      <c r="H450" s="7"/>
      <c r="I450" s="7"/>
      <c r="J450" s="7"/>
      <c r="K450" s="7"/>
      <c r="L450" s="8"/>
      <c r="M450" s="8"/>
      <c r="N450" s="8"/>
      <c r="O450" s="18"/>
      <c r="P450" s="18"/>
    </row>
    <row r="451" spans="1:16" s="10" customFormat="1" ht="15" x14ac:dyDescent="0.2">
      <c r="A451" s="101"/>
      <c r="B451" s="101"/>
      <c r="E451" s="7"/>
      <c r="F451" s="7"/>
      <c r="G451" s="7"/>
      <c r="H451" s="7"/>
      <c r="I451" s="7"/>
      <c r="J451" s="7"/>
      <c r="K451" s="7"/>
      <c r="L451" s="8"/>
      <c r="M451" s="8"/>
      <c r="N451" s="8"/>
      <c r="O451" s="18"/>
      <c r="P451" s="18"/>
    </row>
    <row r="452" spans="1:16" s="10" customFormat="1" ht="15" x14ac:dyDescent="0.2">
      <c r="A452" s="101"/>
      <c r="B452" s="101"/>
      <c r="E452" s="7"/>
      <c r="F452" s="7"/>
      <c r="G452" s="7"/>
      <c r="H452" s="7"/>
      <c r="I452" s="7"/>
      <c r="J452" s="7"/>
      <c r="K452" s="7"/>
      <c r="L452" s="8"/>
      <c r="M452" s="8"/>
      <c r="N452" s="8"/>
      <c r="O452" s="18"/>
      <c r="P452" s="18"/>
    </row>
    <row r="453" spans="1:16" s="10" customFormat="1" ht="15" x14ac:dyDescent="0.2">
      <c r="A453" s="101"/>
      <c r="B453" s="101"/>
      <c r="E453" s="7"/>
      <c r="F453" s="7"/>
      <c r="G453" s="7"/>
      <c r="H453" s="7"/>
      <c r="I453" s="7"/>
      <c r="J453" s="7"/>
      <c r="K453" s="7"/>
      <c r="L453" s="8"/>
      <c r="M453" s="8"/>
      <c r="N453" s="8"/>
      <c r="O453" s="18"/>
      <c r="P453" s="18"/>
    </row>
    <row r="454" spans="1:16" s="10" customFormat="1" ht="15" x14ac:dyDescent="0.2">
      <c r="A454" s="101"/>
      <c r="B454" s="101"/>
      <c r="E454" s="7"/>
      <c r="F454" s="7"/>
      <c r="G454" s="7"/>
      <c r="H454" s="7"/>
      <c r="I454" s="7"/>
      <c r="J454" s="7"/>
      <c r="K454" s="7"/>
      <c r="L454" s="8"/>
      <c r="M454" s="8"/>
      <c r="N454" s="8"/>
      <c r="O454" s="18"/>
      <c r="P454" s="18"/>
    </row>
    <row r="455" spans="1:16" s="10" customFormat="1" ht="15" x14ac:dyDescent="0.2">
      <c r="A455" s="101"/>
      <c r="B455" s="101"/>
      <c r="E455" s="7"/>
      <c r="F455" s="7"/>
      <c r="G455" s="7"/>
      <c r="H455" s="7"/>
      <c r="I455" s="7"/>
      <c r="J455" s="7"/>
      <c r="K455" s="7"/>
      <c r="L455" s="8"/>
      <c r="M455" s="8"/>
      <c r="N455" s="8"/>
      <c r="O455" s="18"/>
      <c r="P455" s="18"/>
    </row>
    <row r="456" spans="1:16" s="10" customFormat="1" ht="15" x14ac:dyDescent="0.2">
      <c r="A456" s="101"/>
      <c r="B456" s="101"/>
      <c r="E456" s="7"/>
      <c r="F456" s="7"/>
      <c r="G456" s="7"/>
      <c r="H456" s="7"/>
      <c r="I456" s="7"/>
      <c r="J456" s="7"/>
      <c r="K456" s="7"/>
      <c r="L456" s="8"/>
      <c r="M456" s="8"/>
      <c r="N456" s="8"/>
      <c r="O456" s="18"/>
      <c r="P456" s="18"/>
    </row>
    <row r="457" spans="1:16" s="10" customFormat="1" ht="15" x14ac:dyDescent="0.2">
      <c r="A457" s="101"/>
      <c r="B457" s="101"/>
      <c r="E457" s="7"/>
      <c r="F457" s="7"/>
      <c r="G457" s="7"/>
      <c r="H457" s="7"/>
      <c r="I457" s="7"/>
      <c r="J457" s="7"/>
      <c r="K457" s="7"/>
      <c r="L457" s="8"/>
      <c r="M457" s="8"/>
      <c r="N457" s="8"/>
      <c r="O457" s="18"/>
      <c r="P457" s="18"/>
    </row>
    <row r="458" spans="1:16" s="10" customFormat="1" ht="15" x14ac:dyDescent="0.2">
      <c r="A458" s="101"/>
      <c r="B458" s="101"/>
      <c r="E458" s="7"/>
      <c r="F458" s="7"/>
      <c r="G458" s="7"/>
      <c r="H458" s="7"/>
      <c r="I458" s="7"/>
      <c r="J458" s="7"/>
      <c r="K458" s="7"/>
      <c r="L458" s="8"/>
      <c r="M458" s="8"/>
      <c r="N458" s="8"/>
      <c r="O458" s="18"/>
      <c r="P458" s="18"/>
    </row>
    <row r="459" spans="1:16" s="10" customFormat="1" ht="15" x14ac:dyDescent="0.2">
      <c r="A459" s="101"/>
      <c r="B459" s="101"/>
      <c r="E459" s="7"/>
      <c r="F459" s="7"/>
      <c r="G459" s="7"/>
      <c r="H459" s="7"/>
      <c r="I459" s="7"/>
      <c r="J459" s="7"/>
      <c r="K459" s="7"/>
      <c r="L459" s="8"/>
      <c r="M459" s="8"/>
      <c r="N459" s="8"/>
      <c r="O459" s="18"/>
      <c r="P459" s="18"/>
    </row>
    <row r="460" spans="1:16" s="10" customFormat="1" ht="15" x14ac:dyDescent="0.2">
      <c r="A460" s="101"/>
      <c r="B460" s="101"/>
      <c r="E460" s="7"/>
      <c r="F460" s="7"/>
      <c r="G460" s="7"/>
      <c r="H460" s="7"/>
      <c r="I460" s="7"/>
      <c r="J460" s="7"/>
      <c r="K460" s="7"/>
      <c r="L460" s="8"/>
      <c r="M460" s="8"/>
      <c r="N460" s="8"/>
      <c r="O460" s="18"/>
      <c r="P460" s="18"/>
    </row>
    <row r="461" spans="1:16" s="10" customFormat="1" ht="15" x14ac:dyDescent="0.2">
      <c r="A461" s="101"/>
      <c r="B461" s="101"/>
      <c r="E461" s="7"/>
      <c r="F461" s="7"/>
      <c r="G461" s="7"/>
      <c r="H461" s="7"/>
      <c r="I461" s="7"/>
      <c r="J461" s="7"/>
      <c r="K461" s="7"/>
      <c r="L461" s="8"/>
      <c r="M461" s="8"/>
      <c r="N461" s="8"/>
      <c r="O461" s="18"/>
      <c r="P461" s="18"/>
    </row>
    <row r="462" spans="1:16" s="10" customFormat="1" ht="15" x14ac:dyDescent="0.2">
      <c r="A462" s="101"/>
      <c r="B462" s="101"/>
      <c r="E462" s="7"/>
      <c r="F462" s="7"/>
      <c r="G462" s="7"/>
      <c r="H462" s="7"/>
      <c r="I462" s="7"/>
      <c r="J462" s="7"/>
      <c r="K462" s="7"/>
      <c r="L462" s="8"/>
      <c r="M462" s="8"/>
      <c r="N462" s="8"/>
      <c r="O462" s="18"/>
      <c r="P462" s="18"/>
    </row>
    <row r="463" spans="1:16" s="10" customFormat="1" ht="15" x14ac:dyDescent="0.2">
      <c r="A463" s="101"/>
      <c r="B463" s="101"/>
      <c r="E463" s="7"/>
      <c r="F463" s="7"/>
      <c r="G463" s="7"/>
      <c r="H463" s="7"/>
      <c r="I463" s="7"/>
      <c r="J463" s="7"/>
      <c r="K463" s="7"/>
      <c r="L463" s="8"/>
      <c r="M463" s="8"/>
      <c r="N463" s="8"/>
      <c r="O463" s="18"/>
      <c r="P463" s="18"/>
    </row>
    <row r="464" spans="1:16" s="10" customFormat="1" ht="15" x14ac:dyDescent="0.2">
      <c r="A464" s="101"/>
      <c r="B464" s="101"/>
      <c r="E464" s="7"/>
      <c r="F464" s="7"/>
      <c r="G464" s="7"/>
      <c r="H464" s="7"/>
      <c r="I464" s="7"/>
      <c r="J464" s="7"/>
      <c r="K464" s="7"/>
      <c r="L464" s="8"/>
      <c r="M464" s="8"/>
      <c r="N464" s="8"/>
      <c r="O464" s="18"/>
      <c r="P464" s="18"/>
    </row>
    <row r="465" spans="1:16" s="10" customFormat="1" ht="15" x14ac:dyDescent="0.2">
      <c r="A465" s="101"/>
      <c r="B465" s="101"/>
      <c r="E465" s="7"/>
      <c r="F465" s="7"/>
      <c r="G465" s="7"/>
      <c r="H465" s="7"/>
      <c r="I465" s="7"/>
      <c r="J465" s="7"/>
      <c r="K465" s="7"/>
      <c r="L465" s="8"/>
      <c r="M465" s="8"/>
      <c r="N465" s="8"/>
      <c r="O465" s="18"/>
      <c r="P465" s="18"/>
    </row>
    <row r="466" spans="1:16" s="10" customFormat="1" ht="15" x14ac:dyDescent="0.2">
      <c r="A466" s="101"/>
      <c r="B466" s="101"/>
      <c r="E466" s="7"/>
      <c r="F466" s="7"/>
      <c r="G466" s="7"/>
      <c r="H466" s="7"/>
      <c r="I466" s="7"/>
      <c r="J466" s="7"/>
      <c r="K466" s="7"/>
      <c r="L466" s="8"/>
      <c r="M466" s="8"/>
      <c r="N466" s="8"/>
      <c r="O466" s="18"/>
      <c r="P466" s="18"/>
    </row>
    <row r="467" spans="1:16" s="10" customFormat="1" ht="15" x14ac:dyDescent="0.2">
      <c r="A467" s="101"/>
      <c r="B467" s="101"/>
      <c r="E467" s="7"/>
      <c r="F467" s="7"/>
      <c r="G467" s="7"/>
      <c r="H467" s="7"/>
      <c r="I467" s="7"/>
      <c r="J467" s="7"/>
      <c r="K467" s="7"/>
      <c r="L467" s="8"/>
      <c r="M467" s="8"/>
      <c r="N467" s="8"/>
      <c r="O467" s="18"/>
      <c r="P467" s="18"/>
    </row>
    <row r="468" spans="1:16" s="10" customFormat="1" ht="15" x14ac:dyDescent="0.2">
      <c r="A468" s="101"/>
      <c r="B468" s="101"/>
      <c r="E468" s="7"/>
      <c r="F468" s="7"/>
      <c r="G468" s="7"/>
      <c r="H468" s="7"/>
      <c r="I468" s="7"/>
      <c r="J468" s="7"/>
      <c r="K468" s="7"/>
      <c r="L468" s="8"/>
      <c r="M468" s="8"/>
      <c r="N468" s="8"/>
      <c r="O468" s="18"/>
      <c r="P468" s="18"/>
    </row>
    <row r="469" spans="1:16" s="10" customFormat="1" ht="15" x14ac:dyDescent="0.2">
      <c r="A469" s="101"/>
      <c r="B469" s="101"/>
      <c r="E469" s="7"/>
      <c r="F469" s="7"/>
      <c r="G469" s="7"/>
      <c r="H469" s="7"/>
      <c r="I469" s="7"/>
      <c r="J469" s="7"/>
      <c r="K469" s="7"/>
      <c r="L469" s="8"/>
      <c r="M469" s="8"/>
      <c r="N469" s="8"/>
      <c r="O469" s="18"/>
      <c r="P469" s="18"/>
    </row>
    <row r="470" spans="1:16" s="10" customFormat="1" ht="15" x14ac:dyDescent="0.2">
      <c r="A470" s="101"/>
      <c r="B470" s="101"/>
      <c r="E470" s="7"/>
      <c r="F470" s="7"/>
      <c r="G470" s="7"/>
      <c r="H470" s="7"/>
      <c r="I470" s="7"/>
      <c r="J470" s="7"/>
      <c r="K470" s="7"/>
      <c r="L470" s="8"/>
      <c r="M470" s="8"/>
      <c r="N470" s="8"/>
      <c r="O470" s="18"/>
      <c r="P470" s="18"/>
    </row>
    <row r="471" spans="1:16" s="10" customFormat="1" ht="15" x14ac:dyDescent="0.2">
      <c r="A471" s="101"/>
      <c r="B471" s="101"/>
      <c r="E471" s="7"/>
      <c r="F471" s="7"/>
      <c r="G471" s="7"/>
      <c r="H471" s="7"/>
      <c r="I471" s="7"/>
      <c r="J471" s="7"/>
      <c r="K471" s="7"/>
      <c r="L471" s="8"/>
      <c r="M471" s="8"/>
      <c r="N471" s="8"/>
      <c r="O471" s="18"/>
      <c r="P471" s="18"/>
    </row>
    <row r="472" spans="1:16" s="10" customFormat="1" ht="15" x14ac:dyDescent="0.2">
      <c r="A472" s="101"/>
      <c r="B472" s="101"/>
      <c r="E472" s="7"/>
      <c r="F472" s="7"/>
      <c r="G472" s="7"/>
      <c r="H472" s="7"/>
      <c r="I472" s="7"/>
      <c r="J472" s="7"/>
      <c r="K472" s="7"/>
      <c r="L472" s="8"/>
      <c r="M472" s="8"/>
      <c r="N472" s="8"/>
      <c r="O472" s="18"/>
      <c r="P472" s="18"/>
    </row>
    <row r="473" spans="1:16" s="10" customFormat="1" ht="15" x14ac:dyDescent="0.2">
      <c r="A473" s="101"/>
      <c r="B473" s="101"/>
      <c r="E473" s="7"/>
      <c r="F473" s="7"/>
      <c r="G473" s="7"/>
      <c r="H473" s="7"/>
      <c r="I473" s="7"/>
      <c r="J473" s="7"/>
      <c r="K473" s="7"/>
      <c r="L473" s="8"/>
      <c r="M473" s="8"/>
      <c r="N473" s="8"/>
      <c r="O473" s="18"/>
      <c r="P473" s="18"/>
    </row>
    <row r="474" spans="1:16" s="10" customFormat="1" ht="15" x14ac:dyDescent="0.2">
      <c r="A474" s="101"/>
      <c r="B474" s="101"/>
      <c r="E474" s="7"/>
      <c r="F474" s="7"/>
      <c r="G474" s="7"/>
      <c r="H474" s="7"/>
      <c r="I474" s="7"/>
      <c r="J474" s="7"/>
      <c r="K474" s="7"/>
      <c r="L474" s="8"/>
      <c r="M474" s="8"/>
      <c r="N474" s="8"/>
      <c r="O474" s="18"/>
      <c r="P474" s="18"/>
    </row>
    <row r="475" spans="1:16" s="10" customFormat="1" ht="15" x14ac:dyDescent="0.2">
      <c r="A475" s="101"/>
      <c r="B475" s="101"/>
      <c r="E475" s="7"/>
      <c r="F475" s="7"/>
      <c r="G475" s="7"/>
      <c r="H475" s="7"/>
      <c r="I475" s="7"/>
      <c r="J475" s="7"/>
      <c r="K475" s="7"/>
      <c r="L475" s="8"/>
      <c r="M475" s="8"/>
      <c r="N475" s="8"/>
      <c r="O475" s="18"/>
      <c r="P475" s="18"/>
    </row>
    <row r="476" spans="1:16" s="10" customFormat="1" ht="15" x14ac:dyDescent="0.2">
      <c r="A476" s="101"/>
      <c r="B476" s="101"/>
      <c r="E476" s="7"/>
      <c r="F476" s="7"/>
      <c r="G476" s="7"/>
      <c r="H476" s="7"/>
      <c r="I476" s="7"/>
      <c r="J476" s="7"/>
      <c r="K476" s="7"/>
      <c r="L476" s="8"/>
      <c r="M476" s="8"/>
      <c r="N476" s="8"/>
      <c r="O476" s="18"/>
      <c r="P476" s="18"/>
    </row>
    <row r="477" spans="1:16" s="10" customFormat="1" ht="15" x14ac:dyDescent="0.2">
      <c r="A477" s="101"/>
      <c r="B477" s="101"/>
      <c r="E477" s="7"/>
      <c r="F477" s="7"/>
      <c r="G477" s="7"/>
      <c r="H477" s="7"/>
      <c r="I477" s="7"/>
      <c r="J477" s="7"/>
      <c r="K477" s="7"/>
      <c r="L477" s="8"/>
      <c r="M477" s="8"/>
      <c r="N477" s="8"/>
      <c r="O477" s="18"/>
      <c r="P477" s="18"/>
    </row>
    <row r="478" spans="1:16" s="10" customFormat="1" ht="15" x14ac:dyDescent="0.2">
      <c r="A478" s="101"/>
      <c r="B478" s="101"/>
      <c r="E478" s="7"/>
      <c r="F478" s="7"/>
      <c r="G478" s="7"/>
      <c r="H478" s="7"/>
      <c r="I478" s="7"/>
      <c r="J478" s="7"/>
      <c r="K478" s="7"/>
      <c r="L478" s="8"/>
      <c r="M478" s="8"/>
      <c r="N478" s="8"/>
      <c r="O478" s="18"/>
      <c r="P478" s="18"/>
    </row>
    <row r="479" spans="1:16" s="10" customFormat="1" ht="15" x14ac:dyDescent="0.2">
      <c r="A479" s="101"/>
      <c r="B479" s="101"/>
      <c r="E479" s="7"/>
      <c r="F479" s="7"/>
      <c r="G479" s="7"/>
      <c r="H479" s="7"/>
      <c r="I479" s="7"/>
      <c r="J479" s="7"/>
      <c r="K479" s="7"/>
      <c r="L479" s="8"/>
      <c r="M479" s="8"/>
      <c r="N479" s="8"/>
      <c r="O479" s="18"/>
      <c r="P479" s="18"/>
    </row>
    <row r="480" spans="1:16" s="10" customFormat="1" ht="15" x14ac:dyDescent="0.2">
      <c r="A480" s="101"/>
      <c r="B480" s="101"/>
      <c r="E480" s="7"/>
      <c r="F480" s="7"/>
      <c r="G480" s="7"/>
      <c r="H480" s="7"/>
      <c r="I480" s="7"/>
      <c r="J480" s="7"/>
      <c r="K480" s="7"/>
      <c r="L480" s="8"/>
      <c r="M480" s="8"/>
      <c r="N480" s="8"/>
      <c r="O480" s="18"/>
      <c r="P480" s="18"/>
    </row>
    <row r="481" spans="1:16" s="10" customFormat="1" ht="15" x14ac:dyDescent="0.2">
      <c r="A481" s="101"/>
      <c r="B481" s="101"/>
      <c r="E481" s="7"/>
      <c r="F481" s="7"/>
      <c r="G481" s="7"/>
      <c r="H481" s="7"/>
      <c r="I481" s="7"/>
      <c r="J481" s="7"/>
      <c r="K481" s="7"/>
      <c r="L481" s="8"/>
      <c r="M481" s="8"/>
      <c r="N481" s="8"/>
      <c r="O481" s="18"/>
      <c r="P481" s="18"/>
    </row>
    <row r="482" spans="1:16" s="10" customFormat="1" ht="15" x14ac:dyDescent="0.2">
      <c r="A482" s="101"/>
      <c r="B482" s="101"/>
      <c r="E482" s="7"/>
      <c r="F482" s="7"/>
      <c r="G482" s="7"/>
      <c r="H482" s="7"/>
      <c r="I482" s="7"/>
      <c r="J482" s="7"/>
      <c r="K482" s="7"/>
      <c r="L482" s="8"/>
      <c r="M482" s="8"/>
      <c r="N482" s="8"/>
      <c r="O482" s="18"/>
      <c r="P482" s="18"/>
    </row>
    <row r="483" spans="1:16" s="10" customFormat="1" ht="15" x14ac:dyDescent="0.2">
      <c r="A483" s="101"/>
      <c r="B483" s="101"/>
      <c r="E483" s="7"/>
      <c r="F483" s="7"/>
      <c r="G483" s="7"/>
      <c r="H483" s="7"/>
      <c r="I483" s="7"/>
      <c r="J483" s="7"/>
      <c r="K483" s="7"/>
      <c r="L483" s="8"/>
      <c r="M483" s="8"/>
      <c r="N483" s="8"/>
      <c r="O483" s="18"/>
      <c r="P483" s="18"/>
    </row>
    <row r="484" spans="1:16" s="10" customFormat="1" ht="15" x14ac:dyDescent="0.2">
      <c r="A484" s="101"/>
      <c r="B484" s="101"/>
      <c r="E484" s="7"/>
      <c r="F484" s="7"/>
      <c r="G484" s="7"/>
      <c r="H484" s="7"/>
      <c r="I484" s="7"/>
      <c r="J484" s="7"/>
      <c r="K484" s="7"/>
      <c r="L484" s="8"/>
      <c r="M484" s="8"/>
      <c r="N484" s="8"/>
      <c r="O484" s="18"/>
      <c r="P484" s="18"/>
    </row>
    <row r="485" spans="1:16" s="10" customFormat="1" ht="15" x14ac:dyDescent="0.2">
      <c r="A485" s="101"/>
      <c r="B485" s="101"/>
      <c r="E485" s="7"/>
      <c r="F485" s="7"/>
      <c r="G485" s="7"/>
      <c r="H485" s="7"/>
      <c r="I485" s="7"/>
      <c r="J485" s="7"/>
      <c r="K485" s="7"/>
      <c r="L485" s="8"/>
      <c r="M485" s="8"/>
      <c r="N485" s="8"/>
      <c r="O485" s="18"/>
      <c r="P485" s="18"/>
    </row>
    <row r="486" spans="1:16" s="10" customFormat="1" ht="15" x14ac:dyDescent="0.2">
      <c r="A486" s="101"/>
      <c r="B486" s="101"/>
      <c r="E486" s="7"/>
      <c r="F486" s="7"/>
      <c r="G486" s="7"/>
      <c r="H486" s="7"/>
      <c r="I486" s="7"/>
      <c r="J486" s="7"/>
      <c r="K486" s="7"/>
      <c r="L486" s="8"/>
      <c r="M486" s="8"/>
      <c r="N486" s="8"/>
      <c r="O486" s="18"/>
      <c r="P486" s="18"/>
    </row>
    <row r="487" spans="1:16" s="10" customFormat="1" ht="15" x14ac:dyDescent="0.2">
      <c r="A487" s="101"/>
      <c r="B487" s="101"/>
      <c r="E487" s="7"/>
      <c r="F487" s="7"/>
      <c r="G487" s="7"/>
      <c r="H487" s="7"/>
      <c r="I487" s="7"/>
      <c r="J487" s="7"/>
      <c r="K487" s="7"/>
      <c r="L487" s="8"/>
      <c r="M487" s="8"/>
      <c r="N487" s="8"/>
      <c r="O487" s="18"/>
      <c r="P487" s="18"/>
    </row>
    <row r="488" spans="1:16" s="10" customFormat="1" ht="15" x14ac:dyDescent="0.2">
      <c r="A488" s="101"/>
      <c r="B488" s="101"/>
      <c r="E488" s="7"/>
      <c r="F488" s="7"/>
      <c r="G488" s="7"/>
      <c r="H488" s="7"/>
      <c r="I488" s="7"/>
      <c r="J488" s="7"/>
      <c r="K488" s="7"/>
      <c r="L488" s="8"/>
      <c r="M488" s="8"/>
      <c r="N488" s="8"/>
      <c r="O488" s="18"/>
      <c r="P488" s="18"/>
    </row>
    <row r="489" spans="1:16" s="10" customFormat="1" ht="15" x14ac:dyDescent="0.2">
      <c r="A489" s="101"/>
      <c r="B489" s="101"/>
      <c r="E489" s="7"/>
      <c r="F489" s="7"/>
      <c r="G489" s="7"/>
      <c r="H489" s="7"/>
      <c r="I489" s="7"/>
      <c r="J489" s="7"/>
      <c r="K489" s="7"/>
      <c r="L489" s="8"/>
      <c r="M489" s="8"/>
      <c r="N489" s="8"/>
      <c r="O489" s="18"/>
      <c r="P489" s="18"/>
    </row>
    <row r="490" spans="1:16" s="10" customFormat="1" ht="15" x14ac:dyDescent="0.2">
      <c r="A490" s="101"/>
      <c r="B490" s="101"/>
      <c r="E490" s="7"/>
      <c r="F490" s="7"/>
      <c r="G490" s="7"/>
      <c r="H490" s="7"/>
      <c r="I490" s="7"/>
      <c r="J490" s="7"/>
      <c r="K490" s="7"/>
      <c r="L490" s="8"/>
      <c r="M490" s="8"/>
      <c r="N490" s="8"/>
      <c r="O490" s="18"/>
      <c r="P490" s="18"/>
    </row>
    <row r="491" spans="1:16" s="10" customFormat="1" ht="15" x14ac:dyDescent="0.2">
      <c r="A491" s="101"/>
      <c r="B491" s="101"/>
      <c r="E491" s="7"/>
      <c r="F491" s="7"/>
      <c r="G491" s="7"/>
      <c r="H491" s="7"/>
      <c r="I491" s="7"/>
      <c r="J491" s="7"/>
      <c r="K491" s="7"/>
      <c r="L491" s="8"/>
      <c r="M491" s="8"/>
      <c r="N491" s="8"/>
      <c r="O491" s="18"/>
      <c r="P491" s="18"/>
    </row>
    <row r="492" spans="1:16" s="10" customFormat="1" ht="15" x14ac:dyDescent="0.2">
      <c r="A492" s="101"/>
      <c r="B492" s="101"/>
      <c r="E492" s="7"/>
      <c r="F492" s="7"/>
      <c r="G492" s="7"/>
      <c r="H492" s="7"/>
      <c r="I492" s="7"/>
      <c r="J492" s="7"/>
      <c r="K492" s="7"/>
      <c r="L492" s="8"/>
      <c r="M492" s="8"/>
      <c r="N492" s="8"/>
      <c r="O492" s="18"/>
      <c r="P492" s="18"/>
    </row>
    <row r="493" spans="1:16" s="10" customFormat="1" ht="15" x14ac:dyDescent="0.2">
      <c r="A493" s="101"/>
      <c r="B493" s="101"/>
      <c r="E493" s="7"/>
      <c r="F493" s="7"/>
      <c r="G493" s="7"/>
      <c r="H493" s="7"/>
      <c r="I493" s="7"/>
      <c r="J493" s="7"/>
      <c r="K493" s="7"/>
      <c r="L493" s="8"/>
      <c r="M493" s="8"/>
      <c r="N493" s="8"/>
      <c r="O493" s="18"/>
      <c r="P493" s="18"/>
    </row>
    <row r="494" spans="1:16" s="10" customFormat="1" ht="15" x14ac:dyDescent="0.2">
      <c r="A494" s="101"/>
      <c r="B494" s="101"/>
      <c r="E494" s="7"/>
      <c r="F494" s="7"/>
      <c r="G494" s="7"/>
      <c r="H494" s="7"/>
      <c r="I494" s="7"/>
      <c r="J494" s="7"/>
      <c r="K494" s="7"/>
      <c r="L494" s="8"/>
      <c r="M494" s="8"/>
      <c r="N494" s="8"/>
      <c r="O494" s="18"/>
      <c r="P494" s="18"/>
    </row>
    <row r="495" spans="1:16" s="10" customFormat="1" ht="15" x14ac:dyDescent="0.2">
      <c r="A495" s="101"/>
      <c r="B495" s="101"/>
      <c r="E495" s="7"/>
      <c r="F495" s="7"/>
      <c r="G495" s="7"/>
      <c r="H495" s="7"/>
      <c r="I495" s="7"/>
      <c r="J495" s="7"/>
      <c r="K495" s="7"/>
      <c r="L495" s="8"/>
      <c r="M495" s="8"/>
      <c r="N495" s="8"/>
      <c r="O495" s="18"/>
      <c r="P495" s="18"/>
    </row>
    <row r="496" spans="1:16" s="10" customFormat="1" ht="15" x14ac:dyDescent="0.2">
      <c r="A496" s="101"/>
      <c r="B496" s="101"/>
      <c r="E496" s="7"/>
      <c r="F496" s="7"/>
      <c r="G496" s="7"/>
      <c r="H496" s="7"/>
      <c r="I496" s="7"/>
      <c r="J496" s="7"/>
      <c r="K496" s="7"/>
      <c r="L496" s="8"/>
      <c r="M496" s="8"/>
      <c r="N496" s="8"/>
      <c r="O496" s="18"/>
      <c r="P496" s="18"/>
    </row>
    <row r="497" spans="1:16" s="10" customFormat="1" ht="15" x14ac:dyDescent="0.2">
      <c r="A497" s="101"/>
      <c r="B497" s="101"/>
      <c r="E497" s="7"/>
      <c r="F497" s="7"/>
      <c r="G497" s="7"/>
      <c r="H497" s="7"/>
      <c r="I497" s="7"/>
      <c r="J497" s="7"/>
      <c r="K497" s="7"/>
      <c r="L497" s="8"/>
      <c r="M497" s="8"/>
      <c r="N497" s="8"/>
      <c r="O497" s="18"/>
      <c r="P497" s="18"/>
    </row>
    <row r="498" spans="1:16" s="10" customFormat="1" ht="15" x14ac:dyDescent="0.2">
      <c r="A498" s="101"/>
      <c r="B498" s="101"/>
      <c r="E498" s="7"/>
      <c r="F498" s="7"/>
      <c r="G498" s="7"/>
      <c r="H498" s="7"/>
      <c r="I498" s="7"/>
      <c r="J498" s="7"/>
      <c r="K498" s="7"/>
      <c r="L498" s="8"/>
      <c r="M498" s="8"/>
      <c r="N498" s="8"/>
      <c r="O498" s="18"/>
      <c r="P498" s="18"/>
    </row>
    <row r="499" spans="1:16" s="10" customFormat="1" ht="15" x14ac:dyDescent="0.2">
      <c r="A499" s="101"/>
      <c r="B499" s="101"/>
      <c r="E499" s="7"/>
      <c r="F499" s="7"/>
      <c r="G499" s="7"/>
      <c r="H499" s="7"/>
      <c r="I499" s="7"/>
      <c r="J499" s="7"/>
      <c r="K499" s="7"/>
      <c r="L499" s="8"/>
      <c r="M499" s="8"/>
      <c r="N499" s="8"/>
      <c r="O499" s="18"/>
      <c r="P499" s="18"/>
    </row>
    <row r="500" spans="1:16" s="10" customFormat="1" ht="15" x14ac:dyDescent="0.2">
      <c r="A500" s="101"/>
      <c r="B500" s="101"/>
      <c r="E500" s="7"/>
      <c r="F500" s="7"/>
      <c r="G500" s="7"/>
      <c r="H500" s="7"/>
      <c r="I500" s="7"/>
      <c r="J500" s="7"/>
      <c r="K500" s="7"/>
      <c r="L500" s="8"/>
      <c r="M500" s="8"/>
      <c r="N500" s="8"/>
      <c r="O500" s="18"/>
      <c r="P500" s="18"/>
    </row>
    <row r="501" spans="1:16" s="10" customFormat="1" ht="15" x14ac:dyDescent="0.2">
      <c r="A501" s="101"/>
      <c r="B501" s="101"/>
      <c r="E501" s="7"/>
      <c r="F501" s="7"/>
      <c r="G501" s="7"/>
      <c r="H501" s="7"/>
      <c r="I501" s="7"/>
      <c r="J501" s="7"/>
      <c r="K501" s="7"/>
      <c r="L501" s="8"/>
      <c r="M501" s="8"/>
      <c r="N501" s="8"/>
      <c r="O501" s="18"/>
      <c r="P501" s="18"/>
    </row>
    <row r="502" spans="1:16" s="10" customFormat="1" ht="15" x14ac:dyDescent="0.2">
      <c r="A502" s="101"/>
      <c r="B502" s="101"/>
      <c r="E502" s="7"/>
      <c r="F502" s="7"/>
      <c r="G502" s="7"/>
      <c r="H502" s="7"/>
      <c r="I502" s="7"/>
      <c r="J502" s="7"/>
      <c r="K502" s="7"/>
      <c r="L502" s="8"/>
      <c r="M502" s="8"/>
      <c r="N502" s="8"/>
      <c r="O502" s="18"/>
      <c r="P502" s="18"/>
    </row>
    <row r="503" spans="1:16" s="10" customFormat="1" ht="15" x14ac:dyDescent="0.2">
      <c r="A503" s="101"/>
      <c r="B503" s="101"/>
      <c r="E503" s="7"/>
      <c r="F503" s="7"/>
      <c r="G503" s="7"/>
      <c r="H503" s="7"/>
      <c r="I503" s="7"/>
      <c r="J503" s="7"/>
      <c r="K503" s="7"/>
      <c r="L503" s="8"/>
      <c r="M503" s="8"/>
      <c r="N503" s="8"/>
      <c r="O503" s="18"/>
      <c r="P503" s="18"/>
    </row>
    <row r="504" spans="1:16" s="10" customFormat="1" ht="15" x14ac:dyDescent="0.2">
      <c r="A504" s="101"/>
      <c r="B504" s="101"/>
      <c r="E504" s="7"/>
      <c r="F504" s="7"/>
      <c r="G504" s="7"/>
      <c r="H504" s="7"/>
      <c r="I504" s="7"/>
      <c r="J504" s="7"/>
      <c r="K504" s="7"/>
      <c r="L504" s="8"/>
      <c r="M504" s="8"/>
      <c r="N504" s="8"/>
      <c r="O504" s="18"/>
      <c r="P504" s="18"/>
    </row>
    <row r="505" spans="1:16" s="10" customFormat="1" ht="15" x14ac:dyDescent="0.2">
      <c r="A505" s="101"/>
      <c r="B505" s="101"/>
      <c r="E505" s="7"/>
      <c r="F505" s="7"/>
      <c r="G505" s="7"/>
      <c r="H505" s="7"/>
      <c r="I505" s="7"/>
      <c r="J505" s="7"/>
      <c r="K505" s="7"/>
      <c r="L505" s="8"/>
      <c r="M505" s="8"/>
      <c r="N505" s="8"/>
      <c r="O505" s="18"/>
      <c r="P505" s="18"/>
    </row>
    <row r="506" spans="1:16" s="10" customFormat="1" ht="15" x14ac:dyDescent="0.2">
      <c r="A506" s="101"/>
      <c r="B506" s="101"/>
      <c r="E506" s="7"/>
      <c r="F506" s="7"/>
      <c r="G506" s="7"/>
      <c r="H506" s="7"/>
      <c r="I506" s="7"/>
      <c r="J506" s="7"/>
      <c r="K506" s="7"/>
      <c r="L506" s="8"/>
      <c r="M506" s="8"/>
      <c r="N506" s="8"/>
      <c r="O506" s="18"/>
      <c r="P506" s="18"/>
    </row>
    <row r="507" spans="1:16" s="10" customFormat="1" ht="15" x14ac:dyDescent="0.2">
      <c r="A507" s="101"/>
      <c r="B507" s="101"/>
      <c r="E507" s="7"/>
      <c r="F507" s="7"/>
      <c r="G507" s="7"/>
      <c r="H507" s="7"/>
      <c r="I507" s="7"/>
      <c r="J507" s="7"/>
      <c r="K507" s="7"/>
      <c r="L507" s="8"/>
      <c r="M507" s="8"/>
      <c r="N507" s="8"/>
      <c r="O507" s="18"/>
      <c r="P507" s="18"/>
    </row>
    <row r="508" spans="1:16" s="10" customFormat="1" ht="15" x14ac:dyDescent="0.2">
      <c r="A508" s="101"/>
      <c r="B508" s="101"/>
      <c r="E508" s="7"/>
      <c r="F508" s="7"/>
      <c r="G508" s="7"/>
      <c r="H508" s="7"/>
      <c r="I508" s="7"/>
      <c r="J508" s="7"/>
      <c r="K508" s="7"/>
      <c r="L508" s="8"/>
      <c r="M508" s="8"/>
      <c r="N508" s="8"/>
      <c r="O508" s="18"/>
      <c r="P508" s="18"/>
    </row>
    <row r="509" spans="1:16" s="10" customFormat="1" ht="15" x14ac:dyDescent="0.2">
      <c r="A509" s="101"/>
      <c r="B509" s="101"/>
      <c r="E509" s="7"/>
      <c r="F509" s="7"/>
      <c r="G509" s="7"/>
      <c r="H509" s="7"/>
      <c r="I509" s="7"/>
      <c r="J509" s="7"/>
      <c r="K509" s="7"/>
      <c r="L509" s="8"/>
      <c r="M509" s="8"/>
      <c r="N509" s="8"/>
      <c r="O509" s="18"/>
      <c r="P509" s="18"/>
    </row>
    <row r="510" spans="1:16" s="10" customFormat="1" ht="15" x14ac:dyDescent="0.2">
      <c r="A510" s="101"/>
      <c r="B510" s="101"/>
      <c r="E510" s="7"/>
      <c r="F510" s="7"/>
      <c r="G510" s="7"/>
      <c r="H510" s="7"/>
      <c r="I510" s="7"/>
      <c r="J510" s="7"/>
      <c r="K510" s="7"/>
      <c r="L510" s="8"/>
      <c r="M510" s="8"/>
      <c r="N510" s="8"/>
      <c r="O510" s="18"/>
      <c r="P510" s="18"/>
    </row>
    <row r="511" spans="1:16" s="10" customFormat="1" ht="15" x14ac:dyDescent="0.2">
      <c r="A511" s="101"/>
      <c r="B511" s="101"/>
      <c r="E511" s="7"/>
      <c r="F511" s="7"/>
      <c r="G511" s="7"/>
      <c r="H511" s="7"/>
      <c r="I511" s="7"/>
      <c r="J511" s="7"/>
      <c r="K511" s="7"/>
      <c r="L511" s="8"/>
      <c r="M511" s="8"/>
      <c r="N511" s="8"/>
      <c r="O511" s="18"/>
      <c r="P511" s="18"/>
    </row>
    <row r="512" spans="1:16" s="10" customFormat="1" ht="15" x14ac:dyDescent="0.2">
      <c r="A512" s="101"/>
      <c r="B512" s="101"/>
      <c r="E512" s="7"/>
      <c r="F512" s="7"/>
      <c r="G512" s="7"/>
      <c r="H512" s="7"/>
      <c r="I512" s="7"/>
      <c r="J512" s="7"/>
      <c r="K512" s="7"/>
      <c r="L512" s="8"/>
      <c r="M512" s="8"/>
      <c r="N512" s="8"/>
      <c r="O512" s="18"/>
      <c r="P512" s="18"/>
    </row>
    <row r="513" spans="1:16" s="10" customFormat="1" ht="15" x14ac:dyDescent="0.2">
      <c r="A513" s="101"/>
      <c r="B513" s="101"/>
      <c r="E513" s="7"/>
      <c r="F513" s="7"/>
      <c r="G513" s="7"/>
      <c r="H513" s="7"/>
      <c r="I513" s="7"/>
      <c r="J513" s="7"/>
      <c r="K513" s="7"/>
      <c r="L513" s="8"/>
      <c r="M513" s="8"/>
      <c r="N513" s="8"/>
      <c r="O513" s="18"/>
      <c r="P513" s="18"/>
    </row>
    <row r="514" spans="1:16" s="10" customFormat="1" ht="15" x14ac:dyDescent="0.2">
      <c r="A514" s="101"/>
      <c r="B514" s="101"/>
      <c r="E514" s="7"/>
      <c r="F514" s="7"/>
      <c r="G514" s="7"/>
      <c r="H514" s="7"/>
      <c r="I514" s="7"/>
      <c r="J514" s="7"/>
      <c r="K514" s="7"/>
      <c r="L514" s="8"/>
      <c r="M514" s="8"/>
      <c r="N514" s="8"/>
      <c r="O514" s="18"/>
      <c r="P514" s="18"/>
    </row>
    <row r="515" spans="1:16" s="10" customFormat="1" ht="15" x14ac:dyDescent="0.2">
      <c r="A515" s="101"/>
      <c r="B515" s="101"/>
      <c r="E515" s="7"/>
      <c r="F515" s="7"/>
      <c r="G515" s="7"/>
      <c r="H515" s="7"/>
      <c r="I515" s="7"/>
      <c r="J515" s="7"/>
      <c r="K515" s="7"/>
      <c r="L515" s="8"/>
      <c r="M515" s="8"/>
      <c r="N515" s="8"/>
      <c r="O515" s="18"/>
      <c r="P515" s="18"/>
    </row>
    <row r="516" spans="1:16" s="10" customFormat="1" ht="15" x14ac:dyDescent="0.2">
      <c r="A516" s="101"/>
      <c r="B516" s="101"/>
      <c r="E516" s="7"/>
      <c r="F516" s="7"/>
      <c r="G516" s="7"/>
      <c r="H516" s="7"/>
      <c r="I516" s="7"/>
      <c r="J516" s="7"/>
      <c r="K516" s="7"/>
      <c r="L516" s="8"/>
      <c r="M516" s="8"/>
      <c r="N516" s="8"/>
      <c r="O516" s="18"/>
      <c r="P516" s="18"/>
    </row>
    <row r="517" spans="1:16" s="10" customFormat="1" ht="15" x14ac:dyDescent="0.2">
      <c r="A517" s="101"/>
      <c r="B517" s="101"/>
      <c r="E517" s="7"/>
      <c r="F517" s="7"/>
      <c r="G517" s="7"/>
      <c r="H517" s="7"/>
      <c r="I517" s="7"/>
      <c r="J517" s="7"/>
      <c r="K517" s="7"/>
      <c r="L517" s="8"/>
      <c r="M517" s="8"/>
      <c r="N517" s="8"/>
      <c r="O517" s="18"/>
      <c r="P517" s="18"/>
    </row>
    <row r="518" spans="1:16" s="10" customFormat="1" ht="15" x14ac:dyDescent="0.2">
      <c r="A518" s="101"/>
      <c r="B518" s="101"/>
      <c r="E518" s="7"/>
      <c r="F518" s="7"/>
      <c r="G518" s="7"/>
      <c r="H518" s="7"/>
      <c r="I518" s="7"/>
      <c r="J518" s="7"/>
      <c r="K518" s="7"/>
      <c r="L518" s="8"/>
      <c r="M518" s="8"/>
      <c r="N518" s="8"/>
      <c r="O518" s="18"/>
      <c r="P518" s="18"/>
    </row>
    <row r="519" spans="1:16" s="10" customFormat="1" ht="15" x14ac:dyDescent="0.2">
      <c r="A519" s="101"/>
      <c r="B519" s="101"/>
      <c r="E519" s="7"/>
      <c r="F519" s="7"/>
      <c r="G519" s="7"/>
      <c r="H519" s="7"/>
      <c r="I519" s="7"/>
      <c r="J519" s="7"/>
      <c r="K519" s="7"/>
      <c r="L519" s="8"/>
      <c r="M519" s="8"/>
      <c r="N519" s="8"/>
      <c r="O519" s="18"/>
      <c r="P519" s="18"/>
    </row>
    <row r="520" spans="1:16" s="10" customFormat="1" ht="15" x14ac:dyDescent="0.2">
      <c r="A520" s="101"/>
      <c r="B520" s="101"/>
      <c r="E520" s="7"/>
      <c r="F520" s="7"/>
      <c r="G520" s="7"/>
      <c r="H520" s="7"/>
      <c r="I520" s="7"/>
      <c r="J520" s="7"/>
      <c r="K520" s="7"/>
      <c r="L520" s="8"/>
      <c r="M520" s="8"/>
      <c r="N520" s="8"/>
      <c r="O520" s="18"/>
      <c r="P520" s="18"/>
    </row>
    <row r="521" spans="1:16" s="10" customFormat="1" ht="15" x14ac:dyDescent="0.2">
      <c r="A521" s="101"/>
      <c r="B521" s="101"/>
      <c r="E521" s="7"/>
      <c r="F521" s="7"/>
      <c r="G521" s="7"/>
      <c r="H521" s="7"/>
      <c r="I521" s="7"/>
      <c r="J521" s="7"/>
      <c r="K521" s="7"/>
      <c r="L521" s="8"/>
      <c r="M521" s="8"/>
      <c r="N521" s="8"/>
      <c r="O521" s="18"/>
      <c r="P521" s="18"/>
    </row>
    <row r="522" spans="1:16" s="10" customFormat="1" ht="15" x14ac:dyDescent="0.2">
      <c r="A522" s="101"/>
      <c r="B522" s="101"/>
      <c r="E522" s="7"/>
      <c r="F522" s="7"/>
      <c r="G522" s="7"/>
      <c r="H522" s="7"/>
      <c r="I522" s="7"/>
      <c r="J522" s="7"/>
      <c r="K522" s="7"/>
      <c r="L522" s="8"/>
      <c r="M522" s="8"/>
      <c r="N522" s="8"/>
      <c r="O522" s="18"/>
      <c r="P522" s="18"/>
    </row>
    <row r="523" spans="1:16" s="10" customFormat="1" ht="15" x14ac:dyDescent="0.2">
      <c r="A523" s="101"/>
      <c r="B523" s="101"/>
      <c r="E523" s="7"/>
      <c r="F523" s="7"/>
      <c r="G523" s="7"/>
      <c r="H523" s="7"/>
      <c r="I523" s="7"/>
      <c r="J523" s="7"/>
      <c r="K523" s="7"/>
      <c r="L523" s="8"/>
      <c r="M523" s="8"/>
      <c r="N523" s="8"/>
      <c r="O523" s="18"/>
      <c r="P523" s="18"/>
    </row>
    <row r="524" spans="1:16" s="10" customFormat="1" ht="15" x14ac:dyDescent="0.2">
      <c r="A524" s="101"/>
      <c r="B524" s="101"/>
      <c r="E524" s="7"/>
      <c r="F524" s="7"/>
      <c r="G524" s="7"/>
      <c r="H524" s="7"/>
      <c r="I524" s="7"/>
      <c r="J524" s="7"/>
      <c r="K524" s="7"/>
      <c r="L524" s="8"/>
      <c r="M524" s="8"/>
      <c r="N524" s="8"/>
      <c r="O524" s="18"/>
      <c r="P524" s="18"/>
    </row>
    <row r="525" spans="1:16" s="10" customFormat="1" ht="15" x14ac:dyDescent="0.2">
      <c r="A525" s="101"/>
      <c r="B525" s="101"/>
      <c r="E525" s="7"/>
      <c r="F525" s="7"/>
      <c r="G525" s="7"/>
      <c r="H525" s="7"/>
      <c r="I525" s="7"/>
      <c r="J525" s="7"/>
      <c r="K525" s="7"/>
      <c r="L525" s="8"/>
      <c r="M525" s="8"/>
      <c r="N525" s="8"/>
      <c r="O525" s="18"/>
      <c r="P525" s="18"/>
    </row>
    <row r="526" spans="1:16" s="10" customFormat="1" ht="15" x14ac:dyDescent="0.2">
      <c r="A526" s="101"/>
      <c r="B526" s="101"/>
      <c r="E526" s="7"/>
      <c r="F526" s="7"/>
      <c r="G526" s="7"/>
      <c r="H526" s="7"/>
      <c r="I526" s="7"/>
      <c r="J526" s="7"/>
      <c r="K526" s="7"/>
      <c r="L526" s="8"/>
      <c r="M526" s="8"/>
      <c r="N526" s="8"/>
      <c r="O526" s="18"/>
      <c r="P526" s="18"/>
    </row>
    <row r="527" spans="1:16" s="10" customFormat="1" ht="15" x14ac:dyDescent="0.2">
      <c r="A527" s="101"/>
      <c r="B527" s="101"/>
      <c r="E527" s="7"/>
      <c r="F527" s="7"/>
      <c r="G527" s="7"/>
      <c r="H527" s="7"/>
      <c r="I527" s="7"/>
      <c r="J527" s="7"/>
      <c r="K527" s="7"/>
      <c r="L527" s="8"/>
      <c r="M527" s="8"/>
      <c r="N527" s="8"/>
      <c r="O527" s="18"/>
      <c r="P527" s="18"/>
    </row>
    <row r="528" spans="1:16" s="10" customFormat="1" ht="15" x14ac:dyDescent="0.2">
      <c r="A528" s="101"/>
      <c r="B528" s="101"/>
      <c r="E528" s="7"/>
      <c r="F528" s="7"/>
      <c r="G528" s="7"/>
      <c r="H528" s="7"/>
      <c r="I528" s="7"/>
      <c r="J528" s="7"/>
      <c r="K528" s="7"/>
      <c r="L528" s="8"/>
      <c r="M528" s="8"/>
      <c r="N528" s="8"/>
      <c r="O528" s="18"/>
      <c r="P528" s="18"/>
    </row>
    <row r="529" spans="1:16" s="10" customFormat="1" ht="15" x14ac:dyDescent="0.2">
      <c r="A529" s="101"/>
      <c r="B529" s="101"/>
      <c r="E529" s="7"/>
      <c r="F529" s="7"/>
      <c r="G529" s="7"/>
      <c r="H529" s="7"/>
      <c r="I529" s="7"/>
      <c r="J529" s="7"/>
      <c r="K529" s="7"/>
      <c r="L529" s="8"/>
      <c r="M529" s="8"/>
      <c r="N529" s="8"/>
      <c r="O529" s="18"/>
      <c r="P529" s="18"/>
    </row>
    <row r="530" spans="1:16" s="10" customFormat="1" ht="15" x14ac:dyDescent="0.2">
      <c r="A530" s="101"/>
      <c r="B530" s="101"/>
      <c r="E530" s="7"/>
      <c r="F530" s="7"/>
      <c r="G530" s="7"/>
      <c r="H530" s="7"/>
      <c r="I530" s="7"/>
      <c r="J530" s="7"/>
      <c r="K530" s="7"/>
      <c r="L530" s="8"/>
      <c r="M530" s="8"/>
      <c r="N530" s="8"/>
      <c r="O530" s="18"/>
      <c r="P530" s="18"/>
    </row>
    <row r="531" spans="1:16" s="10" customFormat="1" ht="15" x14ac:dyDescent="0.2">
      <c r="A531" s="101"/>
      <c r="B531" s="101"/>
      <c r="E531" s="7"/>
      <c r="F531" s="7"/>
      <c r="G531" s="7"/>
      <c r="H531" s="7"/>
      <c r="I531" s="7"/>
      <c r="J531" s="7"/>
      <c r="K531" s="7"/>
      <c r="L531" s="8"/>
      <c r="M531" s="8"/>
      <c r="N531" s="8"/>
      <c r="O531" s="18"/>
      <c r="P531" s="18"/>
    </row>
    <row r="532" spans="1:16" s="10" customFormat="1" ht="15" x14ac:dyDescent="0.2">
      <c r="A532" s="101"/>
      <c r="B532" s="101"/>
      <c r="E532" s="7"/>
      <c r="F532" s="7"/>
      <c r="G532" s="7"/>
      <c r="H532" s="7"/>
      <c r="I532" s="7"/>
      <c r="J532" s="7"/>
      <c r="K532" s="7"/>
      <c r="L532" s="8"/>
      <c r="M532" s="8"/>
      <c r="N532" s="8"/>
      <c r="O532" s="18"/>
      <c r="P532" s="18"/>
    </row>
    <row r="533" spans="1:16" s="10" customFormat="1" ht="15" x14ac:dyDescent="0.2">
      <c r="A533" s="101"/>
      <c r="B533" s="101"/>
      <c r="E533" s="7"/>
      <c r="F533" s="7"/>
      <c r="G533" s="7"/>
      <c r="H533" s="7"/>
      <c r="I533" s="7"/>
      <c r="J533" s="7"/>
      <c r="K533" s="7"/>
      <c r="L533" s="8"/>
      <c r="M533" s="8"/>
      <c r="N533" s="8"/>
      <c r="O533" s="18"/>
      <c r="P533" s="18"/>
    </row>
    <row r="534" spans="1:16" s="10" customFormat="1" ht="15" x14ac:dyDescent="0.2">
      <c r="A534" s="101"/>
      <c r="B534" s="101"/>
      <c r="E534" s="7"/>
      <c r="F534" s="7"/>
      <c r="G534" s="7"/>
      <c r="H534" s="7"/>
      <c r="I534" s="7"/>
      <c r="J534" s="7"/>
      <c r="K534" s="7"/>
      <c r="L534" s="8"/>
      <c r="M534" s="8"/>
      <c r="N534" s="8"/>
      <c r="O534" s="18"/>
      <c r="P534" s="18"/>
    </row>
    <row r="535" spans="1:16" s="10" customFormat="1" ht="15" x14ac:dyDescent="0.2">
      <c r="A535" s="101"/>
      <c r="B535" s="101"/>
      <c r="E535" s="7"/>
      <c r="F535" s="7"/>
      <c r="G535" s="7"/>
      <c r="H535" s="7"/>
      <c r="I535" s="7"/>
      <c r="J535" s="7"/>
      <c r="K535" s="7"/>
      <c r="L535" s="8"/>
      <c r="M535" s="8"/>
      <c r="N535" s="8"/>
      <c r="O535" s="18"/>
      <c r="P535" s="18"/>
    </row>
    <row r="536" spans="1:16" s="10" customFormat="1" ht="15" x14ac:dyDescent="0.2">
      <c r="A536" s="101"/>
      <c r="B536" s="101"/>
      <c r="E536" s="7"/>
      <c r="F536" s="7"/>
      <c r="G536" s="7"/>
      <c r="H536" s="7"/>
      <c r="I536" s="7"/>
      <c r="J536" s="7"/>
      <c r="K536" s="7"/>
      <c r="L536" s="8"/>
      <c r="M536" s="8"/>
      <c r="N536" s="8"/>
      <c r="O536" s="18"/>
      <c r="P536" s="18"/>
    </row>
    <row r="537" spans="1:16" s="10" customFormat="1" ht="15" x14ac:dyDescent="0.2">
      <c r="A537" s="101"/>
      <c r="B537" s="101"/>
      <c r="E537" s="7"/>
      <c r="F537" s="7"/>
      <c r="G537" s="7"/>
      <c r="H537" s="7"/>
      <c r="I537" s="7"/>
      <c r="J537" s="7"/>
      <c r="K537" s="7"/>
      <c r="L537" s="8"/>
      <c r="M537" s="8"/>
      <c r="N537" s="8"/>
      <c r="O537" s="18"/>
      <c r="P537" s="18"/>
    </row>
    <row r="538" spans="1:16" s="10" customFormat="1" ht="15" x14ac:dyDescent="0.2">
      <c r="A538" s="101"/>
      <c r="B538" s="101"/>
      <c r="E538" s="7"/>
      <c r="F538" s="7"/>
      <c r="G538" s="7"/>
      <c r="H538" s="7"/>
      <c r="I538" s="7"/>
      <c r="J538" s="7"/>
      <c r="K538" s="7"/>
      <c r="L538" s="8"/>
      <c r="M538" s="8"/>
      <c r="N538" s="8"/>
      <c r="O538" s="18"/>
      <c r="P538" s="18"/>
    </row>
    <row r="539" spans="1:16" s="10" customFormat="1" ht="15" x14ac:dyDescent="0.2">
      <c r="A539" s="101"/>
      <c r="B539" s="101"/>
      <c r="E539" s="7"/>
      <c r="F539" s="7"/>
      <c r="G539" s="7"/>
      <c r="H539" s="7"/>
      <c r="I539" s="7"/>
      <c r="J539" s="7"/>
      <c r="K539" s="7"/>
      <c r="L539" s="8"/>
      <c r="M539" s="8"/>
      <c r="N539" s="8"/>
      <c r="O539" s="18"/>
      <c r="P539" s="18"/>
    </row>
    <row r="540" spans="1:16" s="10" customFormat="1" ht="15" x14ac:dyDescent="0.2">
      <c r="A540" s="101"/>
      <c r="B540" s="101"/>
      <c r="E540" s="7"/>
      <c r="F540" s="7"/>
      <c r="G540" s="7"/>
      <c r="H540" s="7"/>
      <c r="I540" s="7"/>
      <c r="J540" s="7"/>
      <c r="K540" s="7"/>
      <c r="L540" s="8"/>
      <c r="M540" s="8"/>
      <c r="N540" s="8"/>
      <c r="O540" s="18"/>
      <c r="P540" s="18"/>
    </row>
    <row r="541" spans="1:16" s="10" customFormat="1" ht="15" x14ac:dyDescent="0.2">
      <c r="A541" s="101"/>
      <c r="B541" s="101"/>
      <c r="E541" s="7"/>
      <c r="F541" s="7"/>
      <c r="G541" s="7"/>
      <c r="H541" s="7"/>
      <c r="I541" s="7"/>
      <c r="J541" s="7"/>
      <c r="K541" s="7"/>
      <c r="L541" s="8"/>
      <c r="M541" s="8"/>
      <c r="N541" s="8"/>
      <c r="O541" s="18"/>
      <c r="P541" s="18"/>
    </row>
    <row r="542" spans="1:16" s="10" customFormat="1" ht="15" x14ac:dyDescent="0.2">
      <c r="A542" s="101"/>
      <c r="B542" s="101"/>
      <c r="E542" s="7"/>
      <c r="F542" s="7"/>
      <c r="G542" s="7"/>
      <c r="H542" s="7"/>
      <c r="I542" s="7"/>
      <c r="J542" s="7"/>
      <c r="K542" s="7"/>
      <c r="L542" s="8"/>
      <c r="M542" s="8"/>
      <c r="N542" s="8"/>
      <c r="O542" s="18"/>
      <c r="P542" s="18"/>
    </row>
    <row r="543" spans="1:16" s="10" customFormat="1" ht="15" x14ac:dyDescent="0.2">
      <c r="A543" s="101"/>
      <c r="B543" s="101"/>
      <c r="E543" s="7"/>
      <c r="F543" s="7"/>
      <c r="G543" s="7"/>
      <c r="H543" s="7"/>
      <c r="I543" s="7"/>
      <c r="J543" s="7"/>
      <c r="K543" s="7"/>
      <c r="L543" s="8"/>
      <c r="M543" s="8"/>
      <c r="N543" s="8"/>
      <c r="O543" s="18"/>
      <c r="P543" s="18"/>
    </row>
    <row r="544" spans="1:16" s="10" customFormat="1" ht="15" x14ac:dyDescent="0.2">
      <c r="A544" s="101"/>
      <c r="B544" s="101"/>
      <c r="E544" s="7"/>
      <c r="F544" s="7"/>
      <c r="G544" s="7"/>
      <c r="H544" s="7"/>
      <c r="I544" s="7"/>
      <c r="J544" s="7"/>
      <c r="K544" s="7"/>
      <c r="L544" s="8"/>
      <c r="M544" s="8"/>
      <c r="N544" s="8"/>
      <c r="O544" s="18"/>
      <c r="P544" s="18"/>
    </row>
    <row r="545" spans="1:16" s="10" customFormat="1" ht="15" x14ac:dyDescent="0.2">
      <c r="A545" s="101"/>
      <c r="B545" s="101"/>
      <c r="E545" s="7"/>
      <c r="F545" s="7"/>
      <c r="G545" s="7"/>
      <c r="H545" s="7"/>
      <c r="I545" s="7"/>
      <c r="J545" s="7"/>
      <c r="K545" s="7"/>
      <c r="L545" s="8"/>
      <c r="M545" s="8"/>
      <c r="N545" s="8"/>
      <c r="O545" s="18"/>
      <c r="P545" s="18"/>
    </row>
    <row r="546" spans="1:16" s="10" customFormat="1" ht="15" x14ac:dyDescent="0.2">
      <c r="A546" s="101"/>
      <c r="B546" s="101"/>
      <c r="E546" s="7"/>
      <c r="F546" s="7"/>
      <c r="G546" s="7"/>
      <c r="H546" s="7"/>
      <c r="I546" s="7"/>
      <c r="J546" s="7"/>
      <c r="K546" s="7"/>
      <c r="L546" s="8"/>
      <c r="M546" s="8"/>
      <c r="N546" s="8"/>
      <c r="O546" s="18"/>
      <c r="P546" s="18"/>
    </row>
    <row r="547" spans="1:16" s="10" customFormat="1" ht="15" x14ac:dyDescent="0.2">
      <c r="A547" s="101"/>
      <c r="B547" s="101"/>
      <c r="E547" s="7"/>
      <c r="F547" s="7"/>
      <c r="G547" s="7"/>
      <c r="H547" s="7"/>
      <c r="I547" s="7"/>
      <c r="J547" s="7"/>
      <c r="K547" s="7"/>
      <c r="L547" s="8"/>
      <c r="M547" s="8"/>
      <c r="N547" s="8"/>
      <c r="O547" s="18"/>
      <c r="P547" s="18"/>
    </row>
    <row r="548" spans="1:16" s="10" customFormat="1" ht="15" x14ac:dyDescent="0.2">
      <c r="A548" s="101"/>
      <c r="B548" s="101"/>
      <c r="E548" s="7"/>
      <c r="F548" s="7"/>
      <c r="G548" s="7"/>
      <c r="H548" s="7"/>
      <c r="I548" s="7"/>
      <c r="J548" s="7"/>
      <c r="K548" s="7"/>
      <c r="L548" s="8"/>
      <c r="M548" s="8"/>
      <c r="N548" s="8"/>
      <c r="O548" s="18"/>
      <c r="P548" s="18"/>
    </row>
    <row r="549" spans="1:16" s="10" customFormat="1" ht="15" x14ac:dyDescent="0.2">
      <c r="A549" s="101"/>
      <c r="B549" s="101"/>
      <c r="E549" s="7"/>
      <c r="F549" s="7"/>
      <c r="G549" s="7"/>
      <c r="H549" s="7"/>
      <c r="I549" s="7"/>
      <c r="J549" s="7"/>
      <c r="K549" s="7"/>
      <c r="L549" s="8"/>
      <c r="M549" s="8"/>
      <c r="N549" s="8"/>
      <c r="O549" s="18"/>
      <c r="P549" s="18"/>
    </row>
    <row r="550" spans="1:16" s="10" customFormat="1" ht="15" x14ac:dyDescent="0.2">
      <c r="A550" s="101"/>
      <c r="B550" s="101"/>
      <c r="E550" s="7"/>
      <c r="F550" s="7"/>
      <c r="G550" s="7"/>
      <c r="H550" s="7"/>
      <c r="I550" s="7"/>
      <c r="J550" s="7"/>
      <c r="K550" s="7"/>
      <c r="L550" s="8"/>
      <c r="M550" s="8"/>
      <c r="N550" s="8"/>
      <c r="O550" s="18"/>
      <c r="P550" s="18"/>
    </row>
    <row r="551" spans="1:16" s="10" customFormat="1" ht="15" x14ac:dyDescent="0.2">
      <c r="A551" s="101"/>
      <c r="B551" s="101"/>
      <c r="E551" s="7"/>
      <c r="F551" s="7"/>
      <c r="G551" s="7"/>
      <c r="H551" s="7"/>
      <c r="I551" s="7"/>
      <c r="J551" s="7"/>
      <c r="K551" s="7"/>
      <c r="L551" s="8"/>
      <c r="M551" s="8"/>
      <c r="N551" s="8"/>
      <c r="O551" s="18"/>
      <c r="P551" s="18"/>
    </row>
    <row r="552" spans="1:16" s="10" customFormat="1" ht="15" x14ac:dyDescent="0.2">
      <c r="A552" s="101"/>
      <c r="B552" s="101"/>
      <c r="E552" s="7"/>
      <c r="F552" s="7"/>
      <c r="G552" s="7"/>
      <c r="H552" s="7"/>
      <c r="I552" s="7"/>
      <c r="J552" s="7"/>
      <c r="K552" s="7"/>
      <c r="L552" s="8"/>
      <c r="M552" s="8"/>
      <c r="N552" s="8"/>
      <c r="O552" s="18"/>
      <c r="P552" s="18"/>
    </row>
    <row r="553" spans="1:16" s="10" customFormat="1" ht="15" x14ac:dyDescent="0.2">
      <c r="A553" s="101"/>
      <c r="B553" s="101"/>
      <c r="E553" s="7"/>
      <c r="F553" s="7"/>
      <c r="G553" s="7"/>
      <c r="H553" s="7"/>
      <c r="I553" s="7"/>
      <c r="J553" s="7"/>
      <c r="K553" s="7"/>
      <c r="L553" s="8"/>
      <c r="M553" s="8"/>
      <c r="N553" s="8"/>
      <c r="O553" s="18"/>
      <c r="P553" s="18"/>
    </row>
    <row r="554" spans="1:16" s="10" customFormat="1" ht="15" x14ac:dyDescent="0.2">
      <c r="A554" s="101"/>
      <c r="B554" s="101"/>
      <c r="E554" s="7"/>
      <c r="F554" s="7"/>
      <c r="G554" s="7"/>
      <c r="H554" s="7"/>
      <c r="I554" s="7"/>
      <c r="J554" s="7"/>
      <c r="K554" s="7"/>
      <c r="L554" s="8"/>
      <c r="M554" s="8"/>
      <c r="N554" s="8"/>
      <c r="O554" s="18"/>
      <c r="P554" s="18"/>
    </row>
    <row r="555" spans="1:16" s="10" customFormat="1" ht="15" x14ac:dyDescent="0.2">
      <c r="A555" s="101"/>
      <c r="B555" s="101"/>
      <c r="E555" s="7"/>
      <c r="F555" s="7"/>
      <c r="G555" s="7"/>
      <c r="H555" s="7"/>
      <c r="I555" s="7"/>
      <c r="J555" s="7"/>
      <c r="K555" s="7"/>
      <c r="L555" s="8"/>
      <c r="M555" s="8"/>
      <c r="N555" s="8"/>
      <c r="O555" s="18"/>
      <c r="P555" s="18"/>
    </row>
    <row r="556" spans="1:16" s="10" customFormat="1" ht="15" x14ac:dyDescent="0.2">
      <c r="A556" s="101"/>
      <c r="B556" s="101"/>
      <c r="E556" s="7"/>
      <c r="F556" s="7"/>
      <c r="G556" s="7"/>
      <c r="H556" s="7"/>
      <c r="I556" s="7"/>
      <c r="J556" s="7"/>
      <c r="K556" s="7"/>
      <c r="L556" s="8"/>
      <c r="M556" s="8"/>
      <c r="N556" s="8"/>
      <c r="O556" s="18"/>
      <c r="P556" s="18"/>
    </row>
    <row r="557" spans="1:16" s="10" customFormat="1" ht="15" x14ac:dyDescent="0.2">
      <c r="A557" s="101"/>
      <c r="B557" s="101"/>
      <c r="E557" s="7"/>
      <c r="F557" s="7"/>
      <c r="G557" s="7"/>
      <c r="H557" s="7"/>
      <c r="I557" s="7"/>
      <c r="J557" s="7"/>
      <c r="K557" s="7"/>
      <c r="L557" s="8"/>
      <c r="M557" s="8"/>
      <c r="N557" s="8"/>
      <c r="O557" s="18"/>
      <c r="P557" s="18"/>
    </row>
    <row r="558" spans="1:16" s="10" customFormat="1" ht="15" x14ac:dyDescent="0.2">
      <c r="A558" s="101"/>
      <c r="B558" s="101"/>
      <c r="E558" s="7"/>
      <c r="F558" s="7"/>
      <c r="G558" s="7"/>
      <c r="H558" s="7"/>
      <c r="I558" s="7"/>
      <c r="J558" s="7"/>
      <c r="K558" s="7"/>
      <c r="L558" s="8"/>
      <c r="M558" s="8"/>
      <c r="N558" s="8"/>
      <c r="O558" s="18"/>
      <c r="P558" s="18"/>
    </row>
    <row r="559" spans="1:16" s="10" customFormat="1" ht="15" x14ac:dyDescent="0.2">
      <c r="A559" s="101"/>
      <c r="B559" s="101"/>
      <c r="E559" s="7"/>
      <c r="F559" s="7"/>
      <c r="G559" s="7"/>
      <c r="H559" s="7"/>
      <c r="I559" s="7"/>
      <c r="J559" s="7"/>
      <c r="K559" s="7"/>
      <c r="L559" s="8"/>
      <c r="M559" s="8"/>
      <c r="N559" s="8"/>
      <c r="O559" s="18"/>
      <c r="P559" s="18"/>
    </row>
    <row r="560" spans="1:16" s="10" customFormat="1" ht="15" x14ac:dyDescent="0.2">
      <c r="A560" s="101"/>
      <c r="B560" s="101"/>
      <c r="E560" s="7"/>
      <c r="F560" s="7"/>
      <c r="G560" s="7"/>
      <c r="H560" s="7"/>
      <c r="I560" s="7"/>
      <c r="J560" s="7"/>
      <c r="K560" s="7"/>
      <c r="L560" s="8"/>
      <c r="M560" s="8"/>
      <c r="N560" s="8"/>
      <c r="O560" s="18"/>
      <c r="P560" s="18"/>
    </row>
    <row r="561" spans="1:16" s="10" customFormat="1" ht="15" x14ac:dyDescent="0.2">
      <c r="A561" s="101"/>
      <c r="B561" s="101"/>
      <c r="E561" s="7"/>
      <c r="F561" s="7"/>
      <c r="G561" s="7"/>
      <c r="H561" s="7"/>
      <c r="I561" s="7"/>
      <c r="J561" s="7"/>
      <c r="K561" s="7"/>
      <c r="L561" s="8"/>
      <c r="M561" s="8"/>
      <c r="N561" s="8"/>
      <c r="O561" s="18"/>
      <c r="P561" s="18"/>
    </row>
    <row r="562" spans="1:16" s="10" customFormat="1" ht="15" x14ac:dyDescent="0.2">
      <c r="A562" s="101"/>
      <c r="B562" s="101"/>
      <c r="E562" s="7"/>
      <c r="F562" s="7"/>
      <c r="G562" s="7"/>
      <c r="H562" s="7"/>
      <c r="I562" s="7"/>
      <c r="J562" s="7"/>
      <c r="K562" s="7"/>
      <c r="L562" s="8"/>
      <c r="M562" s="8"/>
      <c r="N562" s="8"/>
      <c r="O562" s="18"/>
      <c r="P562" s="18"/>
    </row>
    <row r="563" spans="1:16" s="10" customFormat="1" ht="15" x14ac:dyDescent="0.2">
      <c r="A563" s="101"/>
      <c r="B563" s="101"/>
      <c r="E563" s="7"/>
      <c r="F563" s="7"/>
      <c r="G563" s="7"/>
      <c r="H563" s="7"/>
      <c r="I563" s="7"/>
      <c r="J563" s="7"/>
      <c r="K563" s="7"/>
      <c r="L563" s="8"/>
      <c r="M563" s="8"/>
      <c r="N563" s="8"/>
      <c r="O563" s="18"/>
      <c r="P563" s="18"/>
    </row>
    <row r="564" spans="1:16" s="10" customFormat="1" ht="15" x14ac:dyDescent="0.2">
      <c r="A564" s="101"/>
      <c r="B564" s="101"/>
      <c r="E564" s="7"/>
      <c r="F564" s="7"/>
      <c r="G564" s="7"/>
      <c r="H564" s="7"/>
      <c r="I564" s="7"/>
      <c r="J564" s="7"/>
      <c r="K564" s="7"/>
      <c r="L564" s="8"/>
      <c r="M564" s="8"/>
      <c r="N564" s="8"/>
      <c r="O564" s="18"/>
      <c r="P564" s="18"/>
    </row>
    <row r="565" spans="1:16" s="10" customFormat="1" ht="15" x14ac:dyDescent="0.2">
      <c r="A565" s="101"/>
      <c r="B565" s="101"/>
      <c r="E565" s="7"/>
      <c r="F565" s="7"/>
      <c r="G565" s="7"/>
      <c r="H565" s="7"/>
      <c r="I565" s="7"/>
      <c r="J565" s="7"/>
      <c r="K565" s="7"/>
      <c r="L565" s="8"/>
      <c r="M565" s="8"/>
      <c r="N565" s="8"/>
      <c r="O565" s="18"/>
      <c r="P565" s="18"/>
    </row>
    <row r="566" spans="1:16" s="10" customFormat="1" ht="15" x14ac:dyDescent="0.2">
      <c r="A566" s="101"/>
      <c r="B566" s="101"/>
      <c r="E566" s="7"/>
      <c r="F566" s="7"/>
      <c r="G566" s="7"/>
      <c r="H566" s="7"/>
      <c r="I566" s="7"/>
      <c r="J566" s="7"/>
      <c r="K566" s="7"/>
      <c r="L566" s="8"/>
      <c r="M566" s="8"/>
      <c r="N566" s="8"/>
      <c r="O566" s="18"/>
      <c r="P566" s="18"/>
    </row>
    <row r="567" spans="1:16" s="10" customFormat="1" ht="15" x14ac:dyDescent="0.2">
      <c r="A567" s="101"/>
      <c r="B567" s="101"/>
      <c r="E567" s="7"/>
      <c r="F567" s="7"/>
      <c r="G567" s="7"/>
      <c r="H567" s="7"/>
      <c r="I567" s="7"/>
      <c r="J567" s="7"/>
      <c r="K567" s="7"/>
      <c r="L567" s="8"/>
      <c r="M567" s="8"/>
      <c r="N567" s="8"/>
      <c r="O567" s="18"/>
      <c r="P567" s="18"/>
    </row>
    <row r="568" spans="1:16" s="10" customFormat="1" ht="15" x14ac:dyDescent="0.2">
      <c r="A568" s="101"/>
      <c r="B568" s="101"/>
      <c r="E568" s="7"/>
      <c r="F568" s="7"/>
      <c r="G568" s="7"/>
      <c r="H568" s="7"/>
      <c r="I568" s="7"/>
      <c r="J568" s="7"/>
      <c r="K568" s="7"/>
      <c r="L568" s="8"/>
      <c r="M568" s="8"/>
      <c r="N568" s="8"/>
      <c r="O568" s="18"/>
      <c r="P568" s="18"/>
    </row>
    <row r="569" spans="1:16" s="10" customFormat="1" ht="15" x14ac:dyDescent="0.2">
      <c r="A569" s="101"/>
      <c r="B569" s="101"/>
      <c r="E569" s="7"/>
      <c r="F569" s="7"/>
      <c r="G569" s="7"/>
      <c r="H569" s="7"/>
      <c r="I569" s="7"/>
      <c r="J569" s="7"/>
      <c r="K569" s="7"/>
      <c r="L569" s="8"/>
      <c r="M569" s="8"/>
      <c r="N569" s="8"/>
      <c r="O569" s="18"/>
      <c r="P569" s="18"/>
    </row>
    <row r="570" spans="1:16" s="10" customFormat="1" ht="15" x14ac:dyDescent="0.2">
      <c r="A570" s="101"/>
      <c r="B570" s="101"/>
      <c r="E570" s="7"/>
      <c r="F570" s="7"/>
      <c r="G570" s="7"/>
      <c r="H570" s="7"/>
      <c r="I570" s="7"/>
      <c r="J570" s="7"/>
      <c r="K570" s="7"/>
      <c r="L570" s="8"/>
      <c r="M570" s="8"/>
      <c r="N570" s="8"/>
      <c r="O570" s="18"/>
      <c r="P570" s="18"/>
    </row>
    <row r="571" spans="1:16" s="10" customFormat="1" ht="15" x14ac:dyDescent="0.2">
      <c r="A571" s="101"/>
      <c r="B571" s="101"/>
      <c r="E571" s="7"/>
      <c r="F571" s="7"/>
      <c r="G571" s="7"/>
      <c r="H571" s="7"/>
      <c r="I571" s="7"/>
      <c r="J571" s="7"/>
      <c r="K571" s="7"/>
      <c r="L571" s="8"/>
      <c r="M571" s="8"/>
      <c r="N571" s="8"/>
      <c r="O571" s="18"/>
      <c r="P571" s="18"/>
    </row>
    <row r="572" spans="1:16" s="10" customFormat="1" ht="15" x14ac:dyDescent="0.2">
      <c r="A572" s="101"/>
      <c r="B572" s="101"/>
      <c r="E572" s="7"/>
      <c r="F572" s="7"/>
      <c r="G572" s="7"/>
      <c r="H572" s="7"/>
      <c r="I572" s="7"/>
      <c r="J572" s="7"/>
      <c r="K572" s="7"/>
      <c r="L572" s="8"/>
      <c r="M572" s="8"/>
      <c r="N572" s="8"/>
      <c r="O572" s="18"/>
      <c r="P572" s="18"/>
    </row>
    <row r="573" spans="1:16" s="10" customFormat="1" ht="15" x14ac:dyDescent="0.2">
      <c r="A573" s="101"/>
      <c r="B573" s="101"/>
      <c r="E573" s="7"/>
      <c r="F573" s="7"/>
      <c r="G573" s="7"/>
      <c r="H573" s="7"/>
      <c r="I573" s="7"/>
      <c r="J573" s="7"/>
      <c r="K573" s="7"/>
      <c r="L573" s="8"/>
      <c r="M573" s="8"/>
      <c r="N573" s="8"/>
      <c r="O573" s="18"/>
      <c r="P573" s="18"/>
    </row>
    <row r="574" spans="1:16" s="10" customFormat="1" ht="15" x14ac:dyDescent="0.2">
      <c r="A574" s="101"/>
      <c r="B574" s="101"/>
      <c r="E574" s="7"/>
      <c r="F574" s="7"/>
      <c r="G574" s="7"/>
      <c r="H574" s="7"/>
      <c r="I574" s="7"/>
      <c r="J574" s="7"/>
      <c r="K574" s="7"/>
      <c r="L574" s="8"/>
      <c r="M574" s="8"/>
      <c r="N574" s="8"/>
      <c r="O574" s="18"/>
      <c r="P574" s="18"/>
    </row>
    <row r="575" spans="1:16" s="10" customFormat="1" ht="15" x14ac:dyDescent="0.2">
      <c r="A575" s="101"/>
      <c r="B575" s="101"/>
      <c r="E575" s="7"/>
      <c r="F575" s="7"/>
      <c r="G575" s="7"/>
      <c r="H575" s="7"/>
      <c r="I575" s="7"/>
      <c r="J575" s="7"/>
      <c r="K575" s="7"/>
      <c r="L575" s="8"/>
      <c r="M575" s="8"/>
      <c r="N575" s="8"/>
      <c r="O575" s="18"/>
      <c r="P575" s="18"/>
    </row>
    <row r="576" spans="1:16" s="10" customFormat="1" ht="15" x14ac:dyDescent="0.2">
      <c r="A576" s="101"/>
      <c r="B576" s="101"/>
      <c r="E576" s="7"/>
      <c r="F576" s="7"/>
      <c r="G576" s="7"/>
      <c r="H576" s="7"/>
      <c r="I576" s="7"/>
      <c r="J576" s="7"/>
      <c r="K576" s="7"/>
      <c r="L576" s="8"/>
      <c r="M576" s="8"/>
      <c r="N576" s="8"/>
      <c r="O576" s="18"/>
      <c r="P576" s="18"/>
    </row>
    <row r="577" spans="1:16" s="10" customFormat="1" ht="15" x14ac:dyDescent="0.2">
      <c r="A577" s="101"/>
      <c r="B577" s="101"/>
      <c r="E577" s="7"/>
      <c r="F577" s="7"/>
      <c r="G577" s="7"/>
      <c r="H577" s="7"/>
      <c r="I577" s="7"/>
      <c r="J577" s="7"/>
      <c r="K577" s="7"/>
      <c r="L577" s="8"/>
      <c r="M577" s="8"/>
      <c r="N577" s="8"/>
      <c r="O577" s="18"/>
      <c r="P577" s="18"/>
    </row>
    <row r="578" spans="1:16" s="10" customFormat="1" ht="15" x14ac:dyDescent="0.2">
      <c r="A578" s="101"/>
      <c r="B578" s="101"/>
      <c r="E578" s="7"/>
      <c r="F578" s="7"/>
      <c r="G578" s="7"/>
      <c r="H578" s="7"/>
      <c r="I578" s="7"/>
      <c r="J578" s="7"/>
      <c r="K578" s="7"/>
      <c r="L578" s="8"/>
      <c r="M578" s="8"/>
      <c r="N578" s="8"/>
      <c r="O578" s="18"/>
      <c r="P578" s="18"/>
    </row>
    <row r="579" spans="1:16" s="10" customFormat="1" ht="15" x14ac:dyDescent="0.2">
      <c r="A579" s="101"/>
      <c r="B579" s="101"/>
      <c r="E579" s="7"/>
      <c r="F579" s="7"/>
      <c r="G579" s="7"/>
      <c r="H579" s="7"/>
      <c r="I579" s="7"/>
      <c r="J579" s="7"/>
      <c r="K579" s="7"/>
      <c r="L579" s="8"/>
      <c r="M579" s="8"/>
      <c r="N579" s="8"/>
      <c r="O579" s="18"/>
      <c r="P579" s="18"/>
    </row>
    <row r="580" spans="1:16" s="10" customFormat="1" ht="15" x14ac:dyDescent="0.2">
      <c r="A580" s="101"/>
      <c r="B580" s="101"/>
      <c r="E580" s="7"/>
      <c r="F580" s="7"/>
      <c r="G580" s="7"/>
      <c r="H580" s="7"/>
      <c r="I580" s="7"/>
      <c r="J580" s="7"/>
      <c r="K580" s="7"/>
      <c r="L580" s="8"/>
      <c r="M580" s="8"/>
      <c r="N580" s="8"/>
      <c r="O580" s="18"/>
      <c r="P580" s="18"/>
    </row>
    <row r="581" spans="1:16" s="10" customFormat="1" ht="15" x14ac:dyDescent="0.2">
      <c r="A581" s="101"/>
      <c r="B581" s="101"/>
      <c r="E581" s="7"/>
      <c r="F581" s="7"/>
      <c r="G581" s="7"/>
      <c r="H581" s="7"/>
      <c r="I581" s="7"/>
      <c r="J581" s="7"/>
      <c r="K581" s="7"/>
      <c r="L581" s="8"/>
      <c r="M581" s="8"/>
      <c r="N581" s="8"/>
      <c r="O581" s="18"/>
      <c r="P581" s="18"/>
    </row>
    <row r="582" spans="1:16" s="10" customFormat="1" ht="15" x14ac:dyDescent="0.2">
      <c r="A582" s="101"/>
      <c r="B582" s="101"/>
      <c r="E582" s="7"/>
      <c r="F582" s="7"/>
      <c r="G582" s="7"/>
      <c r="H582" s="7"/>
      <c r="I582" s="7"/>
      <c r="J582" s="7"/>
      <c r="K582" s="7"/>
      <c r="L582" s="8"/>
      <c r="M582" s="8"/>
      <c r="N582" s="8"/>
      <c r="O582" s="18"/>
      <c r="P582" s="18"/>
    </row>
    <row r="583" spans="1:16" s="10" customFormat="1" ht="15" x14ac:dyDescent="0.2">
      <c r="A583" s="101"/>
      <c r="B583" s="101"/>
      <c r="E583" s="7"/>
      <c r="F583" s="7"/>
      <c r="G583" s="7"/>
      <c r="H583" s="7"/>
      <c r="I583" s="7"/>
      <c r="J583" s="7"/>
      <c r="K583" s="7"/>
      <c r="L583" s="8"/>
      <c r="M583" s="8"/>
      <c r="N583" s="8"/>
      <c r="O583" s="18"/>
      <c r="P583" s="18"/>
    </row>
    <row r="584" spans="1:16" s="10" customFormat="1" ht="15" x14ac:dyDescent="0.2">
      <c r="A584" s="101"/>
      <c r="B584" s="101"/>
      <c r="E584" s="7"/>
      <c r="F584" s="7"/>
      <c r="G584" s="7"/>
      <c r="H584" s="7"/>
      <c r="I584" s="7"/>
      <c r="J584" s="7"/>
      <c r="K584" s="7"/>
      <c r="L584" s="8"/>
      <c r="M584" s="8"/>
      <c r="N584" s="8"/>
      <c r="O584" s="18"/>
      <c r="P584" s="18"/>
    </row>
    <row r="585" spans="1:16" s="10" customFormat="1" ht="15" x14ac:dyDescent="0.2">
      <c r="A585" s="101"/>
      <c r="B585" s="101"/>
      <c r="E585" s="7"/>
      <c r="F585" s="7"/>
      <c r="G585" s="7"/>
      <c r="H585" s="7"/>
      <c r="I585" s="7"/>
      <c r="J585" s="7"/>
      <c r="K585" s="7"/>
      <c r="L585" s="8"/>
      <c r="M585" s="8"/>
      <c r="N585" s="8"/>
      <c r="O585" s="18"/>
      <c r="P585" s="18"/>
    </row>
    <row r="586" spans="1:16" s="10" customFormat="1" ht="15" x14ac:dyDescent="0.2">
      <c r="A586" s="101"/>
      <c r="B586" s="101"/>
      <c r="E586" s="7"/>
      <c r="F586" s="7"/>
      <c r="G586" s="7"/>
      <c r="H586" s="7"/>
      <c r="I586" s="7"/>
      <c r="J586" s="7"/>
      <c r="K586" s="7"/>
      <c r="L586" s="8"/>
      <c r="M586" s="8"/>
      <c r="N586" s="8"/>
      <c r="O586" s="18"/>
      <c r="P586" s="18"/>
    </row>
    <row r="587" spans="1:16" s="10" customFormat="1" ht="15" x14ac:dyDescent="0.2">
      <c r="A587" s="101"/>
      <c r="B587" s="101"/>
      <c r="E587" s="7"/>
      <c r="F587" s="7"/>
      <c r="G587" s="7"/>
      <c r="H587" s="7"/>
      <c r="I587" s="7"/>
      <c r="J587" s="7"/>
      <c r="K587" s="7"/>
      <c r="L587" s="8"/>
      <c r="M587" s="8"/>
      <c r="N587" s="8"/>
      <c r="O587" s="18"/>
      <c r="P587" s="18"/>
    </row>
    <row r="588" spans="1:16" s="10" customFormat="1" ht="15" x14ac:dyDescent="0.2">
      <c r="A588" s="101"/>
      <c r="B588" s="101"/>
      <c r="E588" s="7"/>
      <c r="F588" s="7"/>
      <c r="G588" s="7"/>
      <c r="H588" s="7"/>
      <c r="I588" s="7"/>
      <c r="J588" s="7"/>
      <c r="K588" s="7"/>
      <c r="L588" s="8"/>
      <c r="M588" s="8"/>
      <c r="N588" s="8"/>
      <c r="O588" s="18"/>
      <c r="P588" s="18"/>
    </row>
    <row r="589" spans="1:16" s="10" customFormat="1" ht="15" x14ac:dyDescent="0.2">
      <c r="A589" s="101"/>
      <c r="B589" s="101"/>
      <c r="E589" s="7"/>
      <c r="F589" s="7"/>
      <c r="G589" s="7"/>
      <c r="H589" s="7"/>
      <c r="I589" s="7"/>
      <c r="J589" s="7"/>
      <c r="K589" s="7"/>
      <c r="L589" s="8"/>
      <c r="M589" s="8"/>
      <c r="N589" s="8"/>
      <c r="O589" s="18"/>
      <c r="P589" s="18"/>
    </row>
    <row r="590" spans="1:16" s="10" customFormat="1" ht="15" x14ac:dyDescent="0.2">
      <c r="A590" s="101"/>
      <c r="B590" s="101"/>
      <c r="E590" s="7"/>
      <c r="F590" s="7"/>
      <c r="G590" s="7"/>
      <c r="H590" s="7"/>
      <c r="I590" s="7"/>
      <c r="J590" s="7"/>
      <c r="K590" s="7"/>
      <c r="L590" s="8"/>
      <c r="M590" s="8"/>
      <c r="N590" s="8"/>
      <c r="O590" s="18"/>
      <c r="P590" s="18"/>
    </row>
    <row r="591" spans="1:16" s="10" customFormat="1" ht="15" x14ac:dyDescent="0.2">
      <c r="A591" s="101"/>
      <c r="B591" s="101"/>
      <c r="E591" s="7"/>
      <c r="F591" s="7"/>
      <c r="G591" s="7"/>
      <c r="H591" s="7"/>
      <c r="I591" s="7"/>
      <c r="J591" s="7"/>
      <c r="K591" s="7"/>
      <c r="L591" s="8"/>
      <c r="M591" s="8"/>
      <c r="N591" s="8"/>
      <c r="O591" s="18"/>
      <c r="P591" s="18"/>
    </row>
    <row r="592" spans="1:16" s="10" customFormat="1" ht="15" x14ac:dyDescent="0.2">
      <c r="A592" s="101"/>
      <c r="B592" s="101"/>
      <c r="E592" s="7"/>
      <c r="F592" s="7"/>
      <c r="G592" s="7"/>
      <c r="H592" s="7"/>
      <c r="I592" s="7"/>
      <c r="J592" s="7"/>
      <c r="K592" s="7"/>
      <c r="L592" s="8"/>
      <c r="M592" s="8"/>
      <c r="N592" s="8"/>
      <c r="O592" s="18"/>
      <c r="P592" s="18"/>
    </row>
    <row r="593" spans="1:16" s="10" customFormat="1" ht="15" x14ac:dyDescent="0.2">
      <c r="A593" s="101"/>
      <c r="B593" s="101"/>
      <c r="E593" s="7"/>
      <c r="F593" s="7"/>
      <c r="G593" s="7"/>
      <c r="H593" s="7"/>
      <c r="I593" s="7"/>
      <c r="J593" s="7"/>
      <c r="K593" s="7"/>
      <c r="L593" s="8"/>
      <c r="M593" s="8"/>
      <c r="N593" s="8"/>
      <c r="O593" s="18"/>
      <c r="P593" s="18"/>
    </row>
    <row r="594" spans="1:16" s="10" customFormat="1" ht="15" x14ac:dyDescent="0.2">
      <c r="A594" s="101"/>
      <c r="B594" s="101"/>
      <c r="E594" s="7"/>
      <c r="F594" s="7"/>
      <c r="G594" s="7"/>
      <c r="H594" s="7"/>
      <c r="I594" s="7"/>
      <c r="J594" s="7"/>
      <c r="K594" s="7"/>
      <c r="L594" s="8"/>
      <c r="M594" s="8"/>
      <c r="N594" s="8"/>
      <c r="O594" s="18"/>
      <c r="P594" s="18"/>
    </row>
    <row r="595" spans="1:16" s="10" customFormat="1" ht="15" x14ac:dyDescent="0.2">
      <c r="A595" s="101"/>
      <c r="B595" s="101"/>
      <c r="E595" s="7"/>
      <c r="F595" s="7"/>
      <c r="G595" s="7"/>
      <c r="H595" s="7"/>
      <c r="I595" s="7"/>
      <c r="J595" s="7"/>
      <c r="K595" s="7"/>
      <c r="L595" s="8"/>
      <c r="M595" s="8"/>
      <c r="N595" s="8"/>
      <c r="O595" s="18"/>
      <c r="P595" s="18"/>
    </row>
    <row r="596" spans="1:16" s="10" customFormat="1" ht="15" x14ac:dyDescent="0.2">
      <c r="A596" s="101"/>
      <c r="B596" s="101"/>
      <c r="E596" s="7"/>
      <c r="F596" s="7"/>
      <c r="G596" s="7"/>
      <c r="H596" s="7"/>
      <c r="I596" s="7"/>
      <c r="J596" s="7"/>
      <c r="K596" s="7"/>
      <c r="L596" s="8"/>
      <c r="M596" s="8"/>
      <c r="N596" s="8"/>
      <c r="O596" s="18"/>
      <c r="P596" s="18"/>
    </row>
    <row r="597" spans="1:16" s="10" customFormat="1" ht="15" x14ac:dyDescent="0.2">
      <c r="A597" s="101"/>
      <c r="B597" s="101"/>
      <c r="E597" s="7"/>
      <c r="F597" s="7"/>
      <c r="G597" s="7"/>
      <c r="H597" s="7"/>
      <c r="I597" s="7"/>
      <c r="J597" s="7"/>
      <c r="K597" s="7"/>
      <c r="L597" s="8"/>
      <c r="M597" s="8"/>
      <c r="N597" s="8"/>
      <c r="O597" s="18"/>
      <c r="P597" s="18"/>
    </row>
    <row r="598" spans="1:16" s="10" customFormat="1" ht="15" x14ac:dyDescent="0.2">
      <c r="A598" s="101"/>
      <c r="B598" s="101"/>
      <c r="E598" s="7"/>
      <c r="F598" s="7"/>
      <c r="G598" s="7"/>
      <c r="H598" s="7"/>
      <c r="I598" s="7"/>
      <c r="J598" s="7"/>
      <c r="K598" s="7"/>
      <c r="L598" s="8"/>
      <c r="M598" s="8"/>
      <c r="N598" s="8"/>
      <c r="O598" s="18"/>
      <c r="P598" s="18"/>
    </row>
    <row r="599" spans="1:16" s="10" customFormat="1" ht="15" x14ac:dyDescent="0.2">
      <c r="A599" s="101"/>
      <c r="B599" s="101"/>
      <c r="E599" s="7"/>
      <c r="F599" s="7"/>
      <c r="G599" s="7"/>
      <c r="H599" s="7"/>
      <c r="I599" s="7"/>
      <c r="J599" s="7"/>
      <c r="K599" s="7"/>
      <c r="L599" s="8"/>
      <c r="M599" s="8"/>
      <c r="N599" s="8"/>
      <c r="O599" s="18"/>
      <c r="P599" s="18"/>
    </row>
    <row r="600" spans="1:16" s="10" customFormat="1" ht="15" x14ac:dyDescent="0.2">
      <c r="A600" s="101"/>
      <c r="B600" s="101"/>
      <c r="E600" s="7"/>
      <c r="F600" s="7"/>
      <c r="G600" s="7"/>
      <c r="H600" s="7"/>
      <c r="I600" s="7"/>
      <c r="J600" s="7"/>
      <c r="K600" s="7"/>
      <c r="L600" s="8"/>
      <c r="M600" s="8"/>
      <c r="N600" s="8"/>
      <c r="O600" s="18"/>
      <c r="P600" s="18"/>
    </row>
    <row r="601" spans="1:16" s="10" customFormat="1" ht="15" x14ac:dyDescent="0.2">
      <c r="A601" s="101"/>
      <c r="B601" s="101"/>
      <c r="E601" s="7"/>
      <c r="F601" s="7"/>
      <c r="G601" s="7"/>
      <c r="H601" s="7"/>
      <c r="I601" s="7"/>
      <c r="J601" s="7"/>
      <c r="K601" s="7"/>
      <c r="L601" s="8"/>
      <c r="M601" s="8"/>
      <c r="N601" s="8"/>
      <c r="O601" s="18"/>
      <c r="P601" s="18"/>
    </row>
    <row r="602" spans="1:16" s="10" customFormat="1" ht="15" x14ac:dyDescent="0.2">
      <c r="A602" s="101"/>
      <c r="B602" s="101"/>
      <c r="E602" s="7"/>
      <c r="F602" s="7"/>
      <c r="G602" s="7"/>
      <c r="H602" s="7"/>
      <c r="I602" s="7"/>
      <c r="J602" s="7"/>
      <c r="K602" s="7"/>
      <c r="L602" s="8"/>
      <c r="M602" s="8"/>
      <c r="N602" s="8"/>
      <c r="O602" s="18"/>
      <c r="P602" s="18"/>
    </row>
    <row r="603" spans="1:16" s="10" customFormat="1" ht="15" x14ac:dyDescent="0.2">
      <c r="A603" s="101"/>
      <c r="B603" s="101"/>
      <c r="E603" s="7"/>
      <c r="F603" s="7"/>
      <c r="G603" s="7"/>
      <c r="H603" s="7"/>
      <c r="I603" s="7"/>
      <c r="J603" s="7"/>
      <c r="K603" s="7"/>
      <c r="L603" s="8"/>
      <c r="M603" s="8"/>
      <c r="N603" s="8"/>
      <c r="O603" s="18"/>
      <c r="P603" s="18"/>
    </row>
    <row r="604" spans="1:16" s="10" customFormat="1" ht="15" x14ac:dyDescent="0.2">
      <c r="A604" s="101"/>
      <c r="B604" s="101"/>
      <c r="E604" s="7"/>
      <c r="F604" s="7"/>
      <c r="G604" s="7"/>
      <c r="H604" s="7"/>
      <c r="I604" s="7"/>
      <c r="J604" s="7"/>
      <c r="K604" s="7"/>
      <c r="L604" s="8"/>
      <c r="M604" s="8"/>
      <c r="N604" s="8"/>
      <c r="O604" s="18"/>
      <c r="P604" s="18"/>
    </row>
    <row r="605" spans="1:16" s="10" customFormat="1" ht="15" x14ac:dyDescent="0.2">
      <c r="A605" s="101"/>
      <c r="B605" s="101"/>
      <c r="E605" s="7"/>
      <c r="F605" s="7"/>
      <c r="G605" s="7"/>
      <c r="H605" s="7"/>
      <c r="I605" s="7"/>
      <c r="J605" s="7"/>
      <c r="K605" s="7"/>
      <c r="L605" s="8"/>
      <c r="M605" s="8"/>
      <c r="N605" s="8"/>
      <c r="O605" s="18"/>
      <c r="P605" s="18"/>
    </row>
    <row r="606" spans="1:16" s="10" customFormat="1" ht="15" x14ac:dyDescent="0.2">
      <c r="A606" s="101"/>
      <c r="B606" s="101"/>
      <c r="E606" s="7"/>
      <c r="F606" s="7"/>
      <c r="G606" s="7"/>
      <c r="H606" s="7"/>
      <c r="I606" s="7"/>
      <c r="J606" s="7"/>
      <c r="K606" s="7"/>
      <c r="L606" s="8"/>
      <c r="M606" s="8"/>
      <c r="N606" s="8"/>
      <c r="O606" s="18"/>
      <c r="P606" s="18"/>
    </row>
    <row r="607" spans="1:16" s="10" customFormat="1" ht="15" x14ac:dyDescent="0.2">
      <c r="A607" s="101"/>
      <c r="B607" s="101"/>
      <c r="E607" s="7"/>
      <c r="F607" s="7"/>
      <c r="G607" s="7"/>
      <c r="H607" s="7"/>
      <c r="I607" s="7"/>
      <c r="J607" s="7"/>
      <c r="K607" s="7"/>
      <c r="L607" s="8"/>
      <c r="M607" s="8"/>
      <c r="N607" s="8"/>
      <c r="O607" s="18"/>
      <c r="P607" s="18"/>
    </row>
    <row r="608" spans="1:16" s="10" customFormat="1" ht="15" x14ac:dyDescent="0.2">
      <c r="A608" s="101"/>
      <c r="B608" s="101"/>
      <c r="E608" s="7"/>
      <c r="F608" s="7"/>
      <c r="G608" s="7"/>
      <c r="H608" s="7"/>
      <c r="I608" s="7"/>
      <c r="J608" s="7"/>
      <c r="K608" s="7"/>
      <c r="L608" s="8"/>
      <c r="M608" s="8"/>
      <c r="N608" s="8"/>
      <c r="O608" s="18"/>
      <c r="P608" s="18"/>
    </row>
    <row r="609" spans="1:16" s="10" customFormat="1" ht="15" x14ac:dyDescent="0.2">
      <c r="A609" s="101"/>
      <c r="B609" s="101"/>
      <c r="E609" s="7"/>
      <c r="F609" s="7"/>
      <c r="G609" s="7"/>
      <c r="H609" s="7"/>
      <c r="I609" s="7"/>
      <c r="J609" s="7"/>
      <c r="K609" s="7"/>
      <c r="L609" s="8"/>
      <c r="M609" s="8"/>
      <c r="N609" s="8"/>
      <c r="O609" s="18"/>
      <c r="P609" s="18"/>
    </row>
    <row r="610" spans="1:16" s="10" customFormat="1" ht="15" x14ac:dyDescent="0.2">
      <c r="A610" s="101"/>
      <c r="B610" s="101"/>
      <c r="E610" s="7"/>
      <c r="F610" s="7"/>
      <c r="G610" s="7"/>
      <c r="H610" s="7"/>
      <c r="I610" s="7"/>
      <c r="J610" s="7"/>
      <c r="K610" s="7"/>
      <c r="L610" s="8"/>
      <c r="M610" s="8"/>
      <c r="N610" s="8"/>
      <c r="O610" s="18"/>
      <c r="P610" s="18"/>
    </row>
    <row r="611" spans="1:16" s="10" customFormat="1" ht="15" x14ac:dyDescent="0.2">
      <c r="A611" s="101"/>
      <c r="B611" s="101"/>
      <c r="E611" s="7"/>
      <c r="F611" s="7"/>
      <c r="G611" s="7"/>
      <c r="H611" s="7"/>
      <c r="I611" s="7"/>
      <c r="J611" s="7"/>
      <c r="K611" s="7"/>
      <c r="L611" s="8"/>
      <c r="M611" s="8"/>
      <c r="N611" s="8"/>
      <c r="O611" s="18"/>
      <c r="P611" s="18"/>
    </row>
    <row r="612" spans="1:16" s="10" customFormat="1" ht="15" x14ac:dyDescent="0.2">
      <c r="A612" s="101"/>
      <c r="B612" s="101"/>
      <c r="E612" s="7"/>
      <c r="F612" s="7"/>
      <c r="G612" s="7"/>
      <c r="H612" s="7"/>
      <c r="I612" s="7"/>
      <c r="J612" s="7"/>
      <c r="K612" s="7"/>
      <c r="L612" s="8"/>
      <c r="M612" s="8"/>
      <c r="N612" s="8"/>
      <c r="O612" s="18"/>
      <c r="P612" s="18"/>
    </row>
    <row r="613" spans="1:16" s="10" customFormat="1" ht="15" x14ac:dyDescent="0.2">
      <c r="A613" s="101"/>
      <c r="B613" s="101"/>
      <c r="E613" s="7"/>
      <c r="F613" s="7"/>
      <c r="G613" s="7"/>
      <c r="H613" s="7"/>
      <c r="I613" s="7"/>
      <c r="J613" s="7"/>
      <c r="K613" s="7"/>
      <c r="L613" s="8"/>
      <c r="M613" s="8"/>
      <c r="N613" s="8"/>
      <c r="O613" s="18"/>
      <c r="P613" s="18"/>
    </row>
    <row r="614" spans="1:16" s="10" customFormat="1" ht="15" x14ac:dyDescent="0.2">
      <c r="A614" s="101"/>
      <c r="B614" s="101"/>
      <c r="E614" s="7"/>
      <c r="F614" s="7"/>
      <c r="G614" s="7"/>
      <c r="H614" s="7"/>
      <c r="I614" s="7"/>
      <c r="J614" s="7"/>
      <c r="K614" s="7"/>
      <c r="L614" s="8"/>
      <c r="M614" s="8"/>
      <c r="N614" s="8"/>
      <c r="O614" s="18"/>
      <c r="P614" s="18"/>
    </row>
    <row r="615" spans="1:16" s="10" customFormat="1" ht="15" x14ac:dyDescent="0.2">
      <c r="A615" s="101"/>
      <c r="B615" s="101"/>
      <c r="E615" s="7"/>
      <c r="F615" s="7"/>
      <c r="G615" s="7"/>
      <c r="H615" s="7"/>
      <c r="I615" s="7"/>
      <c r="J615" s="7"/>
      <c r="K615" s="7"/>
      <c r="L615" s="8"/>
      <c r="M615" s="8"/>
      <c r="N615" s="8"/>
      <c r="O615" s="18"/>
      <c r="P615" s="18"/>
    </row>
    <row r="616" spans="1:16" s="10" customFormat="1" ht="15" x14ac:dyDescent="0.2">
      <c r="A616" s="101"/>
      <c r="B616" s="101"/>
      <c r="E616" s="7"/>
      <c r="F616" s="7"/>
      <c r="G616" s="7"/>
      <c r="H616" s="7"/>
      <c r="I616" s="7"/>
      <c r="J616" s="7"/>
      <c r="K616" s="7"/>
      <c r="L616" s="8"/>
      <c r="M616" s="8"/>
      <c r="N616" s="8"/>
      <c r="O616" s="18"/>
      <c r="P616" s="18"/>
    </row>
    <row r="617" spans="1:16" s="10" customFormat="1" ht="15" x14ac:dyDescent="0.2">
      <c r="A617" s="101"/>
      <c r="B617" s="101"/>
      <c r="E617" s="7"/>
      <c r="F617" s="7"/>
      <c r="G617" s="7"/>
      <c r="H617" s="7"/>
      <c r="I617" s="7"/>
      <c r="J617" s="7"/>
      <c r="K617" s="7"/>
      <c r="L617" s="8"/>
      <c r="M617" s="8"/>
      <c r="N617" s="8"/>
      <c r="O617" s="18"/>
      <c r="P617" s="18"/>
    </row>
    <row r="618" spans="1:16" s="10" customFormat="1" ht="15" x14ac:dyDescent="0.2">
      <c r="A618" s="101"/>
      <c r="B618" s="101"/>
      <c r="E618" s="7"/>
      <c r="F618" s="7"/>
      <c r="G618" s="7"/>
      <c r="H618" s="7"/>
      <c r="I618" s="7"/>
      <c r="J618" s="7"/>
      <c r="K618" s="7"/>
      <c r="L618" s="8"/>
      <c r="M618" s="8"/>
      <c r="N618" s="8"/>
      <c r="O618" s="18"/>
      <c r="P618" s="18"/>
    </row>
    <row r="619" spans="1:16" s="10" customFormat="1" ht="15" x14ac:dyDescent="0.2">
      <c r="A619" s="101"/>
      <c r="B619" s="101"/>
      <c r="E619" s="7"/>
      <c r="F619" s="7"/>
      <c r="G619" s="7"/>
      <c r="H619" s="7"/>
      <c r="I619" s="7"/>
      <c r="J619" s="7"/>
      <c r="K619" s="7"/>
      <c r="L619" s="8"/>
      <c r="M619" s="8"/>
      <c r="N619" s="8"/>
      <c r="O619" s="18"/>
      <c r="P619" s="18"/>
    </row>
    <row r="620" spans="1:16" s="10" customFormat="1" ht="15" x14ac:dyDescent="0.2">
      <c r="A620" s="101"/>
      <c r="B620" s="101"/>
      <c r="E620" s="7"/>
      <c r="F620" s="7"/>
      <c r="G620" s="7"/>
      <c r="H620" s="7"/>
      <c r="I620" s="7"/>
      <c r="J620" s="7"/>
      <c r="K620" s="7"/>
      <c r="L620" s="8"/>
      <c r="M620" s="8"/>
      <c r="N620" s="8"/>
      <c r="O620" s="18"/>
      <c r="P620" s="18"/>
    </row>
    <row r="621" spans="1:16" s="10" customFormat="1" ht="15" x14ac:dyDescent="0.2">
      <c r="A621" s="101"/>
      <c r="B621" s="101"/>
      <c r="E621" s="7"/>
      <c r="F621" s="7"/>
      <c r="G621" s="7"/>
      <c r="H621" s="7"/>
      <c r="I621" s="7"/>
      <c r="J621" s="7"/>
      <c r="K621" s="7"/>
      <c r="L621" s="8"/>
      <c r="M621" s="8"/>
      <c r="N621" s="8"/>
      <c r="O621" s="18"/>
      <c r="P621" s="18"/>
    </row>
    <row r="622" spans="1:16" s="10" customFormat="1" ht="15" x14ac:dyDescent="0.2">
      <c r="A622" s="101"/>
      <c r="B622" s="101"/>
      <c r="E622" s="7"/>
      <c r="F622" s="7"/>
      <c r="G622" s="7"/>
      <c r="H622" s="7"/>
      <c r="I622" s="7"/>
      <c r="J622" s="7"/>
      <c r="K622" s="7"/>
      <c r="L622" s="8"/>
      <c r="M622" s="8"/>
      <c r="N622" s="8"/>
      <c r="O622" s="18"/>
      <c r="P622" s="18"/>
    </row>
    <row r="623" spans="1:16" s="10" customFormat="1" ht="15" x14ac:dyDescent="0.2">
      <c r="A623" s="101"/>
      <c r="B623" s="101"/>
      <c r="E623" s="7"/>
      <c r="F623" s="7"/>
      <c r="G623" s="7"/>
      <c r="H623" s="7"/>
      <c r="I623" s="7"/>
      <c r="J623" s="7"/>
      <c r="K623" s="7"/>
      <c r="L623" s="8"/>
      <c r="M623" s="8"/>
      <c r="N623" s="8"/>
      <c r="O623" s="18"/>
      <c r="P623" s="18"/>
    </row>
    <row r="624" spans="1:16" s="10" customFormat="1" ht="15" x14ac:dyDescent="0.2">
      <c r="A624" s="101"/>
      <c r="B624" s="101"/>
      <c r="E624" s="7"/>
      <c r="F624" s="7"/>
      <c r="G624" s="7"/>
      <c r="H624" s="7"/>
      <c r="I624" s="7"/>
      <c r="J624" s="7"/>
      <c r="K624" s="7"/>
      <c r="L624" s="8"/>
      <c r="M624" s="8"/>
      <c r="N624" s="8"/>
      <c r="O624" s="18"/>
      <c r="P624" s="18"/>
    </row>
    <row r="625" spans="1:18" s="10" customFormat="1" ht="15" x14ac:dyDescent="0.2">
      <c r="A625" s="101"/>
      <c r="B625" s="101"/>
      <c r="E625" s="7"/>
      <c r="F625" s="7"/>
      <c r="G625" s="7"/>
      <c r="H625" s="7"/>
      <c r="I625" s="7"/>
      <c r="J625" s="7"/>
      <c r="K625" s="7"/>
      <c r="L625" s="8"/>
      <c r="M625" s="8"/>
      <c r="N625" s="8"/>
      <c r="O625" s="18"/>
      <c r="P625" s="18"/>
    </row>
    <row r="626" spans="1:18" s="10" customFormat="1" ht="15" x14ac:dyDescent="0.2">
      <c r="A626" s="101"/>
      <c r="B626" s="101"/>
      <c r="E626" s="7"/>
      <c r="F626" s="7"/>
      <c r="G626" s="7"/>
      <c r="H626" s="7"/>
      <c r="I626" s="7"/>
      <c r="J626" s="7"/>
      <c r="K626" s="7"/>
      <c r="L626" s="8"/>
      <c r="M626" s="8"/>
      <c r="N626" s="8"/>
      <c r="O626" s="18"/>
      <c r="P626" s="18"/>
    </row>
    <row r="627" spans="1:18" s="10" customFormat="1" ht="15" x14ac:dyDescent="0.2">
      <c r="A627" s="101"/>
      <c r="B627" s="101"/>
      <c r="E627" s="7"/>
      <c r="F627" s="7"/>
      <c r="G627" s="7"/>
      <c r="H627" s="7"/>
      <c r="I627" s="7"/>
      <c r="J627" s="7"/>
      <c r="K627" s="7"/>
      <c r="L627" s="8"/>
      <c r="M627" s="8"/>
      <c r="N627" s="8"/>
      <c r="O627" s="18"/>
      <c r="P627" s="18"/>
    </row>
    <row r="628" spans="1:18" s="10" customFormat="1" ht="15" x14ac:dyDescent="0.2">
      <c r="A628" s="101"/>
      <c r="B628" s="101"/>
      <c r="E628" s="7"/>
      <c r="F628" s="7"/>
      <c r="G628" s="7"/>
      <c r="H628" s="7"/>
      <c r="I628" s="7"/>
      <c r="J628" s="7"/>
      <c r="K628" s="7"/>
      <c r="L628" s="8"/>
      <c r="M628" s="8"/>
      <c r="N628" s="8"/>
      <c r="O628" s="18"/>
      <c r="P628" s="18"/>
      <c r="Q628" s="18"/>
      <c r="R628" s="8"/>
    </row>
    <row r="629" spans="1:18" s="10" customFormat="1" ht="15" x14ac:dyDescent="0.2">
      <c r="A629" s="101"/>
      <c r="B629" s="101"/>
      <c r="E629" s="7"/>
      <c r="F629" s="7"/>
      <c r="G629" s="7"/>
      <c r="H629" s="7"/>
      <c r="I629" s="7"/>
      <c r="J629" s="7"/>
      <c r="K629" s="7"/>
      <c r="L629" s="8"/>
      <c r="M629" s="8"/>
      <c r="N629" s="8"/>
      <c r="O629" s="18"/>
      <c r="P629" s="18"/>
      <c r="Q629" s="18"/>
      <c r="R629" s="8"/>
    </row>
    <row r="630" spans="1:18" s="10" customFormat="1" ht="15" x14ac:dyDescent="0.2">
      <c r="A630" s="101"/>
      <c r="B630" s="101"/>
      <c r="E630" s="7"/>
      <c r="F630" s="7"/>
      <c r="G630" s="7"/>
      <c r="H630" s="7"/>
      <c r="I630" s="7"/>
      <c r="J630" s="7"/>
      <c r="K630" s="7"/>
      <c r="L630" s="8"/>
      <c r="M630" s="8"/>
      <c r="N630" s="8"/>
      <c r="O630" s="18"/>
      <c r="P630" s="18"/>
      <c r="Q630" s="18"/>
      <c r="R630" s="8"/>
    </row>
    <row r="631" spans="1:18" s="10" customFormat="1" ht="15" x14ac:dyDescent="0.2">
      <c r="A631" s="101"/>
      <c r="B631" s="101"/>
      <c r="E631" s="7"/>
      <c r="F631" s="7"/>
      <c r="G631" s="7"/>
      <c r="H631" s="7"/>
      <c r="I631" s="7"/>
      <c r="J631" s="7"/>
      <c r="K631" s="7"/>
      <c r="L631" s="8"/>
      <c r="M631" s="8"/>
      <c r="N631" s="8"/>
      <c r="O631" s="18"/>
      <c r="P631" s="18"/>
      <c r="Q631" s="18"/>
      <c r="R631" s="8"/>
    </row>
    <row r="632" spans="1:18" s="10" customFormat="1" ht="15" x14ac:dyDescent="0.2">
      <c r="A632" s="101"/>
      <c r="B632" s="101"/>
      <c r="E632" s="7"/>
      <c r="F632" s="7"/>
      <c r="G632" s="7"/>
      <c r="H632" s="7"/>
      <c r="I632" s="7"/>
      <c r="J632" s="7"/>
      <c r="K632" s="7"/>
      <c r="L632" s="8"/>
      <c r="M632" s="8"/>
      <c r="N632" s="8"/>
      <c r="O632" s="18"/>
      <c r="P632" s="18"/>
      <c r="Q632" s="18"/>
      <c r="R632" s="8"/>
    </row>
    <row r="633" spans="1:18" s="10" customFormat="1" ht="15" x14ac:dyDescent="0.2">
      <c r="A633" s="101"/>
      <c r="B633" s="101"/>
      <c r="E633" s="7"/>
      <c r="F633" s="7"/>
      <c r="G633" s="7"/>
      <c r="H633" s="7"/>
      <c r="I633" s="7"/>
      <c r="J633" s="7"/>
      <c r="K633" s="7"/>
      <c r="L633" s="8"/>
      <c r="M633" s="8"/>
      <c r="N633" s="8"/>
      <c r="O633" s="18"/>
      <c r="P633" s="18"/>
      <c r="Q633" s="18"/>
      <c r="R633" s="8"/>
    </row>
    <row r="634" spans="1:18" s="10" customFormat="1" ht="15" x14ac:dyDescent="0.2">
      <c r="A634" s="101"/>
      <c r="B634" s="101"/>
      <c r="E634" s="7"/>
      <c r="F634" s="7"/>
      <c r="G634" s="7"/>
      <c r="H634" s="7"/>
      <c r="I634" s="7"/>
      <c r="J634" s="7"/>
      <c r="K634" s="7"/>
      <c r="L634" s="8"/>
      <c r="M634" s="8"/>
      <c r="N634" s="8"/>
      <c r="O634" s="18"/>
      <c r="P634" s="18"/>
      <c r="Q634" s="18"/>
      <c r="R634" s="8"/>
    </row>
    <row r="635" spans="1:18" s="10" customFormat="1" ht="15" x14ac:dyDescent="0.2">
      <c r="A635" s="101"/>
      <c r="B635" s="101"/>
      <c r="E635" s="7"/>
      <c r="F635" s="7"/>
      <c r="G635" s="7"/>
      <c r="H635" s="7"/>
      <c r="I635" s="7"/>
      <c r="J635" s="7"/>
      <c r="K635" s="7"/>
      <c r="L635" s="8"/>
      <c r="M635" s="8"/>
      <c r="N635" s="8"/>
      <c r="O635" s="18"/>
      <c r="P635" s="18"/>
      <c r="Q635" s="18"/>
      <c r="R635" s="8"/>
    </row>
    <row r="636" spans="1:18" s="10" customFormat="1" ht="15" x14ac:dyDescent="0.2">
      <c r="A636" s="101"/>
      <c r="B636" s="101"/>
      <c r="E636" s="7"/>
      <c r="F636" s="7"/>
      <c r="G636" s="7"/>
      <c r="H636" s="7"/>
      <c r="I636" s="7"/>
      <c r="J636" s="7"/>
      <c r="K636" s="7"/>
      <c r="L636" s="8"/>
      <c r="M636" s="8"/>
      <c r="N636" s="8"/>
      <c r="O636" s="18"/>
      <c r="P636" s="18"/>
      <c r="Q636" s="18"/>
      <c r="R636" s="8"/>
    </row>
    <row r="637" spans="1:18" s="10" customFormat="1" ht="15" x14ac:dyDescent="0.2">
      <c r="A637" s="101"/>
      <c r="B637" s="101"/>
      <c r="E637" s="7"/>
      <c r="F637" s="7"/>
      <c r="G637" s="7"/>
      <c r="H637" s="7"/>
      <c r="I637" s="7"/>
      <c r="J637" s="7"/>
      <c r="K637" s="7"/>
      <c r="L637" s="8"/>
      <c r="M637" s="8"/>
      <c r="N637" s="8"/>
      <c r="O637" s="18"/>
      <c r="P637" s="18"/>
      <c r="Q637" s="18"/>
      <c r="R637" s="8"/>
    </row>
    <row r="638" spans="1:18" s="10" customFormat="1" ht="15" x14ac:dyDescent="0.2">
      <c r="A638" s="101"/>
      <c r="B638" s="101"/>
      <c r="E638" s="7"/>
      <c r="F638" s="7"/>
      <c r="G638" s="7"/>
      <c r="H638" s="7"/>
      <c r="I638" s="7"/>
      <c r="J638" s="7"/>
      <c r="K638" s="7"/>
      <c r="L638" s="8"/>
      <c r="M638" s="8"/>
      <c r="N638" s="8"/>
      <c r="O638" s="18"/>
      <c r="P638" s="18"/>
      <c r="Q638" s="18"/>
      <c r="R638" s="8"/>
    </row>
    <row r="639" spans="1:18" s="10" customFormat="1" ht="15" x14ac:dyDescent="0.2">
      <c r="A639" s="101"/>
      <c r="B639" s="101"/>
      <c r="E639" s="7"/>
      <c r="F639" s="7"/>
      <c r="G639" s="7"/>
      <c r="H639" s="7"/>
      <c r="I639" s="7"/>
      <c r="J639" s="7"/>
      <c r="K639" s="7"/>
      <c r="L639" s="8"/>
      <c r="M639" s="8"/>
      <c r="N639" s="8"/>
      <c r="O639" s="18"/>
      <c r="P639" s="18"/>
      <c r="Q639" s="18"/>
      <c r="R639" s="8"/>
    </row>
    <row r="640" spans="1:18" s="10" customFormat="1" ht="15" x14ac:dyDescent="0.2">
      <c r="A640" s="101"/>
      <c r="B640" s="101"/>
      <c r="E640" s="7"/>
      <c r="F640" s="7"/>
      <c r="G640" s="7"/>
      <c r="H640" s="7"/>
      <c r="I640" s="7"/>
      <c r="J640" s="7"/>
      <c r="K640" s="7"/>
      <c r="L640" s="8"/>
      <c r="M640" s="8"/>
      <c r="N640" s="8"/>
      <c r="O640" s="18"/>
      <c r="P640" s="18"/>
      <c r="Q640" s="18"/>
      <c r="R640" s="8"/>
    </row>
    <row r="641" spans="1:23" s="10" customFormat="1" ht="15" x14ac:dyDescent="0.2">
      <c r="A641" s="101"/>
      <c r="B641" s="101"/>
      <c r="E641" s="7"/>
      <c r="F641" s="7"/>
      <c r="G641" s="7"/>
      <c r="H641" s="7"/>
      <c r="I641" s="7"/>
      <c r="J641" s="7"/>
      <c r="K641" s="7"/>
      <c r="L641" s="8"/>
      <c r="M641" s="8"/>
      <c r="N641" s="8"/>
      <c r="O641" s="18"/>
      <c r="P641" s="18"/>
      <c r="Q641" s="18"/>
      <c r="R641" s="8"/>
    </row>
    <row r="642" spans="1:23" s="10" customFormat="1" ht="15" x14ac:dyDescent="0.2">
      <c r="A642" s="101"/>
      <c r="B642" s="101"/>
      <c r="E642" s="7"/>
      <c r="F642" s="7"/>
      <c r="G642" s="7"/>
      <c r="H642" s="7"/>
      <c r="I642" s="7"/>
      <c r="J642" s="7"/>
      <c r="K642" s="7"/>
      <c r="L642" s="8"/>
      <c r="M642" s="8"/>
      <c r="N642" s="8"/>
      <c r="O642" s="18"/>
      <c r="P642" s="18"/>
      <c r="Q642" s="18"/>
      <c r="R642" s="8"/>
    </row>
    <row r="643" spans="1:23" s="10" customFormat="1" ht="15" x14ac:dyDescent="0.2">
      <c r="A643" s="101"/>
      <c r="B643" s="101"/>
      <c r="E643" s="7"/>
      <c r="F643" s="7"/>
      <c r="G643" s="7"/>
      <c r="H643" s="7"/>
      <c r="I643" s="7"/>
      <c r="J643" s="7"/>
      <c r="K643" s="7"/>
      <c r="L643" s="8"/>
      <c r="M643" s="8"/>
      <c r="N643" s="8"/>
      <c r="O643" s="18"/>
      <c r="P643" s="18"/>
      <c r="Q643" s="18"/>
      <c r="R643" s="8"/>
    </row>
    <row r="644" spans="1:23" s="10" customFormat="1" ht="15" x14ac:dyDescent="0.2">
      <c r="A644" s="101"/>
      <c r="B644" s="101"/>
      <c r="E644" s="7"/>
      <c r="F644" s="7"/>
      <c r="G644" s="7"/>
      <c r="H644" s="7"/>
      <c r="I644" s="7"/>
      <c r="J644" s="7"/>
      <c r="K644" s="7"/>
      <c r="L644" s="8"/>
      <c r="M644" s="8"/>
      <c r="N644" s="8"/>
      <c r="O644" s="18"/>
      <c r="P644" s="18"/>
      <c r="Q644" s="18"/>
      <c r="R644" s="8"/>
    </row>
    <row r="645" spans="1:23" s="10" customFormat="1" ht="15" x14ac:dyDescent="0.2">
      <c r="A645" s="101"/>
      <c r="B645" s="101"/>
      <c r="E645" s="7"/>
      <c r="F645" s="7"/>
      <c r="G645" s="7"/>
      <c r="H645" s="7"/>
      <c r="I645" s="7"/>
      <c r="J645" s="7"/>
      <c r="K645" s="7"/>
      <c r="L645" s="8"/>
      <c r="M645" s="8"/>
      <c r="N645" s="8"/>
      <c r="O645" s="18"/>
      <c r="P645" s="18"/>
      <c r="Q645" s="18"/>
      <c r="R645" s="8"/>
    </row>
    <row r="646" spans="1:23" s="10" customFormat="1" ht="15" x14ac:dyDescent="0.2">
      <c r="A646" s="101"/>
      <c r="B646" s="101"/>
      <c r="E646" s="7"/>
      <c r="F646" s="7"/>
      <c r="G646" s="7"/>
      <c r="H646" s="7"/>
      <c r="I646" s="7"/>
      <c r="J646" s="7"/>
      <c r="K646" s="7"/>
      <c r="L646" s="8"/>
      <c r="M646" s="8"/>
      <c r="N646" s="8"/>
      <c r="O646" s="18"/>
      <c r="P646" s="18"/>
      <c r="Q646" s="18"/>
      <c r="R646" s="8"/>
    </row>
    <row r="647" spans="1:23" s="10" customFormat="1" ht="15" x14ac:dyDescent="0.2">
      <c r="A647" s="101"/>
      <c r="B647" s="101"/>
      <c r="E647" s="7"/>
      <c r="F647" s="7"/>
      <c r="G647" s="7"/>
      <c r="H647" s="7"/>
      <c r="I647" s="7"/>
      <c r="J647" s="7"/>
      <c r="K647" s="7"/>
      <c r="L647" s="8"/>
      <c r="M647" s="8"/>
      <c r="N647" s="8"/>
      <c r="O647" s="18"/>
      <c r="P647" s="18"/>
      <c r="Q647" s="18"/>
      <c r="R647" s="8"/>
    </row>
    <row r="648" spans="1:23" s="10" customFormat="1" ht="15" x14ac:dyDescent="0.2">
      <c r="A648" s="101"/>
      <c r="B648" s="101"/>
      <c r="E648" s="7"/>
      <c r="F648" s="7"/>
      <c r="G648" s="7"/>
      <c r="H648" s="7"/>
      <c r="I648" s="7"/>
      <c r="J648" s="7"/>
      <c r="K648" s="7"/>
      <c r="L648" s="8"/>
      <c r="M648" s="8"/>
      <c r="N648" s="8"/>
      <c r="O648" s="18"/>
      <c r="P648" s="18"/>
      <c r="Q648" s="18"/>
      <c r="R648" s="8"/>
    </row>
    <row r="649" spans="1:23" s="10" customFormat="1" ht="15" x14ac:dyDescent="0.2">
      <c r="A649" s="101"/>
      <c r="B649" s="101"/>
      <c r="E649" s="7"/>
      <c r="F649" s="7"/>
      <c r="G649" s="7"/>
      <c r="H649" s="7"/>
      <c r="I649" s="7"/>
      <c r="J649" s="7"/>
      <c r="K649" s="7"/>
      <c r="L649" s="8"/>
      <c r="M649" s="8"/>
      <c r="N649" s="8"/>
      <c r="O649" s="18"/>
      <c r="P649" s="18"/>
      <c r="Q649" s="18"/>
      <c r="R649" s="8"/>
    </row>
    <row r="650" spans="1:23" s="10" customFormat="1" ht="15" x14ac:dyDescent="0.2">
      <c r="A650" s="101"/>
      <c r="B650" s="101"/>
      <c r="E650" s="7"/>
      <c r="F650" s="7"/>
      <c r="G650" s="7"/>
      <c r="H650" s="7"/>
      <c r="I650" s="7"/>
      <c r="J650" s="7"/>
      <c r="K650" s="7"/>
      <c r="L650" s="8"/>
      <c r="M650" s="8"/>
      <c r="N650" s="8"/>
      <c r="O650" s="18"/>
      <c r="P650" s="18"/>
      <c r="Q650" s="18"/>
      <c r="R650" s="8"/>
    </row>
    <row r="651" spans="1:23" ht="15" x14ac:dyDescent="0.2">
      <c r="A651" s="101"/>
      <c r="B651" s="101"/>
      <c r="S651" s="10"/>
      <c r="T651" s="10"/>
      <c r="U651" s="10"/>
      <c r="V651" s="10"/>
      <c r="W651" s="10"/>
    </row>
    <row r="652" spans="1:23" ht="15" x14ac:dyDescent="0.2">
      <c r="A652" s="101"/>
      <c r="B652" s="101"/>
      <c r="S652" s="10"/>
      <c r="T652" s="10"/>
      <c r="U652" s="10"/>
      <c r="V652" s="10"/>
      <c r="W652" s="10"/>
    </row>
    <row r="653" spans="1:23" ht="15" x14ac:dyDescent="0.2">
      <c r="A653" s="101"/>
      <c r="B653" s="101"/>
      <c r="S653" s="10"/>
      <c r="T653" s="10"/>
      <c r="U653" s="10"/>
      <c r="V653" s="10"/>
      <c r="W653" s="10"/>
    </row>
    <row r="654" spans="1:23" ht="15" x14ac:dyDescent="0.2">
      <c r="A654" s="101"/>
      <c r="B654" s="101"/>
      <c r="S654" s="10"/>
      <c r="T654" s="10"/>
      <c r="U654" s="10"/>
      <c r="V654" s="10"/>
      <c r="W654" s="10"/>
    </row>
    <row r="655" spans="1:23" ht="15" x14ac:dyDescent="0.2">
      <c r="A655" s="101"/>
      <c r="B655" s="101"/>
      <c r="S655" s="10"/>
      <c r="T655" s="10"/>
      <c r="U655" s="10"/>
      <c r="V655" s="10"/>
      <c r="W655" s="10"/>
    </row>
    <row r="656" spans="1:23" ht="15" x14ac:dyDescent="0.2">
      <c r="A656" s="101"/>
      <c r="B656" s="101"/>
      <c r="S656" s="10"/>
      <c r="T656" s="10"/>
      <c r="U656" s="10"/>
      <c r="V656" s="10"/>
      <c r="W656" s="10"/>
    </row>
    <row r="657" spans="1:23" ht="15" x14ac:dyDescent="0.2">
      <c r="A657" s="101"/>
      <c r="B657" s="101"/>
      <c r="S657" s="10"/>
      <c r="T657" s="10"/>
      <c r="U657" s="10"/>
      <c r="V657" s="10"/>
      <c r="W657" s="10"/>
    </row>
    <row r="658" spans="1:23" ht="15" x14ac:dyDescent="0.2">
      <c r="A658" s="101"/>
      <c r="B658" s="101"/>
      <c r="S658" s="10"/>
      <c r="T658" s="10"/>
      <c r="U658" s="10"/>
      <c r="V658" s="10"/>
      <c r="W658" s="10"/>
    </row>
  </sheetData>
  <mergeCells count="17">
    <mergeCell ref="A1:H1"/>
    <mergeCell ref="R11:S11"/>
    <mergeCell ref="T11:U11"/>
    <mergeCell ref="V11:W11"/>
    <mergeCell ref="A64:B64"/>
    <mergeCell ref="O11:O12"/>
    <mergeCell ref="P11:P12"/>
    <mergeCell ref="A65:N66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5" priority="8" operator="greaterThan">
      <formula>80</formula>
    </cfRule>
  </conditionalFormatting>
  <conditionalFormatting sqref="P13:P15">
    <cfRule type="cellIs" dxfId="4" priority="5" operator="greaterThan">
      <formula>80</formula>
    </cfRule>
  </conditionalFormatting>
  <conditionalFormatting sqref="P17:P24">
    <cfRule type="cellIs" dxfId="3" priority="4" operator="greaterThan">
      <formula>80</formula>
    </cfRule>
  </conditionalFormatting>
  <conditionalFormatting sqref="P16">
    <cfRule type="cellIs" dxfId="2" priority="3" operator="greaterThan">
      <formula>80</formula>
    </cfRule>
  </conditionalFormatting>
  <conditionalFormatting sqref="P25:P40">
    <cfRule type="cellIs" dxfId="1" priority="2" operator="greaterThan">
      <formula>80</formula>
    </cfRule>
  </conditionalFormatting>
  <conditionalFormatting sqref="P41:P49">
    <cfRule type="cellIs" dxfId="0" priority="1" operator="greaterThan">
      <formula>80</formula>
    </cfRule>
  </conditionalFormatting>
  <pageMargins left="0.39370078740157483" right="0" top="0.78740157480314965" bottom="0.78740157480314965" header="0.51181102362204722" footer="0.51181102362204722"/>
  <pageSetup paperSize="9" scale="73" firstPageNumber="65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  <rowBreaks count="2" manualBreakCount="2">
    <brk id="26" max="13" man="1"/>
    <brk id="45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13" zoomScaleNormal="100" workbookViewId="0">
      <selection activeCell="L54" sqref="L54"/>
    </sheetView>
  </sheetViews>
  <sheetFormatPr defaultColWidth="9.28515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28515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109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208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 t="s">
        <v>209</v>
      </c>
      <c r="F6" s="583"/>
      <c r="G6" s="251" t="s">
        <v>3</v>
      </c>
      <c r="H6" s="584">
        <v>1102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69543000</v>
      </c>
      <c r="F16" s="595"/>
      <c r="G16" s="261">
        <v>82378507.269999996</v>
      </c>
      <c r="H16" s="124">
        <v>82008855.609999999</v>
      </c>
      <c r="I16" s="124">
        <v>369651.66000000003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50510</v>
      </c>
      <c r="H17" s="77">
        <v>123</v>
      </c>
      <c r="I17" s="77">
        <v>50387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69680000</v>
      </c>
      <c r="F18" s="595"/>
      <c r="G18" s="261">
        <v>82413768.290000007</v>
      </c>
      <c r="H18" s="124">
        <v>81729651.350000009</v>
      </c>
      <c r="I18" s="124">
        <v>684116.94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85771.020000010729</v>
      </c>
      <c r="H20" s="165">
        <f>H18-H16+H17</f>
        <v>-279081.25999999046</v>
      </c>
      <c r="I20" s="165">
        <f>I18-I16+I17</f>
        <v>364852.27999999991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35261.020000010729</v>
      </c>
      <c r="H21" s="165">
        <f>H20-H17</f>
        <v>-279204.25999999046</v>
      </c>
      <c r="I21" s="165">
        <f>I20-I17</f>
        <v>314465.27999999991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-101698.45999998928</v>
      </c>
      <c r="H25" s="169">
        <f>H21-H26</f>
        <v>-416163.73999999044</v>
      </c>
      <c r="I25" s="169">
        <f>I21-I26</f>
        <v>314465.27999999991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136959.48000000001</v>
      </c>
      <c r="H26" s="169">
        <v>136959.48000000001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136959.48000000001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3264391.34</v>
      </c>
      <c r="H33" s="269"/>
      <c r="I33" s="269"/>
      <c r="J33" s="479"/>
      <c r="K33" s="468"/>
    </row>
    <row r="34" spans="1:13" ht="38.25" customHeight="1" x14ac:dyDescent="0.2">
      <c r="A34" s="597" t="s">
        <v>276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200000</v>
      </c>
      <c r="G37" s="275">
        <v>100000</v>
      </c>
      <c r="H37" s="276"/>
      <c r="I37" s="277">
        <f>IF(F37=0,"nerozp.",G37/F37)</f>
        <v>0.5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3739897</v>
      </c>
      <c r="G41" s="275">
        <v>3739897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43600</v>
      </c>
      <c r="F50" s="295">
        <v>0</v>
      </c>
      <c r="G50" s="296">
        <v>0</v>
      </c>
      <c r="H50" s="296">
        <f>E50+F50-G50</f>
        <v>43600</v>
      </c>
      <c r="I50" s="297">
        <v>43600</v>
      </c>
      <c r="J50" s="481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1597403.83</v>
      </c>
      <c r="F51" s="301">
        <v>992325.76</v>
      </c>
      <c r="G51" s="302">
        <v>545449</v>
      </c>
      <c r="H51" s="302">
        <f>E51+F51-G51</f>
        <v>2044280.5899999999</v>
      </c>
      <c r="I51" s="303">
        <v>1960516.83</v>
      </c>
      <c r="J51" s="481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3293417.2199999997</v>
      </c>
      <c r="F52" s="301">
        <v>1701635.8599999999</v>
      </c>
      <c r="G52" s="302">
        <v>3115447.77</v>
      </c>
      <c r="H52" s="302">
        <f>E52+F52-G52</f>
        <v>1879605.31</v>
      </c>
      <c r="I52" s="303">
        <v>1530306.7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1609410.04</v>
      </c>
      <c r="F53" s="301">
        <v>4552242.17</v>
      </c>
      <c r="G53" s="302">
        <v>4240081.17</v>
      </c>
      <c r="H53" s="302">
        <f>E53+F53-G53</f>
        <v>1921571.04</v>
      </c>
      <c r="I53" s="303">
        <v>1921571.04</v>
      </c>
      <c r="J53" s="481"/>
      <c r="K53" s="480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6543831.0899999999</v>
      </c>
      <c r="F54" s="307">
        <f>F50+F51+F52+F53</f>
        <v>7246203.79</v>
      </c>
      <c r="G54" s="308">
        <f>G50+G51+G52+G53</f>
        <v>7900977.9399999995</v>
      </c>
      <c r="H54" s="308">
        <f>H50+H51+H52+H53</f>
        <v>5889056.9399999995</v>
      </c>
      <c r="I54" s="309">
        <f>SUM(I50:I53)</f>
        <v>5455994.5700000003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7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113</v>
      </c>
      <c r="F2" s="630"/>
      <c r="G2" s="630"/>
      <c r="H2" s="630"/>
      <c r="I2" s="630"/>
      <c r="J2" s="22"/>
    </row>
    <row r="3" spans="1:11" ht="9.75" customHeight="1" x14ac:dyDescent="0.4">
      <c r="A3" s="408"/>
      <c r="B3" s="408"/>
      <c r="C3" s="408"/>
      <c r="D3" s="408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271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272</v>
      </c>
      <c r="F6" s="627"/>
      <c r="G6" s="159" t="s">
        <v>3</v>
      </c>
      <c r="H6" s="628">
        <v>1103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409"/>
      <c r="I14" s="409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105542000</v>
      </c>
      <c r="F16" s="622"/>
      <c r="G16" s="6">
        <v>108545463.02999999</v>
      </c>
      <c r="H16" s="43">
        <v>105619681.98999998</v>
      </c>
      <c r="I16" s="43">
        <v>2925781.04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134920</v>
      </c>
      <c r="H17" s="132">
        <v>0</v>
      </c>
      <c r="I17" s="132">
        <v>134920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106716000</v>
      </c>
      <c r="F18" s="622"/>
      <c r="G18" s="6">
        <v>109054812.58</v>
      </c>
      <c r="H18" s="43">
        <v>105273087.42</v>
      </c>
      <c r="I18" s="43">
        <v>3781725.1600000006</v>
      </c>
      <c r="J18" s="27"/>
      <c r="K18" s="4"/>
    </row>
    <row r="19" spans="1:11" ht="19.5" x14ac:dyDescent="0.4">
      <c r="A19" s="32"/>
      <c r="B19" s="3"/>
      <c r="C19" s="3"/>
      <c r="D19" s="3"/>
      <c r="E19" s="410"/>
      <c r="F19" s="411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644269.55000001192</v>
      </c>
      <c r="H20" s="165">
        <f>H18-H16+H17</f>
        <v>-346594.56999997795</v>
      </c>
      <c r="I20" s="165">
        <f>I18-I16+I17</f>
        <v>990864.12000000058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509349.55000001192</v>
      </c>
      <c r="H21" s="165">
        <f>H20-H17</f>
        <v>-346594.56999997795</v>
      </c>
      <c r="I21" s="165">
        <f>I20-I17</f>
        <v>855944.12000000058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-138490.44999998808</v>
      </c>
      <c r="H25" s="169">
        <f>H21-H26</f>
        <v>-994434.56999997795</v>
      </c>
      <c r="I25" s="169">
        <f>I21-I26</f>
        <v>855944.12000000058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647840</v>
      </c>
      <c r="H26" s="169">
        <v>647840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647840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632211.5</v>
      </c>
      <c r="H33" s="184"/>
      <c r="I33" s="184"/>
      <c r="J33" s="479"/>
      <c r="K33" s="468"/>
    </row>
    <row r="34" spans="1:11" ht="38.25" customHeight="1" x14ac:dyDescent="0.2">
      <c r="A34" s="624" t="s">
        <v>280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40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234000</v>
      </c>
      <c r="G37" s="54">
        <v>234000</v>
      </c>
      <c r="H37" s="55"/>
      <c r="I37" s="401">
        <f>IF(F37=0,"nerozp.",G37/F37)</f>
        <v>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0.69</v>
      </c>
      <c r="G40" s="54">
        <v>0.69</v>
      </c>
      <c r="H40" s="55"/>
      <c r="I40" s="401">
        <f>IF(F40=0,"nerozp.",G40/F40)</f>
        <v>1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4532989</v>
      </c>
      <c r="G41" s="54">
        <v>4532989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30876</v>
      </c>
      <c r="F50" s="390">
        <v>40000</v>
      </c>
      <c r="G50" s="389">
        <v>40000</v>
      </c>
      <c r="H50" s="389">
        <f>E50+F50-G50</f>
        <v>30876</v>
      </c>
      <c r="I50" s="388">
        <v>30876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783292.46</v>
      </c>
      <c r="F51" s="385">
        <v>1217480.8799999999</v>
      </c>
      <c r="G51" s="133">
        <v>795186</v>
      </c>
      <c r="H51" s="133">
        <f>E51+F51-G51</f>
        <v>1205587.3399999999</v>
      </c>
      <c r="I51" s="384">
        <v>1050312.28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6406740.3200000003</v>
      </c>
      <c r="F52" s="385">
        <v>1952071.2599999998</v>
      </c>
      <c r="G52" s="133">
        <v>5658253.3700000001</v>
      </c>
      <c r="H52" s="133">
        <f>E52+F52-G52</f>
        <v>2700558.21</v>
      </c>
      <c r="I52" s="384">
        <v>2700558.21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652381.56000000006</v>
      </c>
      <c r="F53" s="385">
        <v>5937999.0999999996</v>
      </c>
      <c r="G53" s="133">
        <v>6045366.0300000003</v>
      </c>
      <c r="H53" s="133">
        <f>E53+F53-G53</f>
        <v>545014.62999999989</v>
      </c>
      <c r="I53" s="384">
        <v>545014.63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7873290.3399999999</v>
      </c>
      <c r="F54" s="68">
        <f>F50+F51+F52+F53</f>
        <v>9147551.2399999984</v>
      </c>
      <c r="G54" s="67">
        <f>G50+G51+G52+G53</f>
        <v>12538805.4</v>
      </c>
      <c r="H54" s="67">
        <f>H50+H51+H52+H53</f>
        <v>4482036.18</v>
      </c>
      <c r="I54" s="383">
        <f>SUM(I50:I53)</f>
        <v>4326761.12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0:11" s="4" customFormat="1" x14ac:dyDescent="0.2">
      <c r="J67" s="467"/>
      <c r="K67" s="7"/>
    </row>
    <row r="68" spans="10:11" s="4" customFormat="1" x14ac:dyDescent="0.2">
      <c r="J68" s="467"/>
      <c r="K68" s="7"/>
    </row>
    <row r="69" spans="10:11" s="4" customFormat="1" x14ac:dyDescent="0.2">
      <c r="J69" s="467"/>
      <c r="K69" s="7"/>
    </row>
    <row r="70" spans="10:11" s="4" customFormat="1" x14ac:dyDescent="0.2">
      <c r="J70" s="467"/>
      <c r="K70" s="7"/>
    </row>
    <row r="71" spans="10:11" s="4" customFormat="1" x14ac:dyDescent="0.2">
      <c r="J71" s="467"/>
      <c r="K71" s="7"/>
    </row>
    <row r="72" spans="10:11" s="4" customFormat="1" x14ac:dyDescent="0.2">
      <c r="J72" s="467"/>
      <c r="K72" s="7"/>
    </row>
    <row r="73" spans="10:11" s="4" customFormat="1" x14ac:dyDescent="0.2">
      <c r="J73" s="467"/>
      <c r="K73" s="7"/>
    </row>
    <row r="74" spans="10:11" s="4" customFormat="1" x14ac:dyDescent="0.2">
      <c r="J74" s="467"/>
      <c r="K74" s="7"/>
    </row>
    <row r="75" spans="10:11" s="4" customFormat="1" x14ac:dyDescent="0.2">
      <c r="J75" s="467"/>
      <c r="K75" s="7"/>
    </row>
    <row r="76" spans="10:11" s="4" customFormat="1" x14ac:dyDescent="0.2">
      <c r="J76" s="467"/>
      <c r="K76" s="7"/>
    </row>
    <row r="77" spans="10:11" s="4" customFormat="1" x14ac:dyDescent="0.2">
      <c r="J77" s="467"/>
      <c r="K77" s="7"/>
    </row>
    <row r="78" spans="10:11" s="4" customFormat="1" x14ac:dyDescent="0.2">
      <c r="J78" s="467"/>
      <c r="K78" s="7"/>
    </row>
    <row r="79" spans="10:11" s="4" customFormat="1" x14ac:dyDescent="0.2">
      <c r="J79" s="467"/>
      <c r="K79" s="7"/>
    </row>
    <row r="80" spans="10:11" s="4" customFormat="1" x14ac:dyDescent="0.2">
      <c r="J80" s="467"/>
      <c r="K80" s="7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0:11" s="4" customFormat="1" x14ac:dyDescent="0.2">
      <c r="J97" s="467"/>
      <c r="K97" s="7"/>
    </row>
    <row r="99" spans="10:11" s="4" customFormat="1" x14ac:dyDescent="0.2">
      <c r="J99" s="467"/>
      <c r="K99" s="7"/>
    </row>
    <row r="100" spans="10:11" s="4" customFormat="1" x14ac:dyDescent="0.2">
      <c r="J100" s="467"/>
      <c r="K100" s="7"/>
    </row>
    <row r="101" spans="10:11" s="4" customFormat="1" x14ac:dyDescent="0.2">
      <c r="J101" s="467"/>
      <c r="K101" s="7"/>
    </row>
    <row r="102" spans="10:11" s="4" customFormat="1" x14ac:dyDescent="0.2">
      <c r="J102" s="467"/>
      <c r="K102" s="7"/>
    </row>
    <row r="103" spans="10:11" s="4" customFormat="1" x14ac:dyDescent="0.2">
      <c r="J103" s="467"/>
      <c r="K103" s="7"/>
    </row>
    <row r="105" spans="10:11" s="4" customFormat="1" x14ac:dyDescent="0.2">
      <c r="J105" s="467"/>
      <c r="K105" s="7"/>
    </row>
    <row r="106" spans="10:11" s="4" customFormat="1" x14ac:dyDescent="0.2">
      <c r="J106" s="467"/>
      <c r="K106" s="7"/>
    </row>
    <row r="107" spans="10:11" s="4" customFormat="1" x14ac:dyDescent="0.2">
      <c r="J107" s="467"/>
      <c r="K107" s="7"/>
    </row>
    <row r="109" spans="10:11" s="4" customFormat="1" x14ac:dyDescent="0.2">
      <c r="J109" s="467"/>
      <c r="K109" s="7"/>
    </row>
    <row r="110" spans="10:11" s="4" customFormat="1" x14ac:dyDescent="0.2">
      <c r="J110" s="467"/>
      <c r="K110" s="7"/>
    </row>
    <row r="112" spans="10:11" s="4" customFormat="1" x14ac:dyDescent="0.2">
      <c r="J112" s="467"/>
      <c r="K112" s="7"/>
    </row>
    <row r="113" spans="10:11" s="4" customFormat="1" x14ac:dyDescent="0.2">
      <c r="J113" s="467"/>
      <c r="K113" s="7"/>
    </row>
    <row r="114" spans="10:11" s="4" customFormat="1" x14ac:dyDescent="0.2">
      <c r="J114" s="467"/>
      <c r="K114" s="7"/>
    </row>
    <row r="115" spans="10:11" s="4" customFormat="1" x14ac:dyDescent="0.2">
      <c r="J115" s="467"/>
      <c r="K115" s="7"/>
    </row>
    <row r="116" spans="10:11" s="4" customFormat="1" x14ac:dyDescent="0.2">
      <c r="J116" s="467"/>
      <c r="K116" s="7"/>
    </row>
    <row r="117" spans="10:11" s="4" customFormat="1" x14ac:dyDescent="0.2">
      <c r="J117" s="467"/>
      <c r="K117" s="7"/>
    </row>
    <row r="119" spans="10:11" s="4" customFormat="1" x14ac:dyDescent="0.2">
      <c r="J119" s="467"/>
      <c r="K119" s="7"/>
    </row>
    <row r="120" spans="10:11" s="4" customFormat="1" x14ac:dyDescent="0.2">
      <c r="J120" s="467"/>
      <c r="K120" s="7"/>
    </row>
    <row r="123" spans="10:11" s="4" customFormat="1" x14ac:dyDescent="0.2">
      <c r="J123" s="467"/>
      <c r="K123" s="7"/>
    </row>
    <row r="124" spans="10:11" s="4" customFormat="1" x14ac:dyDescent="0.2">
      <c r="J124" s="467"/>
      <c r="K124" s="7"/>
    </row>
    <row r="125" spans="10:11" s="4" customFormat="1" x14ac:dyDescent="0.2">
      <c r="J125" s="467"/>
      <c r="K125" s="7"/>
    </row>
    <row r="126" spans="10:11" s="4" customFormat="1" x14ac:dyDescent="0.2">
      <c r="J126" s="467"/>
      <c r="K126" s="7"/>
    </row>
    <row r="127" spans="10:11" s="4" customFormat="1" x14ac:dyDescent="0.2">
      <c r="J127" s="467"/>
      <c r="K127" s="7"/>
    </row>
    <row r="130" spans="10:11" s="4" customFormat="1" x14ac:dyDescent="0.2">
      <c r="J130" s="467"/>
      <c r="K130" s="7"/>
    </row>
    <row r="131" spans="10:11" s="4" customFormat="1" x14ac:dyDescent="0.2">
      <c r="J131" s="467"/>
      <c r="K131" s="7"/>
    </row>
    <row r="133" spans="10:11" s="4" customFormat="1" x14ac:dyDescent="0.2">
      <c r="J133" s="467"/>
      <c r="K133" s="7"/>
    </row>
    <row r="134" spans="10:11" s="4" customFormat="1" x14ac:dyDescent="0.2">
      <c r="J134" s="467"/>
      <c r="K134" s="7"/>
    </row>
    <row r="135" spans="10:11" s="4" customFormat="1" x14ac:dyDescent="0.2">
      <c r="J135" s="467"/>
      <c r="K135" s="7"/>
    </row>
    <row r="136" spans="10:11" s="4" customFormat="1" x14ac:dyDescent="0.2">
      <c r="J136" s="467"/>
      <c r="K136" s="7"/>
    </row>
    <row r="138" spans="10:11" s="4" customFormat="1" x14ac:dyDescent="0.2">
      <c r="J138" s="467"/>
      <c r="K138" s="7"/>
    </row>
    <row r="141" spans="10:11" s="4" customFormat="1" x14ac:dyDescent="0.2">
      <c r="J141" s="467"/>
      <c r="K141" s="7"/>
    </row>
    <row r="142" spans="10:11" s="4" customFormat="1" x14ac:dyDescent="0.2">
      <c r="J142" s="467"/>
      <c r="K142" s="7"/>
    </row>
    <row r="143" spans="10:11" s="4" customFormat="1" x14ac:dyDescent="0.2">
      <c r="J143" s="467"/>
      <c r="K143" s="7"/>
    </row>
    <row r="144" spans="10:11" s="4" customFormat="1" x14ac:dyDescent="0.2">
      <c r="J144" s="467"/>
      <c r="K144" s="7"/>
    </row>
    <row r="145" spans="10:11" s="4" customFormat="1" x14ac:dyDescent="0.2">
      <c r="J145" s="467"/>
      <c r="K145" s="7"/>
    </row>
    <row r="149" spans="10:11" s="4" customFormat="1" x14ac:dyDescent="0.2">
      <c r="J149" s="467"/>
      <c r="K149" s="7"/>
    </row>
    <row r="155" spans="10:11" s="4" customFormat="1" x14ac:dyDescent="0.2">
      <c r="J155" s="467"/>
      <c r="K155" s="7"/>
    </row>
    <row r="160" spans="10:11" s="4" customFormat="1" x14ac:dyDescent="0.2">
      <c r="J160" s="467"/>
      <c r="K160" s="7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0:11" s="4" customFormat="1" x14ac:dyDescent="0.2">
      <c r="J177" s="467"/>
      <c r="K177" s="7"/>
    </row>
    <row r="178" spans="10:11" s="4" customFormat="1" x14ac:dyDescent="0.2">
      <c r="J178" s="467"/>
      <c r="K178" s="7"/>
    </row>
    <row r="179" spans="10:11" s="4" customFormat="1" x14ac:dyDescent="0.2">
      <c r="J179" s="467"/>
      <c r="K179" s="7"/>
    </row>
    <row r="180" spans="10:11" s="4" customFormat="1" x14ac:dyDescent="0.2">
      <c r="J180" s="467"/>
      <c r="K180" s="7"/>
    </row>
    <row r="182" spans="10:11" s="4" customFormat="1" x14ac:dyDescent="0.2">
      <c r="J182" s="467"/>
      <c r="K182" s="7"/>
    </row>
    <row r="183" spans="10:11" s="4" customFormat="1" x14ac:dyDescent="0.2">
      <c r="J183" s="467"/>
      <c r="K183" s="7"/>
    </row>
    <row r="184" spans="10:11" s="4" customFormat="1" x14ac:dyDescent="0.2">
      <c r="J184" s="467"/>
      <c r="K184" s="7"/>
    </row>
    <row r="185" spans="10:11" s="4" customFormat="1" x14ac:dyDescent="0.2">
      <c r="J185" s="467"/>
      <c r="K185" s="7"/>
    </row>
    <row r="186" spans="10:11" s="4" customFormat="1" x14ac:dyDescent="0.2">
      <c r="J186" s="467"/>
      <c r="K186" s="7"/>
    </row>
    <row r="187" spans="10:11" s="4" customFormat="1" x14ac:dyDescent="0.2">
      <c r="J187" s="467"/>
      <c r="K187" s="7"/>
    </row>
    <row r="193" spans="10:11" s="4" customFormat="1" x14ac:dyDescent="0.2">
      <c r="J193" s="467"/>
      <c r="K193" s="7"/>
    </row>
    <row r="195" spans="10:11" s="4" customFormat="1" x14ac:dyDescent="0.2">
      <c r="J195" s="467"/>
      <c r="K195" s="7"/>
    </row>
    <row r="196" spans="10:11" s="4" customFormat="1" x14ac:dyDescent="0.2">
      <c r="J196" s="467"/>
      <c r="K196" s="7"/>
    </row>
    <row r="197" spans="10:11" s="4" customFormat="1" x14ac:dyDescent="0.2">
      <c r="J197" s="467"/>
      <c r="K197" s="7"/>
    </row>
    <row r="198" spans="10:11" s="4" customFormat="1" x14ac:dyDescent="0.2">
      <c r="J198" s="467"/>
      <c r="K198" s="7"/>
    </row>
    <row r="199" spans="10:11" s="4" customFormat="1" x14ac:dyDescent="0.2">
      <c r="J199" s="467"/>
      <c r="K199" s="7"/>
    </row>
    <row r="200" spans="10:11" s="4" customFormat="1" x14ac:dyDescent="0.2">
      <c r="J200" s="467"/>
      <c r="K200" s="7"/>
    </row>
    <row r="202" spans="10:11" s="4" customFormat="1" x14ac:dyDescent="0.2">
      <c r="J202" s="467"/>
      <c r="K202" s="7"/>
    </row>
    <row r="203" spans="10:11" s="4" customFormat="1" x14ac:dyDescent="0.2">
      <c r="J203" s="467"/>
      <c r="K203" s="7"/>
    </row>
    <row r="204" spans="10:11" s="4" customFormat="1" x14ac:dyDescent="0.2">
      <c r="J204" s="467"/>
      <c r="K204" s="7"/>
    </row>
    <row r="210" spans="10:11" s="4" customFormat="1" x14ac:dyDescent="0.2">
      <c r="J210" s="467"/>
      <c r="K210" s="7"/>
    </row>
    <row r="211" spans="10:11" s="4" customFormat="1" x14ac:dyDescent="0.2">
      <c r="J211" s="467"/>
      <c r="K211" s="7"/>
    </row>
    <row r="212" spans="10:11" s="4" customFormat="1" x14ac:dyDescent="0.2">
      <c r="J212" s="467"/>
      <c r="K212" s="7"/>
    </row>
    <row r="213" spans="10:11" s="4" customFormat="1" x14ac:dyDescent="0.2">
      <c r="J213" s="467"/>
      <c r="K213" s="7"/>
    </row>
    <row r="214" spans="10:11" s="4" customFormat="1" x14ac:dyDescent="0.2">
      <c r="J214" s="467"/>
      <c r="K214" s="7"/>
    </row>
    <row r="215" spans="10:11" s="4" customFormat="1" x14ac:dyDescent="0.2">
      <c r="J215" s="467"/>
      <c r="K215" s="7"/>
    </row>
    <row r="216" spans="10:11" s="4" customFormat="1" x14ac:dyDescent="0.2">
      <c r="J216" s="467"/>
      <c r="K216" s="7"/>
    </row>
    <row r="217" spans="10:11" s="4" customFormat="1" x14ac:dyDescent="0.2">
      <c r="J217" s="467"/>
      <c r="K217" s="7"/>
    </row>
    <row r="218" spans="10:11" s="4" customFormat="1" x14ac:dyDescent="0.2">
      <c r="J218" s="467"/>
      <c r="K218" s="7"/>
    </row>
    <row r="219" spans="10:11" s="4" customFormat="1" x14ac:dyDescent="0.2">
      <c r="J219" s="467"/>
      <c r="K219" s="7"/>
    </row>
    <row r="221" spans="10:11" s="4" customFormat="1" x14ac:dyDescent="0.2">
      <c r="J221" s="467"/>
      <c r="K221" s="7"/>
    </row>
    <row r="222" spans="10:11" s="4" customFormat="1" x14ac:dyDescent="0.2">
      <c r="J222" s="467"/>
      <c r="K222" s="7"/>
    </row>
    <row r="223" spans="10:11" s="4" customFormat="1" x14ac:dyDescent="0.2">
      <c r="J223" s="467"/>
      <c r="K223" s="7"/>
    </row>
    <row r="224" spans="10:11" s="4" customFormat="1" x14ac:dyDescent="0.2">
      <c r="J224" s="467"/>
      <c r="K224" s="7"/>
    </row>
    <row r="225" spans="10:11" s="4" customFormat="1" x14ac:dyDescent="0.2">
      <c r="J225" s="467"/>
      <c r="K225" s="7"/>
    </row>
    <row r="226" spans="10:11" s="4" customFormat="1" x14ac:dyDescent="0.2">
      <c r="J226" s="467"/>
      <c r="K226" s="7"/>
    </row>
    <row r="227" spans="10:11" s="4" customFormat="1" x14ac:dyDescent="0.2">
      <c r="J227" s="467"/>
      <c r="K227" s="7"/>
    </row>
    <row r="228" spans="10:11" s="4" customFormat="1" x14ac:dyDescent="0.2">
      <c r="J228" s="467"/>
      <c r="K228" s="7"/>
    </row>
    <row r="229" spans="10:11" s="4" customFormat="1" x14ac:dyDescent="0.2">
      <c r="J229" s="467"/>
      <c r="K229" s="7"/>
    </row>
    <row r="230" spans="10:11" s="4" customFormat="1" x14ac:dyDescent="0.2">
      <c r="J230" s="467"/>
      <c r="K230" s="7"/>
    </row>
    <row r="231" spans="10:11" s="4" customFormat="1" x14ac:dyDescent="0.2">
      <c r="J231" s="467"/>
      <c r="K231" s="7"/>
    </row>
    <row r="232" spans="10:11" s="4" customFormat="1" x14ac:dyDescent="0.2">
      <c r="J232" s="467"/>
      <c r="K232" s="7"/>
    </row>
    <row r="233" spans="10:11" s="4" customFormat="1" x14ac:dyDescent="0.2">
      <c r="J233" s="467"/>
      <c r="K233" s="7"/>
    </row>
    <row r="234" spans="10:11" s="4" customFormat="1" x14ac:dyDescent="0.2">
      <c r="J234" s="467"/>
      <c r="K234" s="7"/>
    </row>
    <row r="235" spans="10:11" s="4" customFormat="1" x14ac:dyDescent="0.2">
      <c r="J235" s="467"/>
      <c r="K235" s="7"/>
    </row>
    <row r="239" spans="10:11" s="4" customFormat="1" x14ac:dyDescent="0.2">
      <c r="J239" s="467"/>
      <c r="K239" s="7"/>
    </row>
    <row r="249" spans="10:11" s="4" customFormat="1" x14ac:dyDescent="0.2">
      <c r="J249" s="467"/>
      <c r="K249" s="7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7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116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210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 t="s">
        <v>211</v>
      </c>
      <c r="F6" s="583"/>
      <c r="G6" s="251" t="s">
        <v>3</v>
      </c>
      <c r="H6" s="584">
        <v>1104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26793000</v>
      </c>
      <c r="F16" s="595"/>
      <c r="G16" s="261">
        <v>32344016.099999998</v>
      </c>
      <c r="H16" s="124">
        <v>31971402.469999999</v>
      </c>
      <c r="I16" s="124">
        <v>372613.63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27055000</v>
      </c>
      <c r="F18" s="595"/>
      <c r="G18" s="261">
        <v>32614952.870000001</v>
      </c>
      <c r="H18" s="124">
        <v>32185131.870000001</v>
      </c>
      <c r="I18" s="124">
        <v>429821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270936.77000000328</v>
      </c>
      <c r="H20" s="165">
        <f>H18-H16+H17</f>
        <v>213729.40000000224</v>
      </c>
      <c r="I20" s="165">
        <f>I18-I16+I17</f>
        <v>57207.369999999995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270936.77000000328</v>
      </c>
      <c r="H21" s="165">
        <f>H20-H17</f>
        <v>213729.40000000224</v>
      </c>
      <c r="I21" s="165">
        <f>I20-I17</f>
        <v>57207.369999999995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66982.370000003284</v>
      </c>
      <c r="H25" s="169">
        <f>H21-H26</f>
        <v>9775.000000002241</v>
      </c>
      <c r="I25" s="169">
        <f>I21-I26</f>
        <v>57207.369999999995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203954.4</v>
      </c>
      <c r="H26" s="169">
        <v>203954.4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66982.37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66982.37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203954.4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816410.8</v>
      </c>
      <c r="H33" s="269"/>
      <c r="I33" s="269"/>
      <c r="J33" s="479"/>
      <c r="K33" s="468"/>
    </row>
    <row r="34" spans="1:13" ht="38.25" customHeight="1" x14ac:dyDescent="0.2">
      <c r="A34" s="597" t="s">
        <v>257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1106311</v>
      </c>
      <c r="G41" s="275">
        <v>1106311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13000</v>
      </c>
      <c r="F50" s="295">
        <v>5000</v>
      </c>
      <c r="G50" s="296">
        <v>5000</v>
      </c>
      <c r="H50" s="296">
        <f>E50+F50-G50</f>
        <v>13000</v>
      </c>
      <c r="I50" s="297">
        <v>13000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615983.72</v>
      </c>
      <c r="F51" s="301">
        <v>389370</v>
      </c>
      <c r="G51" s="302">
        <v>327877</v>
      </c>
      <c r="H51" s="302">
        <f>E51+F51-G51</f>
        <v>677476.72</v>
      </c>
      <c r="I51" s="303">
        <v>610657.72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290255.59000000003</v>
      </c>
      <c r="F52" s="301">
        <v>631554.35</v>
      </c>
      <c r="G52" s="302">
        <v>172133.37</v>
      </c>
      <c r="H52" s="302">
        <f>E52+F52-G52</f>
        <v>749676.57</v>
      </c>
      <c r="I52" s="303">
        <v>749676.49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246036.87</v>
      </c>
      <c r="F53" s="301">
        <v>1282934.7000000002</v>
      </c>
      <c r="G53" s="302">
        <v>1250653.22</v>
      </c>
      <c r="H53" s="302">
        <f>E53+F53-G53</f>
        <v>278318.35000000033</v>
      </c>
      <c r="I53" s="303">
        <v>278318.34999999998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1165276.1800000002</v>
      </c>
      <c r="F54" s="307">
        <f>F50+F51+F52+F53</f>
        <v>2308859.0500000003</v>
      </c>
      <c r="G54" s="308">
        <f>G50+G51+G52+G53</f>
        <v>1755663.5899999999</v>
      </c>
      <c r="H54" s="308">
        <f>H50+H51+H52+H53</f>
        <v>1718471.6400000004</v>
      </c>
      <c r="I54" s="309">
        <f>SUM(I50:I53)</f>
        <v>1651652.56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7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119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212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 t="s">
        <v>213</v>
      </c>
      <c r="F6" s="583"/>
      <c r="G6" s="251" t="s">
        <v>3</v>
      </c>
      <c r="H6" s="584">
        <v>1105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20405000</v>
      </c>
      <c r="F16" s="595"/>
      <c r="G16" s="261">
        <v>27646068.579999998</v>
      </c>
      <c r="H16" s="124">
        <v>27266562.169999998</v>
      </c>
      <c r="I16" s="124">
        <v>379506.41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20507000</v>
      </c>
      <c r="F18" s="595"/>
      <c r="G18" s="261">
        <v>27754528.050000001</v>
      </c>
      <c r="H18" s="124">
        <v>27373465.190000001</v>
      </c>
      <c r="I18" s="124">
        <v>381062.86000000004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108459.47000000253</v>
      </c>
      <c r="H20" s="165">
        <f>H18-H16+H17</f>
        <v>106903.02000000328</v>
      </c>
      <c r="I20" s="165">
        <f>I18-I16+I17</f>
        <v>1556.4500000000698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108459.47000000253</v>
      </c>
      <c r="H21" s="165">
        <f>H20-H17</f>
        <v>106903.02000000328</v>
      </c>
      <c r="I21" s="165">
        <f>I20-I17</f>
        <v>1556.4500000000698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6607.4700000025332</v>
      </c>
      <c r="H25" s="169">
        <f>H21-H26</f>
        <v>5051.0200000032783</v>
      </c>
      <c r="I25" s="169">
        <f>I21-I26</f>
        <v>1556.4500000000698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101852</v>
      </c>
      <c r="H26" s="169">
        <v>101852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6607.47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5000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1607.47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101852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509260</v>
      </c>
      <c r="H33" s="269"/>
      <c r="I33" s="269"/>
      <c r="J33" s="479"/>
      <c r="K33" s="468"/>
    </row>
    <row r="34" spans="1:13" ht="38.25" customHeight="1" x14ac:dyDescent="0.2">
      <c r="A34" s="597" t="s">
        <v>258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674332</v>
      </c>
      <c r="G41" s="275">
        <v>674332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  <c r="L45" s="4"/>
      <c r="M45" s="4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68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29595</v>
      </c>
      <c r="F50" s="295">
        <v>5000</v>
      </c>
      <c r="G50" s="296">
        <v>5000</v>
      </c>
      <c r="H50" s="296">
        <f>E50+F50-G50</f>
        <v>29595</v>
      </c>
      <c r="I50" s="297">
        <v>29595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291657.56</v>
      </c>
      <c r="F51" s="301">
        <v>338807.06</v>
      </c>
      <c r="G51" s="302">
        <v>290477</v>
      </c>
      <c r="H51" s="302">
        <f>E51+F51-G51</f>
        <v>339987.62</v>
      </c>
      <c r="I51" s="303">
        <v>312179.98</v>
      </c>
      <c r="J51" s="494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1209999.0899999999</v>
      </c>
      <c r="F52" s="301">
        <v>484185.63</v>
      </c>
      <c r="G52" s="302">
        <v>51277.800999999999</v>
      </c>
      <c r="H52" s="302">
        <f>E52+F52-G52</f>
        <v>1642906.9189999998</v>
      </c>
      <c r="I52" s="303">
        <v>1642906.92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268124.21999999997</v>
      </c>
      <c r="F53" s="301">
        <v>823546.80099999998</v>
      </c>
      <c r="G53" s="302">
        <v>751433.8</v>
      </c>
      <c r="H53" s="302">
        <f>E53+F53-G53</f>
        <v>340237.2209999999</v>
      </c>
      <c r="I53" s="303">
        <v>340237.22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1799375.8699999999</v>
      </c>
      <c r="F54" s="307">
        <f>F50+F51+F52+F53</f>
        <v>1651539.4909999999</v>
      </c>
      <c r="G54" s="308">
        <f>G50+G51+G52+G53</f>
        <v>1098188.601</v>
      </c>
      <c r="H54" s="308">
        <f>H50+H51+H52+H53</f>
        <v>2352726.7599999998</v>
      </c>
      <c r="I54" s="309">
        <f>SUM(I50:I53)</f>
        <v>2324919.12</v>
      </c>
      <c r="J54" s="483"/>
      <c r="K54" s="483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7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9"/>
  <sheetViews>
    <sheetView showGridLines="0" zoomScaleNormal="100" workbookViewId="0">
      <selection activeCell="E2" sqref="E2:I2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122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214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>
        <v>844012</v>
      </c>
      <c r="F6" s="583"/>
      <c r="G6" s="251" t="s">
        <v>3</v>
      </c>
      <c r="H6" s="584">
        <v>1120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34660000</v>
      </c>
      <c r="F16" s="595"/>
      <c r="G16" s="261">
        <v>39437792.699999996</v>
      </c>
      <c r="H16" s="124">
        <v>39167609.719999999</v>
      </c>
      <c r="I16" s="124">
        <v>270182.98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35330000</v>
      </c>
      <c r="F18" s="595"/>
      <c r="G18" s="261">
        <v>40437002.659999996</v>
      </c>
      <c r="H18" s="124">
        <v>40164677.659999996</v>
      </c>
      <c r="I18" s="124">
        <v>272325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999209.96000000089</v>
      </c>
      <c r="H20" s="165">
        <f>H18-H16+H17</f>
        <v>997067.93999999762</v>
      </c>
      <c r="I20" s="165">
        <f>I18-I16+I17</f>
        <v>2142.0200000000186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999209.96000000089</v>
      </c>
      <c r="H21" s="165">
        <f>H20-H17</f>
        <v>997067.93999999762</v>
      </c>
      <c r="I21" s="165">
        <f>I20-I17</f>
        <v>2142.0200000000186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383051.8400000009</v>
      </c>
      <c r="H25" s="169">
        <f>H21-H26</f>
        <v>380909.81999999762</v>
      </c>
      <c r="I25" s="169">
        <f>I21-I26</f>
        <v>2142.0200000000186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616158.12</v>
      </c>
      <c r="H26" s="169">
        <v>616158.12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616158.12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1248923.5900000001</v>
      </c>
      <c r="H33" s="269"/>
      <c r="I33" s="269"/>
      <c r="J33" s="479"/>
      <c r="K33" s="468"/>
    </row>
    <row r="34" spans="1:13" ht="38.25" customHeight="1" x14ac:dyDescent="0.2">
      <c r="A34" s="597" t="s">
        <v>259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1797452</v>
      </c>
      <c r="G41" s="275">
        <v>1797452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59200</v>
      </c>
      <c r="F50" s="295">
        <v>0</v>
      </c>
      <c r="G50" s="296">
        <v>10000</v>
      </c>
      <c r="H50" s="296">
        <f>E50+F50-G50</f>
        <v>49200</v>
      </c>
      <c r="I50" s="297">
        <v>49200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542937.66</v>
      </c>
      <c r="F51" s="301">
        <v>482026.32</v>
      </c>
      <c r="G51" s="302">
        <v>398850</v>
      </c>
      <c r="H51" s="302">
        <f>E51+F51-G51</f>
        <v>626113.98</v>
      </c>
      <c r="I51" s="303">
        <v>596854.12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130136.65</v>
      </c>
      <c r="F52" s="301">
        <v>1051612</v>
      </c>
      <c r="G52" s="302">
        <v>22108.92</v>
      </c>
      <c r="H52" s="302">
        <f>E52+F52-G52</f>
        <v>1159639.73</v>
      </c>
      <c r="I52" s="303">
        <v>1159639.73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115906.39</v>
      </c>
      <c r="F53" s="301">
        <v>2060611</v>
      </c>
      <c r="G53" s="302">
        <v>1797452</v>
      </c>
      <c r="H53" s="302">
        <f>E53+F53-G53</f>
        <v>379065.39000000013</v>
      </c>
      <c r="I53" s="303">
        <v>379065.39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848180.70000000007</v>
      </c>
      <c r="F54" s="307">
        <f>F50+F51+F52+F53</f>
        <v>3594249.3200000003</v>
      </c>
      <c r="G54" s="308">
        <f>G50+G51+G52+G53</f>
        <v>2228410.92</v>
      </c>
      <c r="H54" s="308">
        <f>H50+H51+H52+H53</f>
        <v>2214019.1</v>
      </c>
      <c r="I54" s="309">
        <f>SUM(I50:I53)</f>
        <v>2184759.2400000002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8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2" width="23.42578125" style="78" customWidth="1"/>
    <col min="13" max="13" width="17.42578125" style="78" customWidth="1"/>
    <col min="14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215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216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 t="s">
        <v>217</v>
      </c>
      <c r="F6" s="583"/>
      <c r="G6" s="251" t="s">
        <v>3</v>
      </c>
      <c r="H6" s="584">
        <v>1121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34039000</v>
      </c>
      <c r="F16" s="595"/>
      <c r="G16" s="261">
        <v>41213425.719999999</v>
      </c>
      <c r="H16" s="124">
        <v>40975787.509999998</v>
      </c>
      <c r="I16" s="124">
        <v>237638.21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140</v>
      </c>
      <c r="H17" s="77">
        <v>0</v>
      </c>
      <c r="I17" s="77">
        <v>140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35803000</v>
      </c>
      <c r="F18" s="595"/>
      <c r="G18" s="261">
        <v>42091603.280000001</v>
      </c>
      <c r="H18" s="124">
        <v>41642836.280000001</v>
      </c>
      <c r="I18" s="124">
        <v>448767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878317.56000000238</v>
      </c>
      <c r="H20" s="165">
        <f>H18-H16+H17</f>
        <v>667048.77000000328</v>
      </c>
      <c r="I20" s="165">
        <f>I18-I16+I17</f>
        <v>211268.79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878177.56000000238</v>
      </c>
      <c r="H21" s="165">
        <f>H20-H17</f>
        <v>667048.77000000328</v>
      </c>
      <c r="I21" s="165">
        <f>I20-I17</f>
        <v>211128.79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-5559.4399999976158</v>
      </c>
      <c r="H25" s="169">
        <f>H21-H26</f>
        <v>-216688.22999999672</v>
      </c>
      <c r="I25" s="169">
        <f>I21-I26</f>
        <v>211128.79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883737</v>
      </c>
      <c r="H26" s="169">
        <v>883737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883737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492">
        <v>4288743.01</v>
      </c>
      <c r="H33" s="495"/>
      <c r="I33" s="495"/>
      <c r="J33" s="491"/>
      <c r="K33" s="468"/>
    </row>
    <row r="34" spans="1:13" ht="42.75" customHeight="1" x14ac:dyDescent="0.2">
      <c r="A34" s="597" t="s">
        <v>274</v>
      </c>
      <c r="B34" s="598"/>
      <c r="C34" s="598"/>
      <c r="D34" s="598"/>
      <c r="E34" s="598"/>
      <c r="F34" s="598"/>
      <c r="G34" s="598"/>
      <c r="H34" s="598"/>
      <c r="I34" s="598"/>
      <c r="J34" s="632"/>
      <c r="K34" s="632"/>
      <c r="L34" s="496"/>
      <c r="M34" s="477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  <c r="M35" s="477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  <c r="M36" s="497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  <c r="M40" s="497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3116147</v>
      </c>
      <c r="G41" s="275">
        <v>3116147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  <c r="L42" s="498"/>
      <c r="M42" s="499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4000</v>
      </c>
      <c r="F50" s="295">
        <v>0</v>
      </c>
      <c r="G50" s="296">
        <v>2500</v>
      </c>
      <c r="H50" s="296">
        <f>E50+F50-G50</f>
        <v>1500</v>
      </c>
      <c r="I50" s="297">
        <v>1500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1357971.04</v>
      </c>
      <c r="F51" s="301">
        <v>482305.34</v>
      </c>
      <c r="G51" s="302">
        <v>973532</v>
      </c>
      <c r="H51" s="302">
        <f>E51+F51-G51</f>
        <v>866744.38000000012</v>
      </c>
      <c r="I51" s="303">
        <v>824871.5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967523.2</v>
      </c>
      <c r="F52" s="301">
        <v>442693.24</v>
      </c>
      <c r="G52" s="302">
        <v>483271.73000000004</v>
      </c>
      <c r="H52" s="302">
        <f>E52+F52-G52</f>
        <v>926944.71</v>
      </c>
      <c r="I52" s="303">
        <v>926944.71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823987.05</v>
      </c>
      <c r="F53" s="301">
        <v>6441718</v>
      </c>
      <c r="G53" s="302">
        <v>6868757</v>
      </c>
      <c r="H53" s="302">
        <f>E53+F53-G53</f>
        <v>396948.04999999981</v>
      </c>
      <c r="I53" s="303">
        <v>405803.71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3153481.29</v>
      </c>
      <c r="F54" s="307">
        <f>F50+F51+F52+F53</f>
        <v>7366716.5800000001</v>
      </c>
      <c r="G54" s="308">
        <f>G50+G51+G52+G53</f>
        <v>8328060.7300000004</v>
      </c>
      <c r="H54" s="308">
        <f>H50+H51+H52+H53</f>
        <v>2192137.1399999997</v>
      </c>
      <c r="I54" s="309">
        <f>SUM(I50:I53)</f>
        <v>2159119.92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/>
      <c r="H57" s="600"/>
      <c r="I57" s="600"/>
      <c r="J57" s="4"/>
    </row>
    <row r="58" spans="1:13" x14ac:dyDescent="0.2">
      <c r="G58" s="599"/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8">
    <mergeCell ref="G58:I58"/>
    <mergeCell ref="B44:I44"/>
    <mergeCell ref="H45:I45"/>
    <mergeCell ref="F47:F48"/>
    <mergeCell ref="G55:I55"/>
    <mergeCell ref="G56:I56"/>
    <mergeCell ref="G57:I57"/>
    <mergeCell ref="E18:F18"/>
    <mergeCell ref="C29:E29"/>
    <mergeCell ref="C32:F32"/>
    <mergeCell ref="B33:F33"/>
    <mergeCell ref="A34:I34"/>
    <mergeCell ref="J34:K34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</mergeCells>
  <pageMargins left="0.70866141732283472" right="0.70866141732283472" top="0.78740157480314965" bottom="0.78740157480314965" header="0.51181102362204722" footer="0.51181102362204722"/>
  <pageSetup paperSize="9" scale="80" firstPageNumber="8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315" customWidth="1"/>
    <col min="2" max="2" width="2.5703125" style="315" customWidth="1"/>
    <col min="3" max="3" width="8.42578125" style="315" customWidth="1"/>
    <col min="4" max="4" width="8.28515625" style="315" customWidth="1"/>
    <col min="5" max="5" width="15.28515625" style="315" customWidth="1"/>
    <col min="6" max="6" width="15.5703125" style="315" customWidth="1"/>
    <col min="7" max="7" width="15" style="315" customWidth="1"/>
    <col min="8" max="8" width="15.28515625" style="315" customWidth="1"/>
    <col min="9" max="9" width="16.28515625" style="315" customWidth="1"/>
    <col min="10" max="10" width="16.85546875" style="467" customWidth="1"/>
    <col min="11" max="11" width="14.42578125" style="7" customWidth="1"/>
    <col min="12" max="16384" width="9.140625" style="315"/>
  </cols>
  <sheetData>
    <row r="1" spans="1:11" ht="19.5" x14ac:dyDescent="0.4">
      <c r="A1" s="313" t="s">
        <v>0</v>
      </c>
      <c r="B1" s="314"/>
      <c r="C1" s="314"/>
      <c r="D1" s="314"/>
      <c r="I1" s="316"/>
    </row>
    <row r="2" spans="1:11" ht="19.5" x14ac:dyDescent="0.4">
      <c r="A2" s="635" t="s">
        <v>1</v>
      </c>
      <c r="B2" s="635"/>
      <c r="C2" s="635"/>
      <c r="D2" s="635"/>
      <c r="E2" s="636" t="s">
        <v>129</v>
      </c>
      <c r="F2" s="636"/>
      <c r="G2" s="636"/>
      <c r="H2" s="636"/>
      <c r="I2" s="636"/>
      <c r="J2" s="22"/>
    </row>
    <row r="3" spans="1:11" ht="9.75" customHeight="1" x14ac:dyDescent="0.4">
      <c r="A3" s="317"/>
      <c r="B3" s="317"/>
      <c r="C3" s="317"/>
      <c r="D3" s="317"/>
      <c r="E3" s="637" t="s">
        <v>23</v>
      </c>
      <c r="F3" s="637"/>
      <c r="G3" s="637"/>
      <c r="H3" s="637"/>
      <c r="I3" s="637"/>
      <c r="J3" s="22"/>
    </row>
    <row r="4" spans="1:11" ht="15.75" x14ac:dyDescent="0.25">
      <c r="A4" s="318" t="s">
        <v>2</v>
      </c>
      <c r="E4" s="638" t="s">
        <v>197</v>
      </c>
      <c r="F4" s="638"/>
      <c r="G4" s="638"/>
      <c r="H4" s="638"/>
      <c r="I4" s="638"/>
    </row>
    <row r="5" spans="1:11" ht="7.5" customHeight="1" x14ac:dyDescent="0.3">
      <c r="A5" s="319"/>
      <c r="E5" s="637" t="s">
        <v>23</v>
      </c>
      <c r="F5" s="637"/>
      <c r="G5" s="637"/>
      <c r="H5" s="637"/>
      <c r="I5" s="637"/>
    </row>
    <row r="6" spans="1:11" ht="19.5" x14ac:dyDescent="0.4">
      <c r="A6" s="317" t="s">
        <v>34</v>
      </c>
      <c r="C6" s="320"/>
      <c r="D6" s="320"/>
      <c r="E6" s="633" t="s">
        <v>198</v>
      </c>
      <c r="F6" s="633"/>
      <c r="G6" s="321" t="s">
        <v>3</v>
      </c>
      <c r="H6" s="634">
        <v>1122</v>
      </c>
      <c r="I6" s="634"/>
    </row>
    <row r="7" spans="1:11" ht="8.25" customHeight="1" x14ac:dyDescent="0.4">
      <c r="A7" s="317"/>
      <c r="E7" s="637" t="s">
        <v>24</v>
      </c>
      <c r="F7" s="637"/>
      <c r="G7" s="637"/>
      <c r="H7" s="637"/>
      <c r="I7" s="637"/>
    </row>
    <row r="8" spans="1:11" ht="19.5" hidden="1" x14ac:dyDescent="0.4">
      <c r="A8" s="317"/>
      <c r="E8" s="322"/>
      <c r="F8" s="322"/>
      <c r="G8" s="322"/>
      <c r="H8" s="323"/>
      <c r="I8" s="322"/>
    </row>
    <row r="9" spans="1:11" ht="30.75" customHeight="1" x14ac:dyDescent="0.4">
      <c r="A9" s="317"/>
      <c r="E9" s="322"/>
      <c r="F9" s="322"/>
      <c r="G9" s="322"/>
      <c r="H9" s="323"/>
      <c r="I9" s="322"/>
    </row>
    <row r="11" spans="1:11" ht="15" customHeight="1" x14ac:dyDescent="0.4">
      <c r="A11" s="324"/>
      <c r="E11" s="641" t="s">
        <v>4</v>
      </c>
      <c r="F11" s="642"/>
      <c r="G11" s="325" t="s">
        <v>5</v>
      </c>
      <c r="H11" s="326" t="s">
        <v>6</v>
      </c>
      <c r="I11" s="326"/>
      <c r="J11" s="27"/>
      <c r="K11" s="4"/>
    </row>
    <row r="12" spans="1:11" ht="15" customHeight="1" x14ac:dyDescent="0.4">
      <c r="E12" s="641" t="s">
        <v>7</v>
      </c>
      <c r="F12" s="642"/>
      <c r="G12" s="325" t="s">
        <v>8</v>
      </c>
      <c r="H12" s="327" t="s">
        <v>9</v>
      </c>
      <c r="I12" s="328" t="s">
        <v>10</v>
      </c>
      <c r="J12" s="27"/>
      <c r="K12" s="4"/>
    </row>
    <row r="13" spans="1:11" ht="12.75" customHeight="1" x14ac:dyDescent="0.2">
      <c r="E13" s="641" t="s">
        <v>11</v>
      </c>
      <c r="F13" s="642"/>
      <c r="G13" s="329"/>
      <c r="H13" s="643" t="s">
        <v>36</v>
      </c>
      <c r="I13" s="643"/>
      <c r="J13" s="27"/>
      <c r="K13" s="4"/>
    </row>
    <row r="14" spans="1:11" ht="12.75" customHeight="1" x14ac:dyDescent="0.2">
      <c r="E14" s="330"/>
      <c r="F14" s="330"/>
      <c r="G14" s="329"/>
      <c r="H14" s="331"/>
      <c r="I14" s="331"/>
      <c r="J14" s="27"/>
      <c r="K14" s="4"/>
    </row>
    <row r="15" spans="1:11" ht="18.75" x14ac:dyDescent="0.4">
      <c r="A15" s="332" t="s">
        <v>37</v>
      </c>
      <c r="B15" s="332"/>
      <c r="C15" s="333"/>
      <c r="D15" s="332"/>
      <c r="E15" s="334"/>
      <c r="F15" s="334"/>
      <c r="G15" s="335"/>
      <c r="J15" s="27"/>
      <c r="K15" s="4"/>
    </row>
    <row r="16" spans="1:11" ht="19.5" x14ac:dyDescent="0.4">
      <c r="A16" s="336" t="s">
        <v>71</v>
      </c>
      <c r="B16" s="332"/>
      <c r="C16" s="333"/>
      <c r="D16" s="332"/>
      <c r="E16" s="644">
        <v>46812000</v>
      </c>
      <c r="F16" s="645"/>
      <c r="G16" s="337">
        <v>46460953.460000001</v>
      </c>
      <c r="H16" s="338">
        <v>44904370.859999999</v>
      </c>
      <c r="I16" s="338">
        <v>1556582.6</v>
      </c>
      <c r="J16" s="27"/>
      <c r="K16" s="4"/>
    </row>
    <row r="17" spans="1:11" ht="18" x14ac:dyDescent="0.35">
      <c r="A17" s="339" t="s">
        <v>6</v>
      </c>
      <c r="B17" s="340"/>
      <c r="C17" s="341" t="s">
        <v>26</v>
      </c>
      <c r="D17" s="340"/>
      <c r="E17" s="340"/>
      <c r="F17" s="340"/>
      <c r="G17" s="342">
        <v>0</v>
      </c>
      <c r="H17" s="342">
        <v>0</v>
      </c>
      <c r="I17" s="342">
        <v>0</v>
      </c>
      <c r="J17" s="478"/>
      <c r="K17" s="469"/>
    </row>
    <row r="18" spans="1:11" ht="19.5" x14ac:dyDescent="0.4">
      <c r="A18" s="336" t="s">
        <v>72</v>
      </c>
      <c r="B18" s="340"/>
      <c r="C18" s="340"/>
      <c r="D18" s="340"/>
      <c r="E18" s="644">
        <v>47422000</v>
      </c>
      <c r="F18" s="645"/>
      <c r="G18" s="337">
        <v>47554740.219999999</v>
      </c>
      <c r="H18" s="338">
        <v>45825469.109999999</v>
      </c>
      <c r="I18" s="338">
        <v>1729271.11</v>
      </c>
      <c r="J18" s="27"/>
      <c r="K18" s="4"/>
    </row>
    <row r="19" spans="1:11" ht="19.5" x14ac:dyDescent="0.4">
      <c r="A19" s="336"/>
      <c r="B19" s="340"/>
      <c r="C19" s="340"/>
      <c r="D19" s="340"/>
      <c r="E19" s="343"/>
      <c r="F19" s="344"/>
      <c r="G19" s="345"/>
      <c r="H19" s="338"/>
      <c r="I19" s="338"/>
      <c r="J19" s="449"/>
      <c r="K19" s="4"/>
    </row>
    <row r="20" spans="1:11" s="349" customFormat="1" ht="19.5" x14ac:dyDescent="0.4">
      <c r="A20" s="346" t="s">
        <v>73</v>
      </c>
      <c r="B20" s="346"/>
      <c r="C20" s="347"/>
      <c r="D20" s="346"/>
      <c r="E20" s="346"/>
      <c r="F20" s="346"/>
      <c r="G20" s="348">
        <f>G18-G16+G17</f>
        <v>1093786.7599999979</v>
      </c>
      <c r="H20" s="348">
        <f>H18-H16+H17</f>
        <v>921098.25</v>
      </c>
      <c r="I20" s="348">
        <f>I18-I16+I17</f>
        <v>172688.51</v>
      </c>
      <c r="J20" s="472"/>
      <c r="K20" s="78"/>
    </row>
    <row r="21" spans="1:11" s="349" customFormat="1" ht="19.5" x14ac:dyDescent="0.4">
      <c r="A21" s="346" t="s">
        <v>74</v>
      </c>
      <c r="B21" s="346"/>
      <c r="C21" s="347"/>
      <c r="D21" s="346"/>
      <c r="E21" s="346"/>
      <c r="F21" s="346"/>
      <c r="G21" s="348">
        <f>G20-G17</f>
        <v>1093786.7599999979</v>
      </c>
      <c r="H21" s="348">
        <f>H20-H17</f>
        <v>921098.25</v>
      </c>
      <c r="I21" s="348">
        <f>I20-I17</f>
        <v>172688.51</v>
      </c>
      <c r="J21" s="472"/>
      <c r="K21" s="471"/>
    </row>
    <row r="22" spans="1:11" ht="14.25" customHeight="1" x14ac:dyDescent="0.4">
      <c r="A22" s="334"/>
      <c r="B22" s="340"/>
      <c r="C22" s="340"/>
      <c r="D22" s="340"/>
      <c r="E22" s="340"/>
      <c r="F22" s="340"/>
      <c r="G22" s="340"/>
      <c r="H22" s="350"/>
      <c r="I22" s="350"/>
      <c r="J22" s="472"/>
      <c r="K22" s="471"/>
    </row>
    <row r="23" spans="1:11" ht="19.5" x14ac:dyDescent="0.4">
      <c r="J23" s="472"/>
      <c r="K23" s="471"/>
    </row>
    <row r="24" spans="1:11" ht="19.5" x14ac:dyDescent="0.4">
      <c r="A24" s="332" t="s">
        <v>75</v>
      </c>
      <c r="B24" s="351"/>
      <c r="C24" s="333"/>
      <c r="D24" s="351"/>
      <c r="E24" s="351"/>
      <c r="J24" s="472"/>
      <c r="K24" s="471"/>
    </row>
    <row r="25" spans="1:11" s="349" customFormat="1" ht="18.75" customHeight="1" x14ac:dyDescent="0.3">
      <c r="A25" s="352" t="s">
        <v>43</v>
      </c>
      <c r="B25" s="347"/>
      <c r="C25" s="347"/>
      <c r="D25" s="347"/>
      <c r="E25" s="347"/>
      <c r="F25" s="347"/>
      <c r="G25" s="348">
        <f>G21-G26</f>
        <v>499786.75999999791</v>
      </c>
      <c r="H25" s="353">
        <f>H21-H26</f>
        <v>327098.25</v>
      </c>
      <c r="I25" s="353">
        <f>I21-I26</f>
        <v>172688.51</v>
      </c>
      <c r="J25" s="166"/>
      <c r="K25" s="166"/>
    </row>
    <row r="26" spans="1:11" s="349" customFormat="1" ht="15" x14ac:dyDescent="0.3">
      <c r="A26" s="352" t="s">
        <v>38</v>
      </c>
      <c r="B26" s="347"/>
      <c r="C26" s="347"/>
      <c r="D26" s="347"/>
      <c r="E26" s="347"/>
      <c r="F26" s="347"/>
      <c r="G26" s="348">
        <f>H26+I26</f>
        <v>594000</v>
      </c>
      <c r="H26" s="353">
        <v>594000</v>
      </c>
      <c r="I26" s="353">
        <v>0</v>
      </c>
      <c r="J26" s="479"/>
      <c r="K26" s="471"/>
    </row>
    <row r="27" spans="1:11" s="349" customFormat="1" x14ac:dyDescent="0.2">
      <c r="J27" s="473"/>
      <c r="K27" s="474"/>
    </row>
    <row r="28" spans="1:11" s="349" customFormat="1" ht="16.5" x14ac:dyDescent="0.35">
      <c r="A28" s="346" t="s">
        <v>39</v>
      </c>
      <c r="B28" s="346" t="s">
        <v>40</v>
      </c>
      <c r="C28" s="346"/>
      <c r="D28" s="354"/>
      <c r="E28" s="354"/>
      <c r="G28" s="348"/>
      <c r="H28" s="355"/>
      <c r="J28" s="475"/>
      <c r="K28" s="471"/>
    </row>
    <row r="29" spans="1:11" s="349" customFormat="1" ht="16.5" customHeight="1" x14ac:dyDescent="0.3">
      <c r="A29" s="346"/>
      <c r="B29" s="346"/>
      <c r="C29" s="646" t="s">
        <v>14</v>
      </c>
      <c r="D29" s="646"/>
      <c r="E29" s="646"/>
      <c r="G29" s="356">
        <f>G30+G31</f>
        <v>0</v>
      </c>
      <c r="H29" s="355"/>
      <c r="J29" s="475"/>
      <c r="K29" s="471"/>
    </row>
    <row r="30" spans="1:11" s="349" customFormat="1" ht="18.75" x14ac:dyDescent="0.4">
      <c r="A30" s="357"/>
      <c r="B30" s="357"/>
      <c r="C30" s="358"/>
      <c r="D30" s="359"/>
      <c r="E30" s="360" t="s">
        <v>44</v>
      </c>
      <c r="F30" s="361" t="s">
        <v>15</v>
      </c>
      <c r="G30" s="362">
        <v>0</v>
      </c>
      <c r="H30" s="355"/>
      <c r="J30" s="78"/>
      <c r="K30" s="78"/>
    </row>
    <row r="31" spans="1:11" s="349" customFormat="1" ht="18.75" x14ac:dyDescent="0.4">
      <c r="A31" s="357"/>
      <c r="B31" s="357"/>
      <c r="C31" s="347"/>
      <c r="D31" s="359"/>
      <c r="E31" s="363"/>
      <c r="F31" s="361" t="s">
        <v>63</v>
      </c>
      <c r="G31" s="362">
        <v>0</v>
      </c>
      <c r="H31" s="355"/>
      <c r="J31" s="476"/>
      <c r="K31" s="476"/>
    </row>
    <row r="32" spans="1:11" s="349" customFormat="1" ht="18.75" x14ac:dyDescent="0.4">
      <c r="A32" s="357"/>
      <c r="B32" s="364"/>
      <c r="C32" s="646" t="s">
        <v>45</v>
      </c>
      <c r="D32" s="646"/>
      <c r="E32" s="646"/>
      <c r="F32" s="646"/>
      <c r="G32" s="356">
        <f>G26</f>
        <v>594000</v>
      </c>
      <c r="H32" s="355"/>
      <c r="J32" s="477"/>
      <c r="K32" s="78"/>
    </row>
    <row r="33" spans="1:13" ht="20.25" customHeight="1" x14ac:dyDescent="0.3">
      <c r="A33" s="365"/>
      <c r="B33" s="647" t="s">
        <v>79</v>
      </c>
      <c r="C33" s="647"/>
      <c r="D33" s="647"/>
      <c r="E33" s="647"/>
      <c r="F33" s="647"/>
      <c r="G33" s="366">
        <v>3438027.79</v>
      </c>
      <c r="H33" s="365"/>
      <c r="I33" s="365"/>
      <c r="J33" s="479"/>
      <c r="K33" s="468"/>
    </row>
    <row r="34" spans="1:13" ht="38.25" customHeight="1" x14ac:dyDescent="0.2">
      <c r="A34" s="648" t="s">
        <v>260</v>
      </c>
      <c r="B34" s="649"/>
      <c r="C34" s="649"/>
      <c r="D34" s="649"/>
      <c r="E34" s="649"/>
      <c r="F34" s="649"/>
      <c r="G34" s="649"/>
      <c r="H34" s="649"/>
      <c r="I34" s="649"/>
      <c r="J34" s="479"/>
      <c r="K34" s="18"/>
    </row>
    <row r="35" spans="1:13" ht="18.75" customHeight="1" x14ac:dyDescent="0.4">
      <c r="A35" s="332" t="s">
        <v>41</v>
      </c>
      <c r="B35" s="332" t="s">
        <v>21</v>
      </c>
      <c r="C35" s="332"/>
      <c r="D35" s="351"/>
      <c r="E35" s="335"/>
      <c r="F35" s="340"/>
      <c r="G35" s="367"/>
      <c r="J35" s="473"/>
      <c r="K35" s="474"/>
    </row>
    <row r="36" spans="1:13" ht="15" x14ac:dyDescent="0.25">
      <c r="A36" s="368"/>
      <c r="B36" s="368"/>
      <c r="C36" s="368"/>
      <c r="D36" s="335"/>
      <c r="E36" s="414"/>
      <c r="F36" s="415" t="s">
        <v>25</v>
      </c>
      <c r="G36" s="416" t="s">
        <v>5</v>
      </c>
      <c r="H36" s="414"/>
      <c r="I36" s="417" t="s">
        <v>27</v>
      </c>
      <c r="J36" s="18"/>
    </row>
    <row r="37" spans="1:13" ht="14.25" x14ac:dyDescent="0.2">
      <c r="A37" s="418" t="s">
        <v>22</v>
      </c>
      <c r="B37" s="419"/>
      <c r="C37" s="324"/>
      <c r="D37" s="419"/>
      <c r="E37" s="335"/>
      <c r="F37" s="420">
        <v>0</v>
      </c>
      <c r="G37" s="420">
        <v>0</v>
      </c>
      <c r="H37" s="421"/>
      <c r="I37" s="422" t="str">
        <f>IF(F37=0,"nerozp.",G37/F37)</f>
        <v>nerozp.</v>
      </c>
      <c r="J37" s="18"/>
    </row>
    <row r="38" spans="1:13" ht="15" hidden="1" x14ac:dyDescent="0.25">
      <c r="A38" s="418" t="s">
        <v>69</v>
      </c>
      <c r="B38" s="419"/>
      <c r="C38" s="324"/>
      <c r="D38" s="368"/>
      <c r="E38" s="368"/>
      <c r="F38" s="420">
        <v>0</v>
      </c>
      <c r="G38" s="420">
        <v>0</v>
      </c>
      <c r="H38" s="421"/>
      <c r="I38" s="422" t="e">
        <f t="shared" ref="I38:I39" si="0">G38/F38</f>
        <v>#DIV/0!</v>
      </c>
      <c r="J38" s="18"/>
    </row>
    <row r="39" spans="1:13" ht="15" hidden="1" x14ac:dyDescent="0.25">
      <c r="A39" s="418" t="s">
        <v>70</v>
      </c>
      <c r="B39" s="419"/>
      <c r="C39" s="324"/>
      <c r="D39" s="368"/>
      <c r="E39" s="368"/>
      <c r="F39" s="420">
        <v>0</v>
      </c>
      <c r="G39" s="420">
        <v>0</v>
      </c>
      <c r="H39" s="421"/>
      <c r="I39" s="422" t="e">
        <f t="shared" si="0"/>
        <v>#DIV/0!</v>
      </c>
      <c r="J39" s="18"/>
    </row>
    <row r="40" spans="1:13" ht="15" x14ac:dyDescent="0.25">
      <c r="A40" s="418" t="s">
        <v>62</v>
      </c>
      <c r="B40" s="419"/>
      <c r="C40" s="324"/>
      <c r="D40" s="368"/>
      <c r="E40" s="368"/>
      <c r="F40" s="420">
        <v>0</v>
      </c>
      <c r="G40" s="420">
        <v>0</v>
      </c>
      <c r="H40" s="421"/>
      <c r="I40" s="422" t="str">
        <f t="shared" ref="I40:I42" si="1">IF(F40=0,"nerozp.",G40/F40)</f>
        <v>nerozp.</v>
      </c>
      <c r="J40" s="8"/>
    </row>
    <row r="41" spans="1:13" ht="14.25" x14ac:dyDescent="0.2">
      <c r="A41" s="418" t="s">
        <v>59</v>
      </c>
      <c r="B41" s="419"/>
      <c r="C41" s="324"/>
      <c r="D41" s="335"/>
      <c r="E41" s="335"/>
      <c r="F41" s="420">
        <v>2287766</v>
      </c>
      <c r="G41" s="420">
        <v>2287766</v>
      </c>
      <c r="H41" s="421"/>
      <c r="I41" s="422">
        <f t="shared" si="1"/>
        <v>1</v>
      </c>
      <c r="J41" s="8"/>
    </row>
    <row r="42" spans="1:13" x14ac:dyDescent="0.2">
      <c r="A42" s="418" t="s">
        <v>60</v>
      </c>
      <c r="B42" s="324"/>
      <c r="C42" s="324"/>
      <c r="D42" s="414"/>
      <c r="E42" s="414"/>
      <c r="F42" s="420">
        <v>0</v>
      </c>
      <c r="G42" s="420">
        <v>0</v>
      </c>
      <c r="H42" s="421"/>
      <c r="I42" s="422" t="str">
        <f t="shared" si="1"/>
        <v>nerozp.</v>
      </c>
      <c r="J42" s="8"/>
    </row>
    <row r="43" spans="1:13" hidden="1" x14ac:dyDescent="0.2">
      <c r="A43" s="639" t="s">
        <v>58</v>
      </c>
      <c r="B43" s="640"/>
      <c r="C43" s="640"/>
      <c r="D43" s="640"/>
      <c r="E43" s="640"/>
      <c r="F43" s="640"/>
      <c r="G43" s="640"/>
      <c r="H43" s="640"/>
      <c r="I43" s="640"/>
      <c r="J43" s="8"/>
    </row>
    <row r="44" spans="1:13" ht="27" customHeight="1" x14ac:dyDescent="0.2">
      <c r="A44" s="423" t="s">
        <v>58</v>
      </c>
      <c r="B44" s="652"/>
      <c r="C44" s="652"/>
      <c r="D44" s="652"/>
      <c r="E44" s="652"/>
      <c r="F44" s="652"/>
      <c r="G44" s="652"/>
      <c r="H44" s="652"/>
      <c r="I44" s="652"/>
      <c r="J44" s="8"/>
    </row>
    <row r="45" spans="1:13" ht="19.5" thickBot="1" x14ac:dyDescent="0.45">
      <c r="A45" s="332" t="s">
        <v>42</v>
      </c>
      <c r="B45" s="332" t="s">
        <v>16</v>
      </c>
      <c r="C45" s="332"/>
      <c r="D45" s="335"/>
      <c r="E45" s="335"/>
      <c r="G45" s="369"/>
      <c r="H45" s="643" t="s">
        <v>29</v>
      </c>
      <c r="I45" s="643"/>
      <c r="J45" s="8"/>
    </row>
    <row r="46" spans="1:13" ht="18.75" thickTop="1" x14ac:dyDescent="0.35">
      <c r="A46" s="370"/>
      <c r="B46" s="424"/>
      <c r="C46" s="425"/>
      <c r="D46" s="424"/>
      <c r="E46" s="426" t="s">
        <v>78</v>
      </c>
      <c r="F46" s="427" t="s">
        <v>17</v>
      </c>
      <c r="G46" s="427" t="s">
        <v>18</v>
      </c>
      <c r="H46" s="428" t="s">
        <v>19</v>
      </c>
      <c r="I46" s="429" t="s">
        <v>28</v>
      </c>
      <c r="J46" s="8"/>
      <c r="L46" s="4"/>
      <c r="M46" s="4"/>
    </row>
    <row r="47" spans="1:13" x14ac:dyDescent="0.2">
      <c r="A47" s="371"/>
      <c r="B47" s="414"/>
      <c r="C47" s="414"/>
      <c r="D47" s="414"/>
      <c r="E47" s="430"/>
      <c r="F47" s="653"/>
      <c r="G47" s="431"/>
      <c r="H47" s="432">
        <v>44196</v>
      </c>
      <c r="I47" s="433">
        <v>44196</v>
      </c>
      <c r="J47" s="8"/>
      <c r="L47" s="4"/>
      <c r="M47" s="4"/>
    </row>
    <row r="48" spans="1:13" x14ac:dyDescent="0.2">
      <c r="A48" s="371"/>
      <c r="B48" s="414"/>
      <c r="C48" s="414"/>
      <c r="D48" s="414"/>
      <c r="E48" s="430"/>
      <c r="F48" s="653"/>
      <c r="G48" s="434"/>
      <c r="H48" s="434"/>
      <c r="I48" s="435"/>
      <c r="J48" s="562"/>
      <c r="K48" s="563"/>
      <c r="L48" s="4"/>
      <c r="M48" s="4"/>
    </row>
    <row r="49" spans="1:13" ht="13.5" thickBot="1" x14ac:dyDescent="0.25">
      <c r="A49" s="372"/>
      <c r="B49" s="436"/>
      <c r="C49" s="436"/>
      <c r="D49" s="436"/>
      <c r="E49" s="430"/>
      <c r="F49" s="437"/>
      <c r="G49" s="437"/>
      <c r="H49" s="437"/>
      <c r="I49" s="438"/>
      <c r="L49" s="4"/>
      <c r="M49" s="4"/>
    </row>
    <row r="50" spans="1:13" ht="13.5" thickTop="1" x14ac:dyDescent="0.2">
      <c r="A50" s="373"/>
      <c r="B50" s="439"/>
      <c r="C50" s="439" t="s">
        <v>15</v>
      </c>
      <c r="D50" s="439"/>
      <c r="E50" s="440">
        <v>114172</v>
      </c>
      <c r="F50" s="441">
        <v>26000</v>
      </c>
      <c r="G50" s="442">
        <v>29600</v>
      </c>
      <c r="H50" s="442">
        <f t="shared" ref="H50:H53" si="2">E50+F50-G50</f>
        <v>110572</v>
      </c>
      <c r="I50" s="443">
        <v>110572</v>
      </c>
      <c r="J50" s="480"/>
      <c r="K50" s="480"/>
      <c r="L50" s="468"/>
      <c r="M50" s="4"/>
    </row>
    <row r="51" spans="1:13" x14ac:dyDescent="0.2">
      <c r="A51" s="374"/>
      <c r="B51" s="444"/>
      <c r="C51" s="444" t="s">
        <v>20</v>
      </c>
      <c r="D51" s="444"/>
      <c r="E51" s="445">
        <v>200374.83</v>
      </c>
      <c r="F51" s="446">
        <v>516217</v>
      </c>
      <c r="G51" s="447">
        <v>455286</v>
      </c>
      <c r="H51" s="447">
        <f t="shared" si="2"/>
        <v>261305.82999999996</v>
      </c>
      <c r="I51" s="448">
        <v>222626.51</v>
      </c>
      <c r="J51" s="480"/>
      <c r="K51" s="481"/>
      <c r="L51" s="468"/>
      <c r="M51" s="4"/>
    </row>
    <row r="52" spans="1:13" x14ac:dyDescent="0.2">
      <c r="A52" s="374"/>
      <c r="B52" s="444"/>
      <c r="C52" s="444" t="s">
        <v>63</v>
      </c>
      <c r="D52" s="444"/>
      <c r="E52" s="445">
        <v>959364.76</v>
      </c>
      <c r="F52" s="446">
        <v>1337129.08</v>
      </c>
      <c r="G52" s="447">
        <v>411884</v>
      </c>
      <c r="H52" s="447">
        <f t="shared" si="2"/>
        <v>1884609.8399999999</v>
      </c>
      <c r="I52" s="448">
        <v>1884609.8399999999</v>
      </c>
      <c r="J52" s="481"/>
      <c r="K52" s="481"/>
      <c r="L52" s="468"/>
      <c r="M52" s="4"/>
    </row>
    <row r="53" spans="1:13" x14ac:dyDescent="0.2">
      <c r="A53" s="374"/>
      <c r="B53" s="444"/>
      <c r="C53" s="444" t="s">
        <v>61</v>
      </c>
      <c r="D53" s="444"/>
      <c r="E53" s="445">
        <v>536122.82999999996</v>
      </c>
      <c r="F53" s="446">
        <v>2982700</v>
      </c>
      <c r="G53" s="447">
        <v>2496768</v>
      </c>
      <c r="H53" s="447">
        <f t="shared" si="2"/>
        <v>1022054.8300000001</v>
      </c>
      <c r="I53" s="448">
        <v>1022054.83</v>
      </c>
      <c r="J53" s="482"/>
      <c r="K53" s="482"/>
      <c r="L53" s="468"/>
      <c r="M53" s="4"/>
    </row>
    <row r="54" spans="1:13" ht="18.75" thickBot="1" x14ac:dyDescent="0.4">
      <c r="A54" s="375" t="s">
        <v>11</v>
      </c>
      <c r="B54" s="376"/>
      <c r="C54" s="376"/>
      <c r="D54" s="376"/>
      <c r="E54" s="377">
        <f>E50+E51+E52+E53</f>
        <v>1810034.42</v>
      </c>
      <c r="F54" s="378">
        <f>F50+F51+F52+F53</f>
        <v>4862046.08</v>
      </c>
      <c r="G54" s="379">
        <f>G50+G51+G52+G53</f>
        <v>3393538</v>
      </c>
      <c r="H54" s="379">
        <f>H50+H51+H52+H53</f>
        <v>3278542.5</v>
      </c>
      <c r="I54" s="380">
        <f>SUM(I50:I53)</f>
        <v>3239863.1799999997</v>
      </c>
      <c r="J54" s="483"/>
      <c r="K54" s="483"/>
      <c r="L54" s="468"/>
      <c r="M54" s="4"/>
    </row>
    <row r="55" spans="1:13" ht="18.75" thickTop="1" x14ac:dyDescent="0.35">
      <c r="A55" s="381"/>
      <c r="B55" s="340"/>
      <c r="C55" s="340"/>
      <c r="D55" s="335"/>
      <c r="E55" s="335"/>
      <c r="G55" s="654" t="str">
        <f>IF(ROUND(I50,2)=ROUND(H50,2),"","Zdůvodnit rozdíl mezi fin. krytím a stavem fondu odměn, popř. vyplnit tab. č. 2.3.Fondu odměn")</f>
        <v/>
      </c>
      <c r="H55" s="655"/>
      <c r="I55" s="655"/>
      <c r="J55" s="4"/>
    </row>
    <row r="56" spans="1:13" ht="18" x14ac:dyDescent="0.35">
      <c r="A56" s="381"/>
      <c r="B56" s="340"/>
      <c r="C56" s="340"/>
      <c r="D56" s="335"/>
      <c r="E56" s="335"/>
      <c r="G56" s="650"/>
      <c r="H56" s="651"/>
      <c r="I56" s="651"/>
      <c r="J56" s="4"/>
    </row>
    <row r="57" spans="1:13" x14ac:dyDescent="0.2">
      <c r="G57" s="650" t="str">
        <f>IF(ROUND(I53,2)=ROUND(H53,2),"","Zdůvodnit rozdíl mezi fin. krytím a stavem fondu investic, popř. vyplnit tab. č. 2.1. Fond investic")</f>
        <v/>
      </c>
      <c r="H57" s="651"/>
      <c r="I57" s="651"/>
      <c r="J57" s="4"/>
    </row>
    <row r="58" spans="1:13" x14ac:dyDescent="0.2">
      <c r="G58" s="650" t="str">
        <f>IF(ROUND(I53,2)=ROUND(H53,2),"","Zdůvodnit rozdíl mezi fin. krytím a stavem fondu investic, popř. vyplnit tab. č. 2.1. Fond investic")</f>
        <v/>
      </c>
      <c r="H58" s="651"/>
      <c r="I58" s="651"/>
      <c r="J58" s="4"/>
    </row>
  </sheetData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rintOptions gridLinesSet="0"/>
  <pageMargins left="0.70866141732283472" right="0.70866141732283472" top="0.78740157480314965" bottom="0.78740157480314965" header="0.51181102362204722" footer="0.51181102362204722"/>
  <pageSetup paperSize="9" scale="80" firstPageNumber="8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21" width="9.140625" style="78"/>
    <col min="22" max="22" width="14.28515625" style="477" customWidth="1"/>
    <col min="23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132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218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 t="s">
        <v>219</v>
      </c>
      <c r="F6" s="583"/>
      <c r="G6" s="251" t="s">
        <v>3</v>
      </c>
      <c r="H6" s="584">
        <v>1123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56424000</v>
      </c>
      <c r="F16" s="595"/>
      <c r="G16" s="261">
        <v>60599739.180000007</v>
      </c>
      <c r="H16" s="124">
        <v>59127156.670000009</v>
      </c>
      <c r="I16" s="124">
        <v>1472582.51</v>
      </c>
      <c r="J16" s="27"/>
      <c r="K16" s="4"/>
    </row>
    <row r="17" spans="1:22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22" ht="19.5" x14ac:dyDescent="0.4">
      <c r="A18" s="260" t="s">
        <v>72</v>
      </c>
      <c r="B18" s="147"/>
      <c r="C18" s="147"/>
      <c r="D18" s="147"/>
      <c r="E18" s="594">
        <v>57625000</v>
      </c>
      <c r="F18" s="595"/>
      <c r="G18" s="261">
        <v>61674534.620000005</v>
      </c>
      <c r="H18" s="124">
        <v>60118620.000000007</v>
      </c>
      <c r="I18" s="124">
        <v>1555914.6199999999</v>
      </c>
      <c r="J18" s="27"/>
      <c r="K18" s="4"/>
    </row>
    <row r="19" spans="1:22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  <c r="L19" s="503"/>
    </row>
    <row r="20" spans="1:22" s="166" customFormat="1" ht="19.5" customHeight="1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1074795.4399999976</v>
      </c>
      <c r="H20" s="165">
        <f>H18-H16+H17</f>
        <v>991463.32999999821</v>
      </c>
      <c r="I20" s="165">
        <f>I18-I16+I17</f>
        <v>83332.10999999987</v>
      </c>
      <c r="J20" s="472"/>
      <c r="K20" s="78"/>
      <c r="L20" s="656"/>
      <c r="M20" s="656"/>
      <c r="N20" s="656"/>
      <c r="O20" s="656"/>
      <c r="P20" s="656"/>
      <c r="Q20" s="656"/>
      <c r="R20" s="656"/>
      <c r="S20" s="656"/>
      <c r="T20" s="656"/>
      <c r="V20" s="504"/>
    </row>
    <row r="21" spans="1:22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1074795.4399999976</v>
      </c>
      <c r="H21" s="165">
        <f>H20-H17</f>
        <v>991463.32999999821</v>
      </c>
      <c r="I21" s="165">
        <f>I20-I17</f>
        <v>83332.10999999987</v>
      </c>
      <c r="J21" s="472"/>
      <c r="K21" s="471"/>
      <c r="L21" s="656"/>
      <c r="M21" s="656"/>
      <c r="N21" s="656"/>
      <c r="O21" s="656"/>
      <c r="P21" s="656"/>
      <c r="Q21" s="656"/>
      <c r="R21" s="656"/>
      <c r="S21" s="656"/>
      <c r="T21" s="656"/>
      <c r="V21" s="470"/>
    </row>
    <row r="22" spans="1:22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  <c r="L22" s="656"/>
      <c r="M22" s="656"/>
      <c r="N22" s="656"/>
      <c r="O22" s="656"/>
      <c r="P22" s="656"/>
      <c r="Q22" s="656"/>
      <c r="R22" s="656"/>
      <c r="S22" s="656"/>
      <c r="T22" s="656"/>
      <c r="V22" s="501"/>
    </row>
    <row r="23" spans="1:22" ht="19.5" x14ac:dyDescent="0.4">
      <c r="J23" s="472"/>
      <c r="K23" s="471"/>
      <c r="L23" s="656"/>
      <c r="M23" s="656"/>
      <c r="N23" s="656"/>
      <c r="O23" s="656"/>
      <c r="P23" s="656"/>
      <c r="Q23" s="656"/>
      <c r="R23" s="656"/>
      <c r="S23" s="656"/>
      <c r="T23" s="656"/>
    </row>
    <row r="24" spans="1:22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22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15452.919999997597</v>
      </c>
      <c r="H25" s="169">
        <f>H21-H26</f>
        <v>-67879.190000001807</v>
      </c>
      <c r="I25" s="169">
        <f>I21-I26</f>
        <v>83332.10999999987</v>
      </c>
      <c r="L25" s="624"/>
      <c r="M25" s="625"/>
      <c r="N25" s="625"/>
      <c r="O25" s="625"/>
      <c r="P25" s="625"/>
      <c r="Q25" s="625"/>
      <c r="R25" s="625"/>
      <c r="S25" s="625"/>
      <c r="T25" s="625"/>
      <c r="V25" s="504"/>
    </row>
    <row r="26" spans="1:22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1059342.52</v>
      </c>
      <c r="H26" s="169">
        <v>1059342.52</v>
      </c>
      <c r="I26" s="169">
        <v>0</v>
      </c>
      <c r="J26" s="479"/>
      <c r="K26" s="471"/>
      <c r="L26" s="531"/>
      <c r="M26" s="531"/>
      <c r="N26" s="531"/>
      <c r="O26" s="531"/>
      <c r="P26" s="531"/>
      <c r="Q26" s="531"/>
      <c r="R26" s="531"/>
      <c r="S26" s="531"/>
      <c r="T26" s="531"/>
      <c r="V26" s="470"/>
    </row>
    <row r="27" spans="1:22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  <c r="L27" s="531"/>
      <c r="M27" s="531"/>
      <c r="N27" s="531"/>
      <c r="O27" s="531"/>
      <c r="P27" s="531"/>
      <c r="Q27" s="531"/>
      <c r="R27" s="531"/>
      <c r="S27" s="531"/>
      <c r="T27" s="531"/>
      <c r="V27" s="505"/>
    </row>
    <row r="28" spans="1:22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  <c r="L28" s="531"/>
      <c r="M28" s="531"/>
      <c r="N28" s="531"/>
      <c r="O28" s="531"/>
      <c r="P28" s="531"/>
      <c r="Q28" s="531"/>
      <c r="R28" s="531"/>
      <c r="S28" s="531"/>
      <c r="T28" s="531"/>
      <c r="V28" s="470"/>
    </row>
    <row r="29" spans="1:22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  <c r="V29" s="470"/>
    </row>
    <row r="30" spans="1:22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  <c r="V30" s="470"/>
    </row>
    <row r="31" spans="1:22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  <c r="V31" s="470"/>
    </row>
    <row r="32" spans="1:22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1059342.52</v>
      </c>
      <c r="H32" s="173"/>
      <c r="I32" s="172"/>
      <c r="J32" s="477"/>
      <c r="K32" s="78"/>
      <c r="L32" s="484"/>
      <c r="M32" s="485"/>
      <c r="N32" s="485"/>
      <c r="O32" s="485"/>
      <c r="P32" s="485"/>
      <c r="Q32" s="485"/>
      <c r="R32" s="485"/>
      <c r="S32" s="485"/>
      <c r="T32" s="485"/>
      <c r="V32" s="470"/>
    </row>
    <row r="33" spans="1:22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-618154.14</v>
      </c>
      <c r="H33" s="269"/>
      <c r="I33" s="269"/>
      <c r="J33" s="479"/>
      <c r="K33" s="468"/>
      <c r="L33" s="657"/>
      <c r="M33" s="658"/>
      <c r="N33" s="658"/>
      <c r="O33" s="658"/>
      <c r="P33" s="658"/>
      <c r="Q33" s="658"/>
      <c r="R33" s="658"/>
      <c r="S33" s="658"/>
      <c r="T33" s="658"/>
      <c r="V33" s="497"/>
    </row>
    <row r="34" spans="1:22" ht="57" customHeight="1" x14ac:dyDescent="0.2">
      <c r="A34" s="660" t="s">
        <v>275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  <c r="L34" s="659"/>
      <c r="M34" s="659"/>
      <c r="N34" s="659"/>
      <c r="O34" s="659"/>
      <c r="P34" s="659"/>
      <c r="Q34" s="659"/>
      <c r="R34" s="659"/>
      <c r="S34" s="659"/>
      <c r="T34" s="659"/>
    </row>
    <row r="35" spans="1:22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22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22" ht="16.5" x14ac:dyDescent="0.35">
      <c r="A37" s="274" t="s">
        <v>22</v>
      </c>
      <c r="B37" s="148"/>
      <c r="C37" s="74"/>
      <c r="D37" s="148"/>
      <c r="E37" s="146"/>
      <c r="F37" s="275">
        <v>65000</v>
      </c>
      <c r="G37" s="275">
        <v>64642</v>
      </c>
      <c r="H37" s="276"/>
      <c r="I37" s="277">
        <f>IF(F37=0,"nerozp.",G37/F37)</f>
        <v>0.99449230769230768</v>
      </c>
      <c r="J37" s="18"/>
    </row>
    <row r="38" spans="1:22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22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22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22" ht="16.5" x14ac:dyDescent="0.35">
      <c r="A41" s="274" t="s">
        <v>59</v>
      </c>
      <c r="B41" s="148"/>
      <c r="C41" s="74"/>
      <c r="D41" s="146"/>
      <c r="E41" s="146"/>
      <c r="F41" s="275">
        <v>1766766</v>
      </c>
      <c r="G41" s="275">
        <v>1766766</v>
      </c>
      <c r="H41" s="276"/>
      <c r="I41" s="277">
        <f>IF(F41=0,"nerozp.",G41/F41)</f>
        <v>1</v>
      </c>
      <c r="J41" s="8"/>
    </row>
    <row r="42" spans="1:22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22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22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22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22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22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22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0</v>
      </c>
      <c r="F50" s="295">
        <v>0</v>
      </c>
      <c r="G50" s="296">
        <v>0</v>
      </c>
      <c r="H50" s="296">
        <f>E50+F50-G50</f>
        <v>0</v>
      </c>
      <c r="I50" s="297">
        <v>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244008.69</v>
      </c>
      <c r="F51" s="301">
        <v>677943.3</v>
      </c>
      <c r="G51" s="302">
        <v>554916.52</v>
      </c>
      <c r="H51" s="302">
        <f>E51+F51-G51</f>
        <v>367035.47</v>
      </c>
      <c r="I51" s="303">
        <v>334270.49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2411018.75</v>
      </c>
      <c r="F52" s="301">
        <v>1808386.37</v>
      </c>
      <c r="G52" s="302">
        <v>1339344.67</v>
      </c>
      <c r="H52" s="302">
        <f>E52+F52-G52</f>
        <v>2880060.45</v>
      </c>
      <c r="I52" s="303">
        <v>0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51386.3</v>
      </c>
      <c r="F53" s="301">
        <v>4654017.8499999996</v>
      </c>
      <c r="G53" s="302">
        <v>4654974.9700000007</v>
      </c>
      <c r="H53" s="302">
        <f>E53+F53-G53</f>
        <v>50429.179999998771</v>
      </c>
      <c r="I53" s="303">
        <v>0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2706413.7399999998</v>
      </c>
      <c r="F54" s="307">
        <f>F50+F51+F52+F53</f>
        <v>7140347.5199999996</v>
      </c>
      <c r="G54" s="308">
        <f>G50+G51+G52+G53</f>
        <v>6549236.1600000001</v>
      </c>
      <c r="H54" s="308">
        <f>H50+H51+H52+H53</f>
        <v>3297525.0999999987</v>
      </c>
      <c r="I54" s="309">
        <f>SUM(I50:I53)</f>
        <v>334270.49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/>
      <c r="H57" s="600"/>
      <c r="I57" s="600"/>
      <c r="J57" s="4"/>
    </row>
    <row r="58" spans="1:13" x14ac:dyDescent="0.2">
      <c r="G58" s="599"/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22" s="78" customFormat="1" x14ac:dyDescent="0.2">
      <c r="J81" s="467"/>
      <c r="K81" s="7"/>
      <c r="V81" s="477"/>
    </row>
    <row r="82" spans="10:22" s="78" customFormat="1" x14ac:dyDescent="0.2">
      <c r="J82" s="467"/>
      <c r="K82" s="7"/>
      <c r="V82" s="477"/>
    </row>
    <row r="83" spans="10:22" s="78" customFormat="1" x14ac:dyDescent="0.2">
      <c r="J83" s="467"/>
      <c r="K83" s="7"/>
      <c r="V83" s="477"/>
    </row>
    <row r="84" spans="10:22" s="78" customFormat="1" x14ac:dyDescent="0.2">
      <c r="J84" s="467"/>
      <c r="K84" s="7"/>
      <c r="V84" s="477"/>
    </row>
    <row r="85" spans="10:22" s="78" customFormat="1" x14ac:dyDescent="0.2">
      <c r="J85" s="467"/>
      <c r="K85" s="7"/>
      <c r="V85" s="477"/>
    </row>
    <row r="86" spans="10:22" s="78" customFormat="1" x14ac:dyDescent="0.2">
      <c r="J86" s="467"/>
      <c r="K86" s="7"/>
      <c r="V86" s="477"/>
    </row>
    <row r="87" spans="10:22" s="78" customFormat="1" x14ac:dyDescent="0.2">
      <c r="J87" s="467"/>
      <c r="K87" s="7"/>
      <c r="V87" s="477"/>
    </row>
    <row r="88" spans="10:22" s="78" customFormat="1" x14ac:dyDescent="0.2">
      <c r="J88" s="467"/>
      <c r="K88" s="7"/>
      <c r="V88" s="477"/>
    </row>
    <row r="89" spans="10:22" s="78" customFormat="1" x14ac:dyDescent="0.2">
      <c r="J89" s="467"/>
      <c r="K89" s="7"/>
      <c r="V89" s="477"/>
    </row>
    <row r="90" spans="10:22" s="78" customFormat="1" x14ac:dyDescent="0.2">
      <c r="J90" s="467"/>
      <c r="K90" s="7"/>
      <c r="V90" s="477"/>
    </row>
    <row r="91" spans="10:22" s="78" customFormat="1" x14ac:dyDescent="0.2">
      <c r="J91" s="467"/>
      <c r="K91" s="7"/>
      <c r="V91" s="477"/>
    </row>
    <row r="92" spans="10:22" s="78" customFormat="1" x14ac:dyDescent="0.2">
      <c r="J92" s="467"/>
      <c r="K92" s="7"/>
      <c r="V92" s="477"/>
    </row>
    <row r="93" spans="10:22" s="78" customFormat="1" x14ac:dyDescent="0.2">
      <c r="J93" s="467"/>
      <c r="K93" s="7"/>
      <c r="V93" s="477"/>
    </row>
    <row r="94" spans="10:22" s="78" customFormat="1" x14ac:dyDescent="0.2">
      <c r="J94" s="467"/>
      <c r="K94" s="7"/>
      <c r="V94" s="477"/>
    </row>
    <row r="95" spans="10:22" s="78" customFormat="1" x14ac:dyDescent="0.2">
      <c r="J95" s="467"/>
      <c r="K95" s="7"/>
      <c r="V95" s="477"/>
    </row>
    <row r="96" spans="10:22" s="78" customFormat="1" x14ac:dyDescent="0.2">
      <c r="J96" s="467"/>
      <c r="K96" s="7"/>
      <c r="V96" s="47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22" s="78" customFormat="1" x14ac:dyDescent="0.2">
      <c r="J161" s="467"/>
      <c r="K161" s="7"/>
      <c r="V161" s="477"/>
    </row>
    <row r="162" spans="10:22" s="78" customFormat="1" x14ac:dyDescent="0.2">
      <c r="J162" s="467"/>
      <c r="K162" s="7"/>
      <c r="V162" s="477"/>
    </row>
    <row r="163" spans="10:22" s="78" customFormat="1" x14ac:dyDescent="0.2">
      <c r="J163" s="467"/>
      <c r="K163" s="7"/>
      <c r="V163" s="477"/>
    </row>
    <row r="164" spans="10:22" s="78" customFormat="1" x14ac:dyDescent="0.2">
      <c r="J164" s="467"/>
      <c r="K164" s="7"/>
      <c r="V164" s="477"/>
    </row>
    <row r="165" spans="10:22" s="78" customFormat="1" x14ac:dyDescent="0.2">
      <c r="J165" s="467"/>
      <c r="K165" s="7"/>
      <c r="V165" s="477"/>
    </row>
    <row r="166" spans="10:22" s="78" customFormat="1" x14ac:dyDescent="0.2">
      <c r="J166" s="467"/>
      <c r="K166" s="7"/>
      <c r="V166" s="477"/>
    </row>
    <row r="167" spans="10:22" s="78" customFormat="1" x14ac:dyDescent="0.2">
      <c r="J167" s="467"/>
      <c r="K167" s="7"/>
      <c r="V167" s="477"/>
    </row>
    <row r="168" spans="10:22" s="78" customFormat="1" x14ac:dyDescent="0.2">
      <c r="J168" s="467"/>
      <c r="K168" s="7"/>
      <c r="V168" s="477"/>
    </row>
    <row r="169" spans="10:22" s="78" customFormat="1" x14ac:dyDescent="0.2">
      <c r="J169" s="467"/>
      <c r="K169" s="7"/>
      <c r="V169" s="477"/>
    </row>
    <row r="170" spans="10:22" s="78" customFormat="1" x14ac:dyDescent="0.2">
      <c r="J170" s="467"/>
      <c r="K170" s="7"/>
      <c r="V170" s="477"/>
    </row>
    <row r="171" spans="10:22" s="78" customFormat="1" x14ac:dyDescent="0.2">
      <c r="J171" s="467"/>
      <c r="K171" s="7"/>
      <c r="V171" s="477"/>
    </row>
    <row r="172" spans="10:22" s="78" customFormat="1" x14ac:dyDescent="0.2">
      <c r="J172" s="467"/>
      <c r="K172" s="7"/>
      <c r="V172" s="477"/>
    </row>
    <row r="173" spans="10:22" s="78" customFormat="1" x14ac:dyDescent="0.2">
      <c r="J173" s="467"/>
      <c r="K173" s="7"/>
      <c r="V173" s="477"/>
    </row>
    <row r="174" spans="10:22" s="78" customFormat="1" x14ac:dyDescent="0.2">
      <c r="J174" s="467"/>
      <c r="K174" s="7"/>
      <c r="V174" s="477"/>
    </row>
    <row r="175" spans="10:22" s="78" customFormat="1" x14ac:dyDescent="0.2">
      <c r="J175" s="467"/>
      <c r="K175" s="7"/>
      <c r="V175" s="477"/>
    </row>
    <row r="176" spans="10:22" s="78" customFormat="1" x14ac:dyDescent="0.2">
      <c r="J176" s="467"/>
      <c r="K176" s="7"/>
      <c r="V176" s="47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30"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2:D2"/>
    <mergeCell ref="E2:I2"/>
    <mergeCell ref="E3:I3"/>
    <mergeCell ref="E4:I4"/>
    <mergeCell ref="E5:I5"/>
    <mergeCell ref="L20:T23"/>
    <mergeCell ref="L25:T28"/>
    <mergeCell ref="J48:K48"/>
    <mergeCell ref="L33:T34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</mergeCells>
  <pageMargins left="0.70866141732283472" right="0.70866141732283472" top="0.78740157480314965" bottom="0.78740157480314965" header="0.51181102362204722" footer="0.51181102362204722"/>
  <pageSetup paperSize="9" scale="80" firstPageNumber="8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25" zoomScaleNormal="100" workbookViewId="0">
      <selection activeCell="L54" sqref="L54"/>
    </sheetView>
  </sheetViews>
  <sheetFormatPr defaultColWidth="9.140625" defaultRowHeight="12.75" x14ac:dyDescent="0.2"/>
  <cols>
    <col min="1" max="1" width="7.7109375" style="73" customWidth="1"/>
    <col min="2" max="2" width="2.7109375" style="73" customWidth="1"/>
    <col min="3" max="4" width="8.28515625" style="73" customWidth="1"/>
    <col min="5" max="5" width="15.28515625" style="73" customWidth="1"/>
    <col min="6" max="6" width="15.710937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135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220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 t="s">
        <v>221</v>
      </c>
      <c r="F6" s="583"/>
      <c r="G6" s="251" t="s">
        <v>3</v>
      </c>
      <c r="H6" s="584">
        <v>1150</v>
      </c>
      <c r="I6" s="584"/>
    </row>
    <row r="7" spans="1:11" ht="8.4499999999999993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27099000</v>
      </c>
      <c r="F16" s="595"/>
      <c r="G16" s="261">
        <v>32445266.190000001</v>
      </c>
      <c r="H16" s="124">
        <v>31894885.780000001</v>
      </c>
      <c r="I16" s="124">
        <v>550380.41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27099000</v>
      </c>
      <c r="F18" s="595"/>
      <c r="G18" s="261">
        <v>32549853.210000001</v>
      </c>
      <c r="H18" s="124">
        <v>31774278.210000001</v>
      </c>
      <c r="I18" s="124">
        <v>775575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104587.01999999955</v>
      </c>
      <c r="H20" s="165">
        <f>H18-H16+H17</f>
        <v>-120607.5700000003</v>
      </c>
      <c r="I20" s="165">
        <f>I18-I16+I17</f>
        <v>225194.58999999997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104587.01999999955</v>
      </c>
      <c r="H21" s="165">
        <f>H20-H17</f>
        <v>-120607.5700000003</v>
      </c>
      <c r="I21" s="165">
        <f>I20-I17</f>
        <v>225194.58999999997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99291.019999999553</v>
      </c>
      <c r="H25" s="169">
        <f>H21-H26</f>
        <v>-125903.5700000003</v>
      </c>
      <c r="I25" s="169">
        <f>I21-I26</f>
        <v>225194.58999999997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5296</v>
      </c>
      <c r="H26" s="169">
        <v>5296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99291.02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99291.02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5296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0</v>
      </c>
      <c r="H33" s="269"/>
      <c r="I33" s="269"/>
      <c r="J33" s="479"/>
      <c r="K33" s="468"/>
    </row>
    <row r="34" spans="1:13" ht="38.25" customHeight="1" x14ac:dyDescent="0.2">
      <c r="A34" s="597" t="s">
        <v>261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589805</v>
      </c>
      <c r="G41" s="275">
        <v>589805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0</v>
      </c>
      <c r="F50" s="295">
        <v>0</v>
      </c>
      <c r="G50" s="296">
        <v>0</v>
      </c>
      <c r="H50" s="296">
        <f>E50+F50-G50</f>
        <v>0</v>
      </c>
      <c r="I50" s="297">
        <v>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148548.65</v>
      </c>
      <c r="F51" s="301">
        <v>388339.82</v>
      </c>
      <c r="G51" s="302">
        <v>332241.59999999998</v>
      </c>
      <c r="H51" s="302">
        <f>E51+F51-G51</f>
        <v>204646.87</v>
      </c>
      <c r="I51" s="303">
        <v>178781.75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1266883.6500000001</v>
      </c>
      <c r="F52" s="301">
        <v>135292.66</v>
      </c>
      <c r="G52" s="302">
        <v>611640</v>
      </c>
      <c r="H52" s="302">
        <f>E52+F52-G52</f>
        <v>790536.31</v>
      </c>
      <c r="I52" s="303">
        <v>790536.31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112608.6</v>
      </c>
      <c r="F53" s="301">
        <v>1237035</v>
      </c>
      <c r="G53" s="302">
        <v>1159271.18</v>
      </c>
      <c r="H53" s="302">
        <f>E53+F53-G53</f>
        <v>190372.42000000016</v>
      </c>
      <c r="I53" s="303">
        <v>190372.42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1528040.9000000001</v>
      </c>
      <c r="F54" s="307">
        <f>F50+F51+F52+F53</f>
        <v>1760667.48</v>
      </c>
      <c r="G54" s="308">
        <f>G50+G51+G52+G53</f>
        <v>2103152.7799999998</v>
      </c>
      <c r="H54" s="308">
        <f>H50+H51+H52+H53</f>
        <v>1185555.6000000001</v>
      </c>
      <c r="I54" s="309">
        <f>SUM(I50:I53)</f>
        <v>1159690.48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8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25" zoomScaleNormal="100" workbookViewId="0">
      <selection activeCell="L54" sqref="L54"/>
    </sheetView>
  </sheetViews>
  <sheetFormatPr defaultColWidth="9.28515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2" width="10.7109375" style="78" bestFit="1" customWidth="1"/>
    <col min="13" max="16384" width="9.28515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37.5" customHeight="1" x14ac:dyDescent="0.4">
      <c r="A2" s="585" t="s">
        <v>1</v>
      </c>
      <c r="B2" s="585"/>
      <c r="C2" s="585"/>
      <c r="D2" s="585"/>
      <c r="E2" s="661" t="s">
        <v>138</v>
      </c>
      <c r="F2" s="661"/>
      <c r="G2" s="661"/>
      <c r="H2" s="661"/>
      <c r="I2" s="661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222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 t="s">
        <v>223</v>
      </c>
      <c r="F6" s="583"/>
      <c r="G6" s="251" t="s">
        <v>3</v>
      </c>
      <c r="H6" s="584">
        <v>1160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82107000</v>
      </c>
      <c r="F16" s="595"/>
      <c r="G16" s="261">
        <v>90774003.970000014</v>
      </c>
      <c r="H16" s="124">
        <v>89142222.430000007</v>
      </c>
      <c r="I16" s="124">
        <v>1631781.54</v>
      </c>
      <c r="J16" s="27"/>
      <c r="K16" s="4"/>
    </row>
    <row r="17" spans="1:12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2" ht="19.5" x14ac:dyDescent="0.4">
      <c r="A18" s="260" t="s">
        <v>72</v>
      </c>
      <c r="B18" s="147"/>
      <c r="C18" s="147"/>
      <c r="D18" s="147"/>
      <c r="E18" s="594">
        <v>82307000</v>
      </c>
      <c r="F18" s="595"/>
      <c r="G18" s="261">
        <v>91174223.180000007</v>
      </c>
      <c r="H18" s="124">
        <v>89336618.5</v>
      </c>
      <c r="I18" s="124">
        <v>1837604.6800000002</v>
      </c>
      <c r="J18" s="27"/>
      <c r="K18" s="4"/>
    </row>
    <row r="19" spans="1:12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2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400219.20999999344</v>
      </c>
      <c r="H20" s="165">
        <f>H18-H16+H17</f>
        <v>194396.06999999285</v>
      </c>
      <c r="I20" s="165">
        <f>I18-I16+I17</f>
        <v>205823.14000000013</v>
      </c>
      <c r="J20" s="472"/>
      <c r="K20" s="78"/>
    </row>
    <row r="21" spans="1:12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400219.20999999344</v>
      </c>
      <c r="H21" s="165">
        <f>H20-H17</f>
        <v>194396.06999999285</v>
      </c>
      <c r="I21" s="165">
        <f>I20-I17</f>
        <v>205823.14000000013</v>
      </c>
      <c r="J21" s="472"/>
      <c r="K21" s="471"/>
    </row>
    <row r="22" spans="1:12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2" ht="19.5" x14ac:dyDescent="0.4">
      <c r="J23" s="472"/>
      <c r="K23" s="471"/>
    </row>
    <row r="24" spans="1:12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2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199757.01999999344</v>
      </c>
      <c r="H25" s="169">
        <f>H21-H26</f>
        <v>-6066.1200000071549</v>
      </c>
      <c r="I25" s="169">
        <f>I21-I26</f>
        <v>205823.14000000013</v>
      </c>
    </row>
    <row r="26" spans="1:12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200462.19</v>
      </c>
      <c r="H26" s="169">
        <v>200462.19</v>
      </c>
      <c r="I26" s="169">
        <v>0</v>
      </c>
      <c r="J26" s="479"/>
      <c r="K26" s="471"/>
      <c r="L26" s="470"/>
    </row>
    <row r="27" spans="1:12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2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2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199757.02</v>
      </c>
      <c r="H29" s="173"/>
      <c r="I29" s="172"/>
      <c r="J29" s="475"/>
      <c r="K29" s="471"/>
    </row>
    <row r="30" spans="1:12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16000</v>
      </c>
      <c r="H30" s="173"/>
      <c r="I30" s="172"/>
      <c r="J30" s="78"/>
      <c r="K30" s="78"/>
    </row>
    <row r="31" spans="1:12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f>4000+179757.02</f>
        <v>183757.02</v>
      </c>
      <c r="H31" s="173"/>
      <c r="I31" s="172"/>
      <c r="J31" s="476"/>
      <c r="K31" s="476"/>
    </row>
    <row r="32" spans="1:12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200462.19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652501.38</v>
      </c>
      <c r="H33" s="269"/>
      <c r="I33" s="269"/>
      <c r="J33" s="479"/>
      <c r="K33" s="468"/>
    </row>
    <row r="34" spans="1:13" ht="38.25" customHeight="1" x14ac:dyDescent="0.2">
      <c r="A34" s="597" t="s">
        <v>262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480000</v>
      </c>
      <c r="G37" s="275">
        <v>315002.51</v>
      </c>
      <c r="H37" s="276"/>
      <c r="I37" s="277">
        <f>IF(F37=0,"nerozp.",G37/F37)</f>
        <v>0.65625522916666668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1635932</v>
      </c>
      <c r="G41" s="275">
        <v>1635932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29071</v>
      </c>
      <c r="F50" s="295">
        <v>17000</v>
      </c>
      <c r="G50" s="296">
        <v>16900</v>
      </c>
      <c r="H50" s="296">
        <f>E50+F50-G50</f>
        <v>29171</v>
      </c>
      <c r="I50" s="297">
        <v>29171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212918.91</v>
      </c>
      <c r="F51" s="301">
        <v>1103634.8</v>
      </c>
      <c r="G51" s="302">
        <v>890575</v>
      </c>
      <c r="H51" s="302">
        <f>E51+F51-G51</f>
        <v>425978.70999999996</v>
      </c>
      <c r="I51" s="303">
        <v>352661.05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125515.12</v>
      </c>
      <c r="F52" s="301">
        <v>1868197.15</v>
      </c>
      <c r="G52" s="302">
        <v>0</v>
      </c>
      <c r="H52" s="302">
        <f>E52+F52-G52</f>
        <v>1993712.27</v>
      </c>
      <c r="I52" s="303">
        <v>1993712.27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135581.74</v>
      </c>
      <c r="F53" s="301">
        <v>1927232.51</v>
      </c>
      <c r="G53" s="302">
        <v>1727909.7</v>
      </c>
      <c r="H53" s="302">
        <f>E53+F53-G53</f>
        <v>334904.55000000005</v>
      </c>
      <c r="I53" s="303">
        <v>334904.55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503086.77</v>
      </c>
      <c r="F54" s="307">
        <f>F50+F51+F52+F53</f>
        <v>4916064.46</v>
      </c>
      <c r="G54" s="308">
        <f>G50+G51+G52+G53</f>
        <v>2635384.7000000002</v>
      </c>
      <c r="H54" s="308">
        <f>H50+H51+H52+H53</f>
        <v>2783766.5300000003</v>
      </c>
      <c r="I54" s="309">
        <f>SUM(I50:I53)</f>
        <v>2710448.8699999996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8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58"/>
  <sheetViews>
    <sheetView showGridLines="0" topLeftCell="A14" zoomScaleNormal="100" zoomScaleSheetLayoutView="100" workbookViewId="0">
      <selection activeCell="I33" sqref="I3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255" width="9.140625" style="4"/>
    <col min="256" max="256" width="7.5703125" style="4" customWidth="1"/>
    <col min="257" max="257" width="2.5703125" style="4" customWidth="1"/>
    <col min="258" max="258" width="8.42578125" style="4" customWidth="1"/>
    <col min="259" max="259" width="8.28515625" style="4" customWidth="1"/>
    <col min="260" max="260" width="15.28515625" style="4" customWidth="1"/>
    <col min="261" max="261" width="15.5703125" style="4" customWidth="1"/>
    <col min="262" max="262" width="15" style="4" customWidth="1"/>
    <col min="263" max="263" width="15.28515625" style="4" customWidth="1"/>
    <col min="264" max="264" width="16.28515625" style="4" customWidth="1"/>
    <col min="265" max="265" width="33.5703125" style="4" customWidth="1"/>
    <col min="266" max="266" width="62.42578125" style="4" customWidth="1"/>
    <col min="267" max="511" width="9.140625" style="4"/>
    <col min="512" max="512" width="7.5703125" style="4" customWidth="1"/>
    <col min="513" max="513" width="2.5703125" style="4" customWidth="1"/>
    <col min="514" max="514" width="8.42578125" style="4" customWidth="1"/>
    <col min="515" max="515" width="8.28515625" style="4" customWidth="1"/>
    <col min="516" max="516" width="15.28515625" style="4" customWidth="1"/>
    <col min="517" max="517" width="15.5703125" style="4" customWidth="1"/>
    <col min="518" max="518" width="15" style="4" customWidth="1"/>
    <col min="519" max="519" width="15.28515625" style="4" customWidth="1"/>
    <col min="520" max="520" width="16.28515625" style="4" customWidth="1"/>
    <col min="521" max="521" width="33.5703125" style="4" customWidth="1"/>
    <col min="522" max="522" width="62.42578125" style="4" customWidth="1"/>
    <col min="523" max="767" width="9.140625" style="4"/>
    <col min="768" max="768" width="7.5703125" style="4" customWidth="1"/>
    <col min="769" max="769" width="2.5703125" style="4" customWidth="1"/>
    <col min="770" max="770" width="8.42578125" style="4" customWidth="1"/>
    <col min="771" max="771" width="8.28515625" style="4" customWidth="1"/>
    <col min="772" max="772" width="15.28515625" style="4" customWidth="1"/>
    <col min="773" max="773" width="15.5703125" style="4" customWidth="1"/>
    <col min="774" max="774" width="15" style="4" customWidth="1"/>
    <col min="775" max="775" width="15.28515625" style="4" customWidth="1"/>
    <col min="776" max="776" width="16.28515625" style="4" customWidth="1"/>
    <col min="777" max="777" width="33.5703125" style="4" customWidth="1"/>
    <col min="778" max="778" width="62.42578125" style="4" customWidth="1"/>
    <col min="779" max="1023" width="9.140625" style="4"/>
    <col min="1024" max="1024" width="7.5703125" style="4" customWidth="1"/>
    <col min="1025" max="1025" width="2.5703125" style="4" customWidth="1"/>
    <col min="1026" max="1026" width="8.42578125" style="4" customWidth="1"/>
    <col min="1027" max="1027" width="8.28515625" style="4" customWidth="1"/>
    <col min="1028" max="1028" width="15.28515625" style="4" customWidth="1"/>
    <col min="1029" max="1029" width="15.5703125" style="4" customWidth="1"/>
    <col min="1030" max="1030" width="15" style="4" customWidth="1"/>
    <col min="1031" max="1031" width="15.28515625" style="4" customWidth="1"/>
    <col min="1032" max="1032" width="16.28515625" style="4" customWidth="1"/>
    <col min="1033" max="1033" width="33.5703125" style="4" customWidth="1"/>
    <col min="1034" max="1034" width="62.42578125" style="4" customWidth="1"/>
    <col min="1035" max="1279" width="9.140625" style="4"/>
    <col min="1280" max="1280" width="7.5703125" style="4" customWidth="1"/>
    <col min="1281" max="1281" width="2.5703125" style="4" customWidth="1"/>
    <col min="1282" max="1282" width="8.42578125" style="4" customWidth="1"/>
    <col min="1283" max="1283" width="8.28515625" style="4" customWidth="1"/>
    <col min="1284" max="1284" width="15.28515625" style="4" customWidth="1"/>
    <col min="1285" max="1285" width="15.5703125" style="4" customWidth="1"/>
    <col min="1286" max="1286" width="15" style="4" customWidth="1"/>
    <col min="1287" max="1287" width="15.28515625" style="4" customWidth="1"/>
    <col min="1288" max="1288" width="16.28515625" style="4" customWidth="1"/>
    <col min="1289" max="1289" width="33.5703125" style="4" customWidth="1"/>
    <col min="1290" max="1290" width="62.42578125" style="4" customWidth="1"/>
    <col min="1291" max="1535" width="9.140625" style="4"/>
    <col min="1536" max="1536" width="7.5703125" style="4" customWidth="1"/>
    <col min="1537" max="1537" width="2.5703125" style="4" customWidth="1"/>
    <col min="1538" max="1538" width="8.42578125" style="4" customWidth="1"/>
    <col min="1539" max="1539" width="8.28515625" style="4" customWidth="1"/>
    <col min="1540" max="1540" width="15.28515625" style="4" customWidth="1"/>
    <col min="1541" max="1541" width="15.5703125" style="4" customWidth="1"/>
    <col min="1542" max="1542" width="15" style="4" customWidth="1"/>
    <col min="1543" max="1543" width="15.28515625" style="4" customWidth="1"/>
    <col min="1544" max="1544" width="16.28515625" style="4" customWidth="1"/>
    <col min="1545" max="1545" width="33.5703125" style="4" customWidth="1"/>
    <col min="1546" max="1546" width="62.42578125" style="4" customWidth="1"/>
    <col min="1547" max="1791" width="9.140625" style="4"/>
    <col min="1792" max="1792" width="7.5703125" style="4" customWidth="1"/>
    <col min="1793" max="1793" width="2.5703125" style="4" customWidth="1"/>
    <col min="1794" max="1794" width="8.42578125" style="4" customWidth="1"/>
    <col min="1795" max="1795" width="8.28515625" style="4" customWidth="1"/>
    <col min="1796" max="1796" width="15.28515625" style="4" customWidth="1"/>
    <col min="1797" max="1797" width="15.5703125" style="4" customWidth="1"/>
    <col min="1798" max="1798" width="15" style="4" customWidth="1"/>
    <col min="1799" max="1799" width="15.28515625" style="4" customWidth="1"/>
    <col min="1800" max="1800" width="16.28515625" style="4" customWidth="1"/>
    <col min="1801" max="1801" width="33.5703125" style="4" customWidth="1"/>
    <col min="1802" max="1802" width="62.42578125" style="4" customWidth="1"/>
    <col min="1803" max="2047" width="9.140625" style="4"/>
    <col min="2048" max="2048" width="7.5703125" style="4" customWidth="1"/>
    <col min="2049" max="2049" width="2.5703125" style="4" customWidth="1"/>
    <col min="2050" max="2050" width="8.42578125" style="4" customWidth="1"/>
    <col min="2051" max="2051" width="8.28515625" style="4" customWidth="1"/>
    <col min="2052" max="2052" width="15.28515625" style="4" customWidth="1"/>
    <col min="2053" max="2053" width="15.5703125" style="4" customWidth="1"/>
    <col min="2054" max="2054" width="15" style="4" customWidth="1"/>
    <col min="2055" max="2055" width="15.28515625" style="4" customWidth="1"/>
    <col min="2056" max="2056" width="16.28515625" style="4" customWidth="1"/>
    <col min="2057" max="2057" width="33.5703125" style="4" customWidth="1"/>
    <col min="2058" max="2058" width="62.42578125" style="4" customWidth="1"/>
    <col min="2059" max="2303" width="9.140625" style="4"/>
    <col min="2304" max="2304" width="7.5703125" style="4" customWidth="1"/>
    <col min="2305" max="2305" width="2.5703125" style="4" customWidth="1"/>
    <col min="2306" max="2306" width="8.42578125" style="4" customWidth="1"/>
    <col min="2307" max="2307" width="8.28515625" style="4" customWidth="1"/>
    <col min="2308" max="2308" width="15.28515625" style="4" customWidth="1"/>
    <col min="2309" max="2309" width="15.5703125" style="4" customWidth="1"/>
    <col min="2310" max="2310" width="15" style="4" customWidth="1"/>
    <col min="2311" max="2311" width="15.28515625" style="4" customWidth="1"/>
    <col min="2312" max="2312" width="16.28515625" style="4" customWidth="1"/>
    <col min="2313" max="2313" width="33.5703125" style="4" customWidth="1"/>
    <col min="2314" max="2314" width="62.42578125" style="4" customWidth="1"/>
    <col min="2315" max="2559" width="9.140625" style="4"/>
    <col min="2560" max="2560" width="7.5703125" style="4" customWidth="1"/>
    <col min="2561" max="2561" width="2.5703125" style="4" customWidth="1"/>
    <col min="2562" max="2562" width="8.42578125" style="4" customWidth="1"/>
    <col min="2563" max="2563" width="8.28515625" style="4" customWidth="1"/>
    <col min="2564" max="2564" width="15.28515625" style="4" customWidth="1"/>
    <col min="2565" max="2565" width="15.5703125" style="4" customWidth="1"/>
    <col min="2566" max="2566" width="15" style="4" customWidth="1"/>
    <col min="2567" max="2567" width="15.28515625" style="4" customWidth="1"/>
    <col min="2568" max="2568" width="16.28515625" style="4" customWidth="1"/>
    <col min="2569" max="2569" width="33.5703125" style="4" customWidth="1"/>
    <col min="2570" max="2570" width="62.42578125" style="4" customWidth="1"/>
    <col min="2571" max="2815" width="9.140625" style="4"/>
    <col min="2816" max="2816" width="7.5703125" style="4" customWidth="1"/>
    <col min="2817" max="2817" width="2.5703125" style="4" customWidth="1"/>
    <col min="2818" max="2818" width="8.42578125" style="4" customWidth="1"/>
    <col min="2819" max="2819" width="8.28515625" style="4" customWidth="1"/>
    <col min="2820" max="2820" width="15.28515625" style="4" customWidth="1"/>
    <col min="2821" max="2821" width="15.5703125" style="4" customWidth="1"/>
    <col min="2822" max="2822" width="15" style="4" customWidth="1"/>
    <col min="2823" max="2823" width="15.28515625" style="4" customWidth="1"/>
    <col min="2824" max="2824" width="16.28515625" style="4" customWidth="1"/>
    <col min="2825" max="2825" width="33.5703125" style="4" customWidth="1"/>
    <col min="2826" max="2826" width="62.42578125" style="4" customWidth="1"/>
    <col min="2827" max="3071" width="9.140625" style="4"/>
    <col min="3072" max="3072" width="7.5703125" style="4" customWidth="1"/>
    <col min="3073" max="3073" width="2.5703125" style="4" customWidth="1"/>
    <col min="3074" max="3074" width="8.42578125" style="4" customWidth="1"/>
    <col min="3075" max="3075" width="8.28515625" style="4" customWidth="1"/>
    <col min="3076" max="3076" width="15.28515625" style="4" customWidth="1"/>
    <col min="3077" max="3077" width="15.5703125" style="4" customWidth="1"/>
    <col min="3078" max="3078" width="15" style="4" customWidth="1"/>
    <col min="3079" max="3079" width="15.28515625" style="4" customWidth="1"/>
    <col min="3080" max="3080" width="16.28515625" style="4" customWidth="1"/>
    <col min="3081" max="3081" width="33.5703125" style="4" customWidth="1"/>
    <col min="3082" max="3082" width="62.42578125" style="4" customWidth="1"/>
    <col min="3083" max="3327" width="9.140625" style="4"/>
    <col min="3328" max="3328" width="7.5703125" style="4" customWidth="1"/>
    <col min="3329" max="3329" width="2.5703125" style="4" customWidth="1"/>
    <col min="3330" max="3330" width="8.42578125" style="4" customWidth="1"/>
    <col min="3331" max="3331" width="8.28515625" style="4" customWidth="1"/>
    <col min="3332" max="3332" width="15.28515625" style="4" customWidth="1"/>
    <col min="3333" max="3333" width="15.5703125" style="4" customWidth="1"/>
    <col min="3334" max="3334" width="15" style="4" customWidth="1"/>
    <col min="3335" max="3335" width="15.28515625" style="4" customWidth="1"/>
    <col min="3336" max="3336" width="16.28515625" style="4" customWidth="1"/>
    <col min="3337" max="3337" width="33.5703125" style="4" customWidth="1"/>
    <col min="3338" max="3338" width="62.42578125" style="4" customWidth="1"/>
    <col min="3339" max="3583" width="9.140625" style="4"/>
    <col min="3584" max="3584" width="7.5703125" style="4" customWidth="1"/>
    <col min="3585" max="3585" width="2.5703125" style="4" customWidth="1"/>
    <col min="3586" max="3586" width="8.42578125" style="4" customWidth="1"/>
    <col min="3587" max="3587" width="8.28515625" style="4" customWidth="1"/>
    <col min="3588" max="3588" width="15.28515625" style="4" customWidth="1"/>
    <col min="3589" max="3589" width="15.5703125" style="4" customWidth="1"/>
    <col min="3590" max="3590" width="15" style="4" customWidth="1"/>
    <col min="3591" max="3591" width="15.28515625" style="4" customWidth="1"/>
    <col min="3592" max="3592" width="16.28515625" style="4" customWidth="1"/>
    <col min="3593" max="3593" width="33.5703125" style="4" customWidth="1"/>
    <col min="3594" max="3594" width="62.42578125" style="4" customWidth="1"/>
    <col min="3595" max="3839" width="9.140625" style="4"/>
    <col min="3840" max="3840" width="7.5703125" style="4" customWidth="1"/>
    <col min="3841" max="3841" width="2.5703125" style="4" customWidth="1"/>
    <col min="3842" max="3842" width="8.42578125" style="4" customWidth="1"/>
    <col min="3843" max="3843" width="8.28515625" style="4" customWidth="1"/>
    <col min="3844" max="3844" width="15.28515625" style="4" customWidth="1"/>
    <col min="3845" max="3845" width="15.5703125" style="4" customWidth="1"/>
    <col min="3846" max="3846" width="15" style="4" customWidth="1"/>
    <col min="3847" max="3847" width="15.28515625" style="4" customWidth="1"/>
    <col min="3848" max="3848" width="16.28515625" style="4" customWidth="1"/>
    <col min="3849" max="3849" width="33.5703125" style="4" customWidth="1"/>
    <col min="3850" max="3850" width="62.42578125" style="4" customWidth="1"/>
    <col min="3851" max="4095" width="9.140625" style="4"/>
    <col min="4096" max="4096" width="7.5703125" style="4" customWidth="1"/>
    <col min="4097" max="4097" width="2.5703125" style="4" customWidth="1"/>
    <col min="4098" max="4098" width="8.42578125" style="4" customWidth="1"/>
    <col min="4099" max="4099" width="8.28515625" style="4" customWidth="1"/>
    <col min="4100" max="4100" width="15.28515625" style="4" customWidth="1"/>
    <col min="4101" max="4101" width="15.5703125" style="4" customWidth="1"/>
    <col min="4102" max="4102" width="15" style="4" customWidth="1"/>
    <col min="4103" max="4103" width="15.28515625" style="4" customWidth="1"/>
    <col min="4104" max="4104" width="16.28515625" style="4" customWidth="1"/>
    <col min="4105" max="4105" width="33.5703125" style="4" customWidth="1"/>
    <col min="4106" max="4106" width="62.42578125" style="4" customWidth="1"/>
    <col min="4107" max="4351" width="9.140625" style="4"/>
    <col min="4352" max="4352" width="7.5703125" style="4" customWidth="1"/>
    <col min="4353" max="4353" width="2.5703125" style="4" customWidth="1"/>
    <col min="4354" max="4354" width="8.42578125" style="4" customWidth="1"/>
    <col min="4355" max="4355" width="8.28515625" style="4" customWidth="1"/>
    <col min="4356" max="4356" width="15.28515625" style="4" customWidth="1"/>
    <col min="4357" max="4357" width="15.5703125" style="4" customWidth="1"/>
    <col min="4358" max="4358" width="15" style="4" customWidth="1"/>
    <col min="4359" max="4359" width="15.28515625" style="4" customWidth="1"/>
    <col min="4360" max="4360" width="16.28515625" style="4" customWidth="1"/>
    <col min="4361" max="4361" width="33.5703125" style="4" customWidth="1"/>
    <col min="4362" max="4362" width="62.42578125" style="4" customWidth="1"/>
    <col min="4363" max="4607" width="9.140625" style="4"/>
    <col min="4608" max="4608" width="7.5703125" style="4" customWidth="1"/>
    <col min="4609" max="4609" width="2.5703125" style="4" customWidth="1"/>
    <col min="4610" max="4610" width="8.42578125" style="4" customWidth="1"/>
    <col min="4611" max="4611" width="8.28515625" style="4" customWidth="1"/>
    <col min="4612" max="4612" width="15.28515625" style="4" customWidth="1"/>
    <col min="4613" max="4613" width="15.5703125" style="4" customWidth="1"/>
    <col min="4614" max="4614" width="15" style="4" customWidth="1"/>
    <col min="4615" max="4615" width="15.28515625" style="4" customWidth="1"/>
    <col min="4616" max="4616" width="16.28515625" style="4" customWidth="1"/>
    <col min="4617" max="4617" width="33.5703125" style="4" customWidth="1"/>
    <col min="4618" max="4618" width="62.42578125" style="4" customWidth="1"/>
    <col min="4619" max="4863" width="9.140625" style="4"/>
    <col min="4864" max="4864" width="7.5703125" style="4" customWidth="1"/>
    <col min="4865" max="4865" width="2.5703125" style="4" customWidth="1"/>
    <col min="4866" max="4866" width="8.42578125" style="4" customWidth="1"/>
    <col min="4867" max="4867" width="8.28515625" style="4" customWidth="1"/>
    <col min="4868" max="4868" width="15.28515625" style="4" customWidth="1"/>
    <col min="4869" max="4869" width="15.5703125" style="4" customWidth="1"/>
    <col min="4870" max="4870" width="15" style="4" customWidth="1"/>
    <col min="4871" max="4871" width="15.28515625" style="4" customWidth="1"/>
    <col min="4872" max="4872" width="16.28515625" style="4" customWidth="1"/>
    <col min="4873" max="4873" width="33.5703125" style="4" customWidth="1"/>
    <col min="4874" max="4874" width="62.42578125" style="4" customWidth="1"/>
    <col min="4875" max="5119" width="9.140625" style="4"/>
    <col min="5120" max="5120" width="7.5703125" style="4" customWidth="1"/>
    <col min="5121" max="5121" width="2.5703125" style="4" customWidth="1"/>
    <col min="5122" max="5122" width="8.42578125" style="4" customWidth="1"/>
    <col min="5123" max="5123" width="8.28515625" style="4" customWidth="1"/>
    <col min="5124" max="5124" width="15.28515625" style="4" customWidth="1"/>
    <col min="5125" max="5125" width="15.5703125" style="4" customWidth="1"/>
    <col min="5126" max="5126" width="15" style="4" customWidth="1"/>
    <col min="5127" max="5127" width="15.28515625" style="4" customWidth="1"/>
    <col min="5128" max="5128" width="16.28515625" style="4" customWidth="1"/>
    <col min="5129" max="5129" width="33.5703125" style="4" customWidth="1"/>
    <col min="5130" max="5130" width="62.42578125" style="4" customWidth="1"/>
    <col min="5131" max="5375" width="9.140625" style="4"/>
    <col min="5376" max="5376" width="7.5703125" style="4" customWidth="1"/>
    <col min="5377" max="5377" width="2.5703125" style="4" customWidth="1"/>
    <col min="5378" max="5378" width="8.42578125" style="4" customWidth="1"/>
    <col min="5379" max="5379" width="8.28515625" style="4" customWidth="1"/>
    <col min="5380" max="5380" width="15.28515625" style="4" customWidth="1"/>
    <col min="5381" max="5381" width="15.5703125" style="4" customWidth="1"/>
    <col min="5382" max="5382" width="15" style="4" customWidth="1"/>
    <col min="5383" max="5383" width="15.28515625" style="4" customWidth="1"/>
    <col min="5384" max="5384" width="16.28515625" style="4" customWidth="1"/>
    <col min="5385" max="5385" width="33.5703125" style="4" customWidth="1"/>
    <col min="5386" max="5386" width="62.42578125" style="4" customWidth="1"/>
    <col min="5387" max="5631" width="9.140625" style="4"/>
    <col min="5632" max="5632" width="7.5703125" style="4" customWidth="1"/>
    <col min="5633" max="5633" width="2.5703125" style="4" customWidth="1"/>
    <col min="5634" max="5634" width="8.42578125" style="4" customWidth="1"/>
    <col min="5635" max="5635" width="8.28515625" style="4" customWidth="1"/>
    <col min="5636" max="5636" width="15.28515625" style="4" customWidth="1"/>
    <col min="5637" max="5637" width="15.5703125" style="4" customWidth="1"/>
    <col min="5638" max="5638" width="15" style="4" customWidth="1"/>
    <col min="5639" max="5639" width="15.28515625" style="4" customWidth="1"/>
    <col min="5640" max="5640" width="16.28515625" style="4" customWidth="1"/>
    <col min="5641" max="5641" width="33.5703125" style="4" customWidth="1"/>
    <col min="5642" max="5642" width="62.42578125" style="4" customWidth="1"/>
    <col min="5643" max="5887" width="9.140625" style="4"/>
    <col min="5888" max="5888" width="7.5703125" style="4" customWidth="1"/>
    <col min="5889" max="5889" width="2.5703125" style="4" customWidth="1"/>
    <col min="5890" max="5890" width="8.42578125" style="4" customWidth="1"/>
    <col min="5891" max="5891" width="8.28515625" style="4" customWidth="1"/>
    <col min="5892" max="5892" width="15.28515625" style="4" customWidth="1"/>
    <col min="5893" max="5893" width="15.5703125" style="4" customWidth="1"/>
    <col min="5894" max="5894" width="15" style="4" customWidth="1"/>
    <col min="5895" max="5895" width="15.28515625" style="4" customWidth="1"/>
    <col min="5896" max="5896" width="16.28515625" style="4" customWidth="1"/>
    <col min="5897" max="5897" width="33.5703125" style="4" customWidth="1"/>
    <col min="5898" max="5898" width="62.42578125" style="4" customWidth="1"/>
    <col min="5899" max="6143" width="9.140625" style="4"/>
    <col min="6144" max="6144" width="7.5703125" style="4" customWidth="1"/>
    <col min="6145" max="6145" width="2.5703125" style="4" customWidth="1"/>
    <col min="6146" max="6146" width="8.42578125" style="4" customWidth="1"/>
    <col min="6147" max="6147" width="8.28515625" style="4" customWidth="1"/>
    <col min="6148" max="6148" width="15.28515625" style="4" customWidth="1"/>
    <col min="6149" max="6149" width="15.5703125" style="4" customWidth="1"/>
    <col min="6150" max="6150" width="15" style="4" customWidth="1"/>
    <col min="6151" max="6151" width="15.28515625" style="4" customWidth="1"/>
    <col min="6152" max="6152" width="16.28515625" style="4" customWidth="1"/>
    <col min="6153" max="6153" width="33.5703125" style="4" customWidth="1"/>
    <col min="6154" max="6154" width="62.42578125" style="4" customWidth="1"/>
    <col min="6155" max="6399" width="9.140625" style="4"/>
    <col min="6400" max="6400" width="7.5703125" style="4" customWidth="1"/>
    <col min="6401" max="6401" width="2.5703125" style="4" customWidth="1"/>
    <col min="6402" max="6402" width="8.42578125" style="4" customWidth="1"/>
    <col min="6403" max="6403" width="8.28515625" style="4" customWidth="1"/>
    <col min="6404" max="6404" width="15.28515625" style="4" customWidth="1"/>
    <col min="6405" max="6405" width="15.5703125" style="4" customWidth="1"/>
    <col min="6406" max="6406" width="15" style="4" customWidth="1"/>
    <col min="6407" max="6407" width="15.28515625" style="4" customWidth="1"/>
    <col min="6408" max="6408" width="16.28515625" style="4" customWidth="1"/>
    <col min="6409" max="6409" width="33.5703125" style="4" customWidth="1"/>
    <col min="6410" max="6410" width="62.42578125" style="4" customWidth="1"/>
    <col min="6411" max="6655" width="9.140625" style="4"/>
    <col min="6656" max="6656" width="7.5703125" style="4" customWidth="1"/>
    <col min="6657" max="6657" width="2.5703125" style="4" customWidth="1"/>
    <col min="6658" max="6658" width="8.42578125" style="4" customWidth="1"/>
    <col min="6659" max="6659" width="8.28515625" style="4" customWidth="1"/>
    <col min="6660" max="6660" width="15.28515625" style="4" customWidth="1"/>
    <col min="6661" max="6661" width="15.5703125" style="4" customWidth="1"/>
    <col min="6662" max="6662" width="15" style="4" customWidth="1"/>
    <col min="6663" max="6663" width="15.28515625" style="4" customWidth="1"/>
    <col min="6664" max="6664" width="16.28515625" style="4" customWidth="1"/>
    <col min="6665" max="6665" width="33.5703125" style="4" customWidth="1"/>
    <col min="6666" max="6666" width="62.42578125" style="4" customWidth="1"/>
    <col min="6667" max="6911" width="9.140625" style="4"/>
    <col min="6912" max="6912" width="7.5703125" style="4" customWidth="1"/>
    <col min="6913" max="6913" width="2.5703125" style="4" customWidth="1"/>
    <col min="6914" max="6914" width="8.42578125" style="4" customWidth="1"/>
    <col min="6915" max="6915" width="8.28515625" style="4" customWidth="1"/>
    <col min="6916" max="6916" width="15.28515625" style="4" customWidth="1"/>
    <col min="6917" max="6917" width="15.5703125" style="4" customWidth="1"/>
    <col min="6918" max="6918" width="15" style="4" customWidth="1"/>
    <col min="6919" max="6919" width="15.28515625" style="4" customWidth="1"/>
    <col min="6920" max="6920" width="16.28515625" style="4" customWidth="1"/>
    <col min="6921" max="6921" width="33.5703125" style="4" customWidth="1"/>
    <col min="6922" max="6922" width="62.42578125" style="4" customWidth="1"/>
    <col min="6923" max="7167" width="9.140625" style="4"/>
    <col min="7168" max="7168" width="7.5703125" style="4" customWidth="1"/>
    <col min="7169" max="7169" width="2.5703125" style="4" customWidth="1"/>
    <col min="7170" max="7170" width="8.42578125" style="4" customWidth="1"/>
    <col min="7171" max="7171" width="8.28515625" style="4" customWidth="1"/>
    <col min="7172" max="7172" width="15.28515625" style="4" customWidth="1"/>
    <col min="7173" max="7173" width="15.5703125" style="4" customWidth="1"/>
    <col min="7174" max="7174" width="15" style="4" customWidth="1"/>
    <col min="7175" max="7175" width="15.28515625" style="4" customWidth="1"/>
    <col min="7176" max="7176" width="16.28515625" style="4" customWidth="1"/>
    <col min="7177" max="7177" width="33.5703125" style="4" customWidth="1"/>
    <col min="7178" max="7178" width="62.42578125" style="4" customWidth="1"/>
    <col min="7179" max="7423" width="9.140625" style="4"/>
    <col min="7424" max="7424" width="7.5703125" style="4" customWidth="1"/>
    <col min="7425" max="7425" width="2.5703125" style="4" customWidth="1"/>
    <col min="7426" max="7426" width="8.42578125" style="4" customWidth="1"/>
    <col min="7427" max="7427" width="8.28515625" style="4" customWidth="1"/>
    <col min="7428" max="7428" width="15.28515625" style="4" customWidth="1"/>
    <col min="7429" max="7429" width="15.5703125" style="4" customWidth="1"/>
    <col min="7430" max="7430" width="15" style="4" customWidth="1"/>
    <col min="7431" max="7431" width="15.28515625" style="4" customWidth="1"/>
    <col min="7432" max="7432" width="16.28515625" style="4" customWidth="1"/>
    <col min="7433" max="7433" width="33.5703125" style="4" customWidth="1"/>
    <col min="7434" max="7434" width="62.42578125" style="4" customWidth="1"/>
    <col min="7435" max="7679" width="9.140625" style="4"/>
    <col min="7680" max="7680" width="7.5703125" style="4" customWidth="1"/>
    <col min="7681" max="7681" width="2.5703125" style="4" customWidth="1"/>
    <col min="7682" max="7682" width="8.42578125" style="4" customWidth="1"/>
    <col min="7683" max="7683" width="8.28515625" style="4" customWidth="1"/>
    <col min="7684" max="7684" width="15.28515625" style="4" customWidth="1"/>
    <col min="7685" max="7685" width="15.5703125" style="4" customWidth="1"/>
    <col min="7686" max="7686" width="15" style="4" customWidth="1"/>
    <col min="7687" max="7687" width="15.28515625" style="4" customWidth="1"/>
    <col min="7688" max="7688" width="16.28515625" style="4" customWidth="1"/>
    <col min="7689" max="7689" width="33.5703125" style="4" customWidth="1"/>
    <col min="7690" max="7690" width="62.42578125" style="4" customWidth="1"/>
    <col min="7691" max="7935" width="9.140625" style="4"/>
    <col min="7936" max="7936" width="7.5703125" style="4" customWidth="1"/>
    <col min="7937" max="7937" width="2.5703125" style="4" customWidth="1"/>
    <col min="7938" max="7938" width="8.42578125" style="4" customWidth="1"/>
    <col min="7939" max="7939" width="8.28515625" style="4" customWidth="1"/>
    <col min="7940" max="7940" width="15.28515625" style="4" customWidth="1"/>
    <col min="7941" max="7941" width="15.5703125" style="4" customWidth="1"/>
    <col min="7942" max="7942" width="15" style="4" customWidth="1"/>
    <col min="7943" max="7943" width="15.28515625" style="4" customWidth="1"/>
    <col min="7944" max="7944" width="16.28515625" style="4" customWidth="1"/>
    <col min="7945" max="7945" width="33.5703125" style="4" customWidth="1"/>
    <col min="7946" max="7946" width="62.42578125" style="4" customWidth="1"/>
    <col min="7947" max="8191" width="9.140625" style="4"/>
    <col min="8192" max="8192" width="7.5703125" style="4" customWidth="1"/>
    <col min="8193" max="8193" width="2.5703125" style="4" customWidth="1"/>
    <col min="8194" max="8194" width="8.42578125" style="4" customWidth="1"/>
    <col min="8195" max="8195" width="8.28515625" style="4" customWidth="1"/>
    <col min="8196" max="8196" width="15.28515625" style="4" customWidth="1"/>
    <col min="8197" max="8197" width="15.5703125" style="4" customWidth="1"/>
    <col min="8198" max="8198" width="15" style="4" customWidth="1"/>
    <col min="8199" max="8199" width="15.28515625" style="4" customWidth="1"/>
    <col min="8200" max="8200" width="16.28515625" style="4" customWidth="1"/>
    <col min="8201" max="8201" width="33.5703125" style="4" customWidth="1"/>
    <col min="8202" max="8202" width="62.42578125" style="4" customWidth="1"/>
    <col min="8203" max="8447" width="9.140625" style="4"/>
    <col min="8448" max="8448" width="7.5703125" style="4" customWidth="1"/>
    <col min="8449" max="8449" width="2.5703125" style="4" customWidth="1"/>
    <col min="8450" max="8450" width="8.42578125" style="4" customWidth="1"/>
    <col min="8451" max="8451" width="8.28515625" style="4" customWidth="1"/>
    <col min="8452" max="8452" width="15.28515625" style="4" customWidth="1"/>
    <col min="8453" max="8453" width="15.5703125" style="4" customWidth="1"/>
    <col min="8454" max="8454" width="15" style="4" customWidth="1"/>
    <col min="8455" max="8455" width="15.28515625" style="4" customWidth="1"/>
    <col min="8456" max="8456" width="16.28515625" style="4" customWidth="1"/>
    <col min="8457" max="8457" width="33.5703125" style="4" customWidth="1"/>
    <col min="8458" max="8458" width="62.42578125" style="4" customWidth="1"/>
    <col min="8459" max="8703" width="9.140625" style="4"/>
    <col min="8704" max="8704" width="7.5703125" style="4" customWidth="1"/>
    <col min="8705" max="8705" width="2.5703125" style="4" customWidth="1"/>
    <col min="8706" max="8706" width="8.42578125" style="4" customWidth="1"/>
    <col min="8707" max="8707" width="8.28515625" style="4" customWidth="1"/>
    <col min="8708" max="8708" width="15.28515625" style="4" customWidth="1"/>
    <col min="8709" max="8709" width="15.5703125" style="4" customWidth="1"/>
    <col min="8710" max="8710" width="15" style="4" customWidth="1"/>
    <col min="8711" max="8711" width="15.28515625" style="4" customWidth="1"/>
    <col min="8712" max="8712" width="16.28515625" style="4" customWidth="1"/>
    <col min="8713" max="8713" width="33.5703125" style="4" customWidth="1"/>
    <col min="8714" max="8714" width="62.42578125" style="4" customWidth="1"/>
    <col min="8715" max="8959" width="9.140625" style="4"/>
    <col min="8960" max="8960" width="7.5703125" style="4" customWidth="1"/>
    <col min="8961" max="8961" width="2.5703125" style="4" customWidth="1"/>
    <col min="8962" max="8962" width="8.42578125" style="4" customWidth="1"/>
    <col min="8963" max="8963" width="8.28515625" style="4" customWidth="1"/>
    <col min="8964" max="8964" width="15.28515625" style="4" customWidth="1"/>
    <col min="8965" max="8965" width="15.5703125" style="4" customWidth="1"/>
    <col min="8966" max="8966" width="15" style="4" customWidth="1"/>
    <col min="8967" max="8967" width="15.28515625" style="4" customWidth="1"/>
    <col min="8968" max="8968" width="16.28515625" style="4" customWidth="1"/>
    <col min="8969" max="8969" width="33.5703125" style="4" customWidth="1"/>
    <col min="8970" max="8970" width="62.42578125" style="4" customWidth="1"/>
    <col min="8971" max="9215" width="9.140625" style="4"/>
    <col min="9216" max="9216" width="7.5703125" style="4" customWidth="1"/>
    <col min="9217" max="9217" width="2.5703125" style="4" customWidth="1"/>
    <col min="9218" max="9218" width="8.42578125" style="4" customWidth="1"/>
    <col min="9219" max="9219" width="8.28515625" style="4" customWidth="1"/>
    <col min="9220" max="9220" width="15.28515625" style="4" customWidth="1"/>
    <col min="9221" max="9221" width="15.5703125" style="4" customWidth="1"/>
    <col min="9222" max="9222" width="15" style="4" customWidth="1"/>
    <col min="9223" max="9223" width="15.28515625" style="4" customWidth="1"/>
    <col min="9224" max="9224" width="16.28515625" style="4" customWidth="1"/>
    <col min="9225" max="9225" width="33.5703125" style="4" customWidth="1"/>
    <col min="9226" max="9226" width="62.42578125" style="4" customWidth="1"/>
    <col min="9227" max="9471" width="9.140625" style="4"/>
    <col min="9472" max="9472" width="7.5703125" style="4" customWidth="1"/>
    <col min="9473" max="9473" width="2.5703125" style="4" customWidth="1"/>
    <col min="9474" max="9474" width="8.42578125" style="4" customWidth="1"/>
    <col min="9475" max="9475" width="8.28515625" style="4" customWidth="1"/>
    <col min="9476" max="9476" width="15.28515625" style="4" customWidth="1"/>
    <col min="9477" max="9477" width="15.5703125" style="4" customWidth="1"/>
    <col min="9478" max="9478" width="15" style="4" customWidth="1"/>
    <col min="9479" max="9479" width="15.28515625" style="4" customWidth="1"/>
    <col min="9480" max="9480" width="16.28515625" style="4" customWidth="1"/>
    <col min="9481" max="9481" width="33.5703125" style="4" customWidth="1"/>
    <col min="9482" max="9482" width="62.42578125" style="4" customWidth="1"/>
    <col min="9483" max="9727" width="9.140625" style="4"/>
    <col min="9728" max="9728" width="7.5703125" style="4" customWidth="1"/>
    <col min="9729" max="9729" width="2.5703125" style="4" customWidth="1"/>
    <col min="9730" max="9730" width="8.42578125" style="4" customWidth="1"/>
    <col min="9731" max="9731" width="8.28515625" style="4" customWidth="1"/>
    <col min="9732" max="9732" width="15.28515625" style="4" customWidth="1"/>
    <col min="9733" max="9733" width="15.5703125" style="4" customWidth="1"/>
    <col min="9734" max="9734" width="15" style="4" customWidth="1"/>
    <col min="9735" max="9735" width="15.28515625" style="4" customWidth="1"/>
    <col min="9736" max="9736" width="16.28515625" style="4" customWidth="1"/>
    <col min="9737" max="9737" width="33.5703125" style="4" customWidth="1"/>
    <col min="9738" max="9738" width="62.42578125" style="4" customWidth="1"/>
    <col min="9739" max="9983" width="9.140625" style="4"/>
    <col min="9984" max="9984" width="7.5703125" style="4" customWidth="1"/>
    <col min="9985" max="9985" width="2.5703125" style="4" customWidth="1"/>
    <col min="9986" max="9986" width="8.42578125" style="4" customWidth="1"/>
    <col min="9987" max="9987" width="8.28515625" style="4" customWidth="1"/>
    <col min="9988" max="9988" width="15.28515625" style="4" customWidth="1"/>
    <col min="9989" max="9989" width="15.5703125" style="4" customWidth="1"/>
    <col min="9990" max="9990" width="15" style="4" customWidth="1"/>
    <col min="9991" max="9991" width="15.28515625" style="4" customWidth="1"/>
    <col min="9992" max="9992" width="16.28515625" style="4" customWidth="1"/>
    <col min="9993" max="9993" width="33.5703125" style="4" customWidth="1"/>
    <col min="9994" max="9994" width="62.42578125" style="4" customWidth="1"/>
    <col min="9995" max="10239" width="9.140625" style="4"/>
    <col min="10240" max="10240" width="7.5703125" style="4" customWidth="1"/>
    <col min="10241" max="10241" width="2.5703125" style="4" customWidth="1"/>
    <col min="10242" max="10242" width="8.42578125" style="4" customWidth="1"/>
    <col min="10243" max="10243" width="8.28515625" style="4" customWidth="1"/>
    <col min="10244" max="10244" width="15.28515625" style="4" customWidth="1"/>
    <col min="10245" max="10245" width="15.5703125" style="4" customWidth="1"/>
    <col min="10246" max="10246" width="15" style="4" customWidth="1"/>
    <col min="10247" max="10247" width="15.28515625" style="4" customWidth="1"/>
    <col min="10248" max="10248" width="16.28515625" style="4" customWidth="1"/>
    <col min="10249" max="10249" width="33.5703125" style="4" customWidth="1"/>
    <col min="10250" max="10250" width="62.42578125" style="4" customWidth="1"/>
    <col min="10251" max="10495" width="9.140625" style="4"/>
    <col min="10496" max="10496" width="7.5703125" style="4" customWidth="1"/>
    <col min="10497" max="10497" width="2.5703125" style="4" customWidth="1"/>
    <col min="10498" max="10498" width="8.42578125" style="4" customWidth="1"/>
    <col min="10499" max="10499" width="8.28515625" style="4" customWidth="1"/>
    <col min="10500" max="10500" width="15.28515625" style="4" customWidth="1"/>
    <col min="10501" max="10501" width="15.5703125" style="4" customWidth="1"/>
    <col min="10502" max="10502" width="15" style="4" customWidth="1"/>
    <col min="10503" max="10503" width="15.28515625" style="4" customWidth="1"/>
    <col min="10504" max="10504" width="16.28515625" style="4" customWidth="1"/>
    <col min="10505" max="10505" width="33.5703125" style="4" customWidth="1"/>
    <col min="10506" max="10506" width="62.42578125" style="4" customWidth="1"/>
    <col min="10507" max="10751" width="9.140625" style="4"/>
    <col min="10752" max="10752" width="7.5703125" style="4" customWidth="1"/>
    <col min="10753" max="10753" width="2.5703125" style="4" customWidth="1"/>
    <col min="10754" max="10754" width="8.42578125" style="4" customWidth="1"/>
    <col min="10755" max="10755" width="8.28515625" style="4" customWidth="1"/>
    <col min="10756" max="10756" width="15.28515625" style="4" customWidth="1"/>
    <col min="10757" max="10757" width="15.5703125" style="4" customWidth="1"/>
    <col min="10758" max="10758" width="15" style="4" customWidth="1"/>
    <col min="10759" max="10759" width="15.28515625" style="4" customWidth="1"/>
    <col min="10760" max="10760" width="16.28515625" style="4" customWidth="1"/>
    <col min="10761" max="10761" width="33.5703125" style="4" customWidth="1"/>
    <col min="10762" max="10762" width="62.42578125" style="4" customWidth="1"/>
    <col min="10763" max="11007" width="9.140625" style="4"/>
    <col min="11008" max="11008" width="7.5703125" style="4" customWidth="1"/>
    <col min="11009" max="11009" width="2.5703125" style="4" customWidth="1"/>
    <col min="11010" max="11010" width="8.42578125" style="4" customWidth="1"/>
    <col min="11011" max="11011" width="8.28515625" style="4" customWidth="1"/>
    <col min="11012" max="11012" width="15.28515625" style="4" customWidth="1"/>
    <col min="11013" max="11013" width="15.5703125" style="4" customWidth="1"/>
    <col min="11014" max="11014" width="15" style="4" customWidth="1"/>
    <col min="11015" max="11015" width="15.28515625" style="4" customWidth="1"/>
    <col min="11016" max="11016" width="16.28515625" style="4" customWidth="1"/>
    <col min="11017" max="11017" width="33.5703125" style="4" customWidth="1"/>
    <col min="11018" max="11018" width="62.42578125" style="4" customWidth="1"/>
    <col min="11019" max="11263" width="9.140625" style="4"/>
    <col min="11264" max="11264" width="7.5703125" style="4" customWidth="1"/>
    <col min="11265" max="11265" width="2.5703125" style="4" customWidth="1"/>
    <col min="11266" max="11266" width="8.42578125" style="4" customWidth="1"/>
    <col min="11267" max="11267" width="8.28515625" style="4" customWidth="1"/>
    <col min="11268" max="11268" width="15.28515625" style="4" customWidth="1"/>
    <col min="11269" max="11269" width="15.5703125" style="4" customWidth="1"/>
    <col min="11270" max="11270" width="15" style="4" customWidth="1"/>
    <col min="11271" max="11271" width="15.28515625" style="4" customWidth="1"/>
    <col min="11272" max="11272" width="16.28515625" style="4" customWidth="1"/>
    <col min="11273" max="11273" width="33.5703125" style="4" customWidth="1"/>
    <col min="11274" max="11274" width="62.42578125" style="4" customWidth="1"/>
    <col min="11275" max="11519" width="9.140625" style="4"/>
    <col min="11520" max="11520" width="7.5703125" style="4" customWidth="1"/>
    <col min="11521" max="11521" width="2.5703125" style="4" customWidth="1"/>
    <col min="11522" max="11522" width="8.42578125" style="4" customWidth="1"/>
    <col min="11523" max="11523" width="8.28515625" style="4" customWidth="1"/>
    <col min="11524" max="11524" width="15.28515625" style="4" customWidth="1"/>
    <col min="11525" max="11525" width="15.5703125" style="4" customWidth="1"/>
    <col min="11526" max="11526" width="15" style="4" customWidth="1"/>
    <col min="11527" max="11527" width="15.28515625" style="4" customWidth="1"/>
    <col min="11528" max="11528" width="16.28515625" style="4" customWidth="1"/>
    <col min="11529" max="11529" width="33.5703125" style="4" customWidth="1"/>
    <col min="11530" max="11530" width="62.42578125" style="4" customWidth="1"/>
    <col min="11531" max="11775" width="9.140625" style="4"/>
    <col min="11776" max="11776" width="7.5703125" style="4" customWidth="1"/>
    <col min="11777" max="11777" width="2.5703125" style="4" customWidth="1"/>
    <col min="11778" max="11778" width="8.42578125" style="4" customWidth="1"/>
    <col min="11779" max="11779" width="8.28515625" style="4" customWidth="1"/>
    <col min="11780" max="11780" width="15.28515625" style="4" customWidth="1"/>
    <col min="11781" max="11781" width="15.5703125" style="4" customWidth="1"/>
    <col min="11782" max="11782" width="15" style="4" customWidth="1"/>
    <col min="11783" max="11783" width="15.28515625" style="4" customWidth="1"/>
    <col min="11784" max="11784" width="16.28515625" style="4" customWidth="1"/>
    <col min="11785" max="11785" width="33.5703125" style="4" customWidth="1"/>
    <col min="11786" max="11786" width="62.42578125" style="4" customWidth="1"/>
    <col min="11787" max="12031" width="9.140625" style="4"/>
    <col min="12032" max="12032" width="7.5703125" style="4" customWidth="1"/>
    <col min="12033" max="12033" width="2.5703125" style="4" customWidth="1"/>
    <col min="12034" max="12034" width="8.42578125" style="4" customWidth="1"/>
    <col min="12035" max="12035" width="8.28515625" style="4" customWidth="1"/>
    <col min="12036" max="12036" width="15.28515625" style="4" customWidth="1"/>
    <col min="12037" max="12037" width="15.5703125" style="4" customWidth="1"/>
    <col min="12038" max="12038" width="15" style="4" customWidth="1"/>
    <col min="12039" max="12039" width="15.28515625" style="4" customWidth="1"/>
    <col min="12040" max="12040" width="16.28515625" style="4" customWidth="1"/>
    <col min="12041" max="12041" width="33.5703125" style="4" customWidth="1"/>
    <col min="12042" max="12042" width="62.42578125" style="4" customWidth="1"/>
    <col min="12043" max="12287" width="9.140625" style="4"/>
    <col min="12288" max="12288" width="7.5703125" style="4" customWidth="1"/>
    <col min="12289" max="12289" width="2.5703125" style="4" customWidth="1"/>
    <col min="12290" max="12290" width="8.42578125" style="4" customWidth="1"/>
    <col min="12291" max="12291" width="8.28515625" style="4" customWidth="1"/>
    <col min="12292" max="12292" width="15.28515625" style="4" customWidth="1"/>
    <col min="12293" max="12293" width="15.5703125" style="4" customWidth="1"/>
    <col min="12294" max="12294" width="15" style="4" customWidth="1"/>
    <col min="12295" max="12295" width="15.28515625" style="4" customWidth="1"/>
    <col min="12296" max="12296" width="16.28515625" style="4" customWidth="1"/>
    <col min="12297" max="12297" width="33.5703125" style="4" customWidth="1"/>
    <col min="12298" max="12298" width="62.42578125" style="4" customWidth="1"/>
    <col min="12299" max="12543" width="9.140625" style="4"/>
    <col min="12544" max="12544" width="7.5703125" style="4" customWidth="1"/>
    <col min="12545" max="12545" width="2.5703125" style="4" customWidth="1"/>
    <col min="12546" max="12546" width="8.42578125" style="4" customWidth="1"/>
    <col min="12547" max="12547" width="8.28515625" style="4" customWidth="1"/>
    <col min="12548" max="12548" width="15.28515625" style="4" customWidth="1"/>
    <col min="12549" max="12549" width="15.5703125" style="4" customWidth="1"/>
    <col min="12550" max="12550" width="15" style="4" customWidth="1"/>
    <col min="12551" max="12551" width="15.28515625" style="4" customWidth="1"/>
    <col min="12552" max="12552" width="16.28515625" style="4" customWidth="1"/>
    <col min="12553" max="12553" width="33.5703125" style="4" customWidth="1"/>
    <col min="12554" max="12554" width="62.42578125" style="4" customWidth="1"/>
    <col min="12555" max="12799" width="9.140625" style="4"/>
    <col min="12800" max="12800" width="7.5703125" style="4" customWidth="1"/>
    <col min="12801" max="12801" width="2.5703125" style="4" customWidth="1"/>
    <col min="12802" max="12802" width="8.42578125" style="4" customWidth="1"/>
    <col min="12803" max="12803" width="8.28515625" style="4" customWidth="1"/>
    <col min="12804" max="12804" width="15.28515625" style="4" customWidth="1"/>
    <col min="12805" max="12805" width="15.5703125" style="4" customWidth="1"/>
    <col min="12806" max="12806" width="15" style="4" customWidth="1"/>
    <col min="12807" max="12807" width="15.28515625" style="4" customWidth="1"/>
    <col min="12808" max="12808" width="16.28515625" style="4" customWidth="1"/>
    <col min="12809" max="12809" width="33.5703125" style="4" customWidth="1"/>
    <col min="12810" max="12810" width="62.42578125" style="4" customWidth="1"/>
    <col min="12811" max="13055" width="9.140625" style="4"/>
    <col min="13056" max="13056" width="7.5703125" style="4" customWidth="1"/>
    <col min="13057" max="13057" width="2.5703125" style="4" customWidth="1"/>
    <col min="13058" max="13058" width="8.42578125" style="4" customWidth="1"/>
    <col min="13059" max="13059" width="8.28515625" style="4" customWidth="1"/>
    <col min="13060" max="13060" width="15.28515625" style="4" customWidth="1"/>
    <col min="13061" max="13061" width="15.5703125" style="4" customWidth="1"/>
    <col min="13062" max="13062" width="15" style="4" customWidth="1"/>
    <col min="13063" max="13063" width="15.28515625" style="4" customWidth="1"/>
    <col min="13064" max="13064" width="16.28515625" style="4" customWidth="1"/>
    <col min="13065" max="13065" width="33.5703125" style="4" customWidth="1"/>
    <col min="13066" max="13066" width="62.42578125" style="4" customWidth="1"/>
    <col min="13067" max="13311" width="9.140625" style="4"/>
    <col min="13312" max="13312" width="7.5703125" style="4" customWidth="1"/>
    <col min="13313" max="13313" width="2.5703125" style="4" customWidth="1"/>
    <col min="13314" max="13314" width="8.42578125" style="4" customWidth="1"/>
    <col min="13315" max="13315" width="8.28515625" style="4" customWidth="1"/>
    <col min="13316" max="13316" width="15.28515625" style="4" customWidth="1"/>
    <col min="13317" max="13317" width="15.5703125" style="4" customWidth="1"/>
    <col min="13318" max="13318" width="15" style="4" customWidth="1"/>
    <col min="13319" max="13319" width="15.28515625" style="4" customWidth="1"/>
    <col min="13320" max="13320" width="16.28515625" style="4" customWidth="1"/>
    <col min="13321" max="13321" width="33.5703125" style="4" customWidth="1"/>
    <col min="13322" max="13322" width="62.42578125" style="4" customWidth="1"/>
    <col min="13323" max="13567" width="9.140625" style="4"/>
    <col min="13568" max="13568" width="7.5703125" style="4" customWidth="1"/>
    <col min="13569" max="13569" width="2.5703125" style="4" customWidth="1"/>
    <col min="13570" max="13570" width="8.42578125" style="4" customWidth="1"/>
    <col min="13571" max="13571" width="8.28515625" style="4" customWidth="1"/>
    <col min="13572" max="13572" width="15.28515625" style="4" customWidth="1"/>
    <col min="13573" max="13573" width="15.5703125" style="4" customWidth="1"/>
    <col min="13574" max="13574" width="15" style="4" customWidth="1"/>
    <col min="13575" max="13575" width="15.28515625" style="4" customWidth="1"/>
    <col min="13576" max="13576" width="16.28515625" style="4" customWidth="1"/>
    <col min="13577" max="13577" width="33.5703125" style="4" customWidth="1"/>
    <col min="13578" max="13578" width="62.42578125" style="4" customWidth="1"/>
    <col min="13579" max="13823" width="9.140625" style="4"/>
    <col min="13824" max="13824" width="7.5703125" style="4" customWidth="1"/>
    <col min="13825" max="13825" width="2.5703125" style="4" customWidth="1"/>
    <col min="13826" max="13826" width="8.42578125" style="4" customWidth="1"/>
    <col min="13827" max="13827" width="8.28515625" style="4" customWidth="1"/>
    <col min="13828" max="13828" width="15.28515625" style="4" customWidth="1"/>
    <col min="13829" max="13829" width="15.5703125" style="4" customWidth="1"/>
    <col min="13830" max="13830" width="15" style="4" customWidth="1"/>
    <col min="13831" max="13831" width="15.28515625" style="4" customWidth="1"/>
    <col min="13832" max="13832" width="16.28515625" style="4" customWidth="1"/>
    <col min="13833" max="13833" width="33.5703125" style="4" customWidth="1"/>
    <col min="13834" max="13834" width="62.42578125" style="4" customWidth="1"/>
    <col min="13835" max="14079" width="9.140625" style="4"/>
    <col min="14080" max="14080" width="7.5703125" style="4" customWidth="1"/>
    <col min="14081" max="14081" width="2.5703125" style="4" customWidth="1"/>
    <col min="14082" max="14082" width="8.42578125" style="4" customWidth="1"/>
    <col min="14083" max="14083" width="8.28515625" style="4" customWidth="1"/>
    <col min="14084" max="14084" width="15.28515625" style="4" customWidth="1"/>
    <col min="14085" max="14085" width="15.5703125" style="4" customWidth="1"/>
    <col min="14086" max="14086" width="15" style="4" customWidth="1"/>
    <col min="14087" max="14087" width="15.28515625" style="4" customWidth="1"/>
    <col min="14088" max="14088" width="16.28515625" style="4" customWidth="1"/>
    <col min="14089" max="14089" width="33.5703125" style="4" customWidth="1"/>
    <col min="14090" max="14090" width="62.42578125" style="4" customWidth="1"/>
    <col min="14091" max="14335" width="9.140625" style="4"/>
    <col min="14336" max="14336" width="7.5703125" style="4" customWidth="1"/>
    <col min="14337" max="14337" width="2.5703125" style="4" customWidth="1"/>
    <col min="14338" max="14338" width="8.42578125" style="4" customWidth="1"/>
    <col min="14339" max="14339" width="8.28515625" style="4" customWidth="1"/>
    <col min="14340" max="14340" width="15.28515625" style="4" customWidth="1"/>
    <col min="14341" max="14341" width="15.5703125" style="4" customWidth="1"/>
    <col min="14342" max="14342" width="15" style="4" customWidth="1"/>
    <col min="14343" max="14343" width="15.28515625" style="4" customWidth="1"/>
    <col min="14344" max="14344" width="16.28515625" style="4" customWidth="1"/>
    <col min="14345" max="14345" width="33.5703125" style="4" customWidth="1"/>
    <col min="14346" max="14346" width="62.42578125" style="4" customWidth="1"/>
    <col min="14347" max="14591" width="9.140625" style="4"/>
    <col min="14592" max="14592" width="7.5703125" style="4" customWidth="1"/>
    <col min="14593" max="14593" width="2.5703125" style="4" customWidth="1"/>
    <col min="14594" max="14594" width="8.42578125" style="4" customWidth="1"/>
    <col min="14595" max="14595" width="8.28515625" style="4" customWidth="1"/>
    <col min="14596" max="14596" width="15.28515625" style="4" customWidth="1"/>
    <col min="14597" max="14597" width="15.5703125" style="4" customWidth="1"/>
    <col min="14598" max="14598" width="15" style="4" customWidth="1"/>
    <col min="14599" max="14599" width="15.28515625" style="4" customWidth="1"/>
    <col min="14600" max="14600" width="16.28515625" style="4" customWidth="1"/>
    <col min="14601" max="14601" width="33.5703125" style="4" customWidth="1"/>
    <col min="14602" max="14602" width="62.42578125" style="4" customWidth="1"/>
    <col min="14603" max="14847" width="9.140625" style="4"/>
    <col min="14848" max="14848" width="7.5703125" style="4" customWidth="1"/>
    <col min="14849" max="14849" width="2.5703125" style="4" customWidth="1"/>
    <col min="14850" max="14850" width="8.42578125" style="4" customWidth="1"/>
    <col min="14851" max="14851" width="8.28515625" style="4" customWidth="1"/>
    <col min="14852" max="14852" width="15.28515625" style="4" customWidth="1"/>
    <col min="14853" max="14853" width="15.5703125" style="4" customWidth="1"/>
    <col min="14854" max="14854" width="15" style="4" customWidth="1"/>
    <col min="14855" max="14855" width="15.28515625" style="4" customWidth="1"/>
    <col min="14856" max="14856" width="16.28515625" style="4" customWidth="1"/>
    <col min="14857" max="14857" width="33.5703125" style="4" customWidth="1"/>
    <col min="14858" max="14858" width="62.42578125" style="4" customWidth="1"/>
    <col min="14859" max="15103" width="9.140625" style="4"/>
    <col min="15104" max="15104" width="7.5703125" style="4" customWidth="1"/>
    <col min="15105" max="15105" width="2.5703125" style="4" customWidth="1"/>
    <col min="15106" max="15106" width="8.42578125" style="4" customWidth="1"/>
    <col min="15107" max="15107" width="8.28515625" style="4" customWidth="1"/>
    <col min="15108" max="15108" width="15.28515625" style="4" customWidth="1"/>
    <col min="15109" max="15109" width="15.5703125" style="4" customWidth="1"/>
    <col min="15110" max="15110" width="15" style="4" customWidth="1"/>
    <col min="15111" max="15111" width="15.28515625" style="4" customWidth="1"/>
    <col min="15112" max="15112" width="16.28515625" style="4" customWidth="1"/>
    <col min="15113" max="15113" width="33.5703125" style="4" customWidth="1"/>
    <col min="15114" max="15114" width="62.42578125" style="4" customWidth="1"/>
    <col min="15115" max="15359" width="9.140625" style="4"/>
    <col min="15360" max="15360" width="7.5703125" style="4" customWidth="1"/>
    <col min="15361" max="15361" width="2.5703125" style="4" customWidth="1"/>
    <col min="15362" max="15362" width="8.42578125" style="4" customWidth="1"/>
    <col min="15363" max="15363" width="8.28515625" style="4" customWidth="1"/>
    <col min="15364" max="15364" width="15.28515625" style="4" customWidth="1"/>
    <col min="15365" max="15365" width="15.5703125" style="4" customWidth="1"/>
    <col min="15366" max="15366" width="15" style="4" customWidth="1"/>
    <col min="15367" max="15367" width="15.28515625" style="4" customWidth="1"/>
    <col min="15368" max="15368" width="16.28515625" style="4" customWidth="1"/>
    <col min="15369" max="15369" width="33.5703125" style="4" customWidth="1"/>
    <col min="15370" max="15370" width="62.42578125" style="4" customWidth="1"/>
    <col min="15371" max="15615" width="9.140625" style="4"/>
    <col min="15616" max="15616" width="7.5703125" style="4" customWidth="1"/>
    <col min="15617" max="15617" width="2.5703125" style="4" customWidth="1"/>
    <col min="15618" max="15618" width="8.42578125" style="4" customWidth="1"/>
    <col min="15619" max="15619" width="8.28515625" style="4" customWidth="1"/>
    <col min="15620" max="15620" width="15.28515625" style="4" customWidth="1"/>
    <col min="15621" max="15621" width="15.5703125" style="4" customWidth="1"/>
    <col min="15622" max="15622" width="15" style="4" customWidth="1"/>
    <col min="15623" max="15623" width="15.28515625" style="4" customWidth="1"/>
    <col min="15624" max="15624" width="16.28515625" style="4" customWidth="1"/>
    <col min="15625" max="15625" width="33.5703125" style="4" customWidth="1"/>
    <col min="15626" max="15626" width="62.42578125" style="4" customWidth="1"/>
    <col min="15627" max="15871" width="9.140625" style="4"/>
    <col min="15872" max="15872" width="7.5703125" style="4" customWidth="1"/>
    <col min="15873" max="15873" width="2.5703125" style="4" customWidth="1"/>
    <col min="15874" max="15874" width="8.42578125" style="4" customWidth="1"/>
    <col min="15875" max="15875" width="8.28515625" style="4" customWidth="1"/>
    <col min="15876" max="15876" width="15.28515625" style="4" customWidth="1"/>
    <col min="15877" max="15877" width="15.5703125" style="4" customWidth="1"/>
    <col min="15878" max="15878" width="15" style="4" customWidth="1"/>
    <col min="15879" max="15879" width="15.28515625" style="4" customWidth="1"/>
    <col min="15880" max="15880" width="16.28515625" style="4" customWidth="1"/>
    <col min="15881" max="15881" width="33.5703125" style="4" customWidth="1"/>
    <col min="15882" max="15882" width="62.42578125" style="4" customWidth="1"/>
    <col min="15883" max="16127" width="9.140625" style="4"/>
    <col min="16128" max="16128" width="7.5703125" style="4" customWidth="1"/>
    <col min="16129" max="16129" width="2.5703125" style="4" customWidth="1"/>
    <col min="16130" max="16130" width="8.42578125" style="4" customWidth="1"/>
    <col min="16131" max="16131" width="8.28515625" style="4" customWidth="1"/>
    <col min="16132" max="16132" width="15.28515625" style="4" customWidth="1"/>
    <col min="16133" max="16133" width="15.5703125" style="4" customWidth="1"/>
    <col min="16134" max="16134" width="15" style="4" customWidth="1"/>
    <col min="16135" max="16135" width="15.28515625" style="4" customWidth="1"/>
    <col min="16136" max="16136" width="16.28515625" style="4" customWidth="1"/>
    <col min="16137" max="16137" width="33.5703125" style="4" customWidth="1"/>
    <col min="16138" max="16138" width="62.42578125" style="4" customWidth="1"/>
    <col min="16139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56"/>
    </row>
    <row r="2" spans="1:11" ht="19.5" x14ac:dyDescent="0.4">
      <c r="A2" s="566" t="s">
        <v>1</v>
      </c>
      <c r="B2" s="566"/>
      <c r="C2" s="566"/>
      <c r="D2" s="566"/>
      <c r="E2" s="567" t="s">
        <v>81</v>
      </c>
      <c r="F2" s="567"/>
      <c r="G2" s="567"/>
      <c r="H2" s="567"/>
      <c r="I2" s="567"/>
      <c r="J2" s="22"/>
    </row>
    <row r="3" spans="1:11" ht="9.75" customHeight="1" x14ac:dyDescent="0.4">
      <c r="A3" s="150"/>
      <c r="B3" s="150"/>
      <c r="C3" s="150"/>
      <c r="D3" s="150"/>
      <c r="E3" s="568" t="s">
        <v>23</v>
      </c>
      <c r="F3" s="568"/>
      <c r="G3" s="568"/>
      <c r="H3" s="568"/>
      <c r="I3" s="568"/>
      <c r="J3" s="22"/>
    </row>
    <row r="4" spans="1:11" ht="15.75" x14ac:dyDescent="0.25">
      <c r="A4" s="23" t="s">
        <v>2</v>
      </c>
      <c r="E4" s="569" t="s">
        <v>82</v>
      </c>
      <c r="F4" s="569"/>
      <c r="G4" s="569"/>
      <c r="H4" s="569"/>
      <c r="I4" s="569"/>
    </row>
    <row r="5" spans="1:11" ht="7.5" customHeight="1" x14ac:dyDescent="0.3">
      <c r="A5" s="24"/>
      <c r="E5" s="568" t="s">
        <v>23</v>
      </c>
      <c r="F5" s="568"/>
      <c r="G5" s="568"/>
      <c r="H5" s="568"/>
      <c r="I5" s="568"/>
    </row>
    <row r="6" spans="1:11" ht="19.5" x14ac:dyDescent="0.4">
      <c r="A6" s="22" t="s">
        <v>34</v>
      </c>
      <c r="C6" s="158"/>
      <c r="D6" s="158"/>
      <c r="E6" s="564">
        <v>66181500</v>
      </c>
      <c r="F6" s="564"/>
      <c r="G6" s="159" t="s">
        <v>3</v>
      </c>
      <c r="H6" s="565">
        <v>1001</v>
      </c>
      <c r="I6" s="565"/>
    </row>
    <row r="7" spans="1:11" ht="8.25" customHeight="1" x14ac:dyDescent="0.4">
      <c r="A7" s="22"/>
      <c r="E7" s="568" t="s">
        <v>24</v>
      </c>
      <c r="F7" s="568"/>
      <c r="G7" s="568"/>
      <c r="H7" s="568"/>
      <c r="I7" s="568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571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571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571"/>
      <c r="G13" s="50"/>
      <c r="H13" s="572" t="s">
        <v>36</v>
      </c>
      <c r="I13" s="572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49"/>
      <c r="I14" s="149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573">
        <v>5260000</v>
      </c>
      <c r="F16" s="573"/>
      <c r="G16" s="6">
        <v>5182989.8600000003</v>
      </c>
      <c r="H16" s="43">
        <v>5182989.8600000003</v>
      </c>
      <c r="I16" s="43">
        <v>0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573">
        <v>5260000</v>
      </c>
      <c r="F18" s="573"/>
      <c r="G18" s="6">
        <v>5185931.8</v>
      </c>
      <c r="H18" s="43">
        <v>5185931.8</v>
      </c>
      <c r="I18" s="43">
        <v>0</v>
      </c>
      <c r="J18" s="27"/>
      <c r="K18" s="4"/>
    </row>
    <row r="19" spans="1:11" ht="19.5" x14ac:dyDescent="0.4">
      <c r="A19" s="32"/>
      <c r="B19" s="3"/>
      <c r="C19" s="3"/>
      <c r="D19" s="3"/>
      <c r="E19" s="161"/>
      <c r="F19" s="162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2941.9399999994785</v>
      </c>
      <c r="H20" s="165">
        <f>H18-H16+H17</f>
        <v>2941.9399999994785</v>
      </c>
      <c r="I20" s="165">
        <f>I18-I16+I17</f>
        <v>0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2941.9399999994785</v>
      </c>
      <c r="H21" s="165">
        <f>H20-H17</f>
        <v>2941.9399999994785</v>
      </c>
      <c r="I21" s="165">
        <f>I20-I17</f>
        <v>0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2941.9399999994785</v>
      </c>
      <c r="H25" s="169">
        <f>H21-H26</f>
        <v>2941.9399999994785</v>
      </c>
      <c r="I25" s="169">
        <f>I21-I26</f>
        <v>0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2941.94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2941.94</v>
      </c>
      <c r="H31" s="173"/>
      <c r="I31" s="172"/>
      <c r="J31" s="476"/>
      <c r="K31" s="476"/>
    </row>
    <row r="32" spans="1:11" s="166" customFormat="1" ht="18.75" customHeight="1" x14ac:dyDescent="0.4">
      <c r="A32" s="175"/>
      <c r="B32" s="183"/>
      <c r="C32" s="575" t="s">
        <v>45</v>
      </c>
      <c r="D32" s="575"/>
      <c r="E32" s="575"/>
      <c r="F32" s="575"/>
      <c r="G32" s="174">
        <f>G26</f>
        <v>0</v>
      </c>
      <c r="H32" s="173"/>
      <c r="I32" s="172"/>
      <c r="J32" s="477"/>
      <c r="K32" s="78"/>
    </row>
    <row r="33" spans="1:11" ht="20.25" customHeight="1" x14ac:dyDescent="0.3">
      <c r="A33" s="184"/>
      <c r="B33" s="576" t="s">
        <v>79</v>
      </c>
      <c r="C33" s="576"/>
      <c r="D33" s="576"/>
      <c r="E33" s="576"/>
      <c r="F33" s="576"/>
      <c r="G33" s="185">
        <v>0</v>
      </c>
      <c r="H33" s="184"/>
      <c r="I33" s="184"/>
      <c r="J33" s="479"/>
      <c r="K33" s="468"/>
    </row>
    <row r="34" spans="1:11" ht="38.25" customHeight="1" x14ac:dyDescent="0.2">
      <c r="A34" s="577"/>
      <c r="B34" s="577"/>
      <c r="C34" s="577"/>
      <c r="D34" s="577"/>
      <c r="E34" s="577"/>
      <c r="F34" s="577"/>
      <c r="G34" s="577"/>
      <c r="H34" s="577"/>
      <c r="I34" s="577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186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87" t="s">
        <v>27</v>
      </c>
      <c r="J36" s="18"/>
    </row>
    <row r="37" spans="1:11" ht="16.5" x14ac:dyDescent="0.35">
      <c r="A37" s="188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89" t="str">
        <f>IF(F37=0,"nerozp.",G37/F37)</f>
        <v>nerozp.</v>
      </c>
      <c r="J37" s="18"/>
    </row>
    <row r="38" spans="1:11" ht="16.5" hidden="1" x14ac:dyDescent="0.35">
      <c r="A38" s="188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89" t="e">
        <f t="shared" ref="I38:I39" si="0">G38/F38</f>
        <v>#DIV/0!</v>
      </c>
      <c r="J38" s="18"/>
    </row>
    <row r="39" spans="1:11" ht="16.5" hidden="1" x14ac:dyDescent="0.35">
      <c r="A39" s="188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89" t="e">
        <f t="shared" si="0"/>
        <v>#DIV/0!</v>
      </c>
      <c r="J39" s="18"/>
    </row>
    <row r="40" spans="1:11" ht="16.5" x14ac:dyDescent="0.35">
      <c r="A40" s="188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89" t="str">
        <f t="shared" ref="I40:I42" si="1">IF(F40=0,"nerozp.",G40/F40)</f>
        <v>nerozp.</v>
      </c>
      <c r="J40" s="8"/>
    </row>
    <row r="41" spans="1:11" ht="16.5" x14ac:dyDescent="0.35">
      <c r="A41" s="188" t="s">
        <v>59</v>
      </c>
      <c r="B41" s="37"/>
      <c r="C41" s="2"/>
      <c r="D41" s="52"/>
      <c r="E41" s="52"/>
      <c r="F41" s="54">
        <v>42298</v>
      </c>
      <c r="G41" s="54">
        <v>42298</v>
      </c>
      <c r="H41" s="55"/>
      <c r="I41" s="406">
        <f>IF(F41=0,"nerozp.",G41/F41)</f>
        <v>1</v>
      </c>
      <c r="J41" s="8"/>
    </row>
    <row r="42" spans="1:11" ht="16.5" x14ac:dyDescent="0.35">
      <c r="A42" s="188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89" t="str">
        <f t="shared" si="1"/>
        <v>nerozp.</v>
      </c>
      <c r="J42" s="8"/>
    </row>
    <row r="43" spans="1:11" ht="12.75" hidden="1" customHeight="1" x14ac:dyDescent="0.2">
      <c r="A43" s="570" t="s">
        <v>58</v>
      </c>
      <c r="B43" s="570"/>
      <c r="C43" s="570"/>
      <c r="D43" s="570"/>
      <c r="E43" s="570"/>
      <c r="F43" s="570"/>
      <c r="G43" s="570"/>
      <c r="H43" s="570"/>
      <c r="I43" s="570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572" t="s">
        <v>29</v>
      </c>
      <c r="I45" s="572"/>
      <c r="J45" s="8"/>
    </row>
    <row r="46" spans="1:11" ht="18.75" thickTop="1" x14ac:dyDescent="0.35">
      <c r="A46" s="191"/>
      <c r="B46" s="192"/>
      <c r="C46" s="193"/>
      <c r="D46" s="192"/>
      <c r="E46" s="194" t="s">
        <v>78</v>
      </c>
      <c r="F46" s="195" t="s">
        <v>17</v>
      </c>
      <c r="G46" s="195" t="s">
        <v>18</v>
      </c>
      <c r="H46" s="196" t="s">
        <v>19</v>
      </c>
      <c r="I46" s="197" t="s">
        <v>28</v>
      </c>
      <c r="J46" s="8"/>
    </row>
    <row r="47" spans="1:11" x14ac:dyDescent="0.2">
      <c r="A47" s="198"/>
      <c r="B47" s="199"/>
      <c r="C47" s="199"/>
      <c r="D47" s="199"/>
      <c r="E47" s="200"/>
      <c r="F47" s="580"/>
      <c r="G47" s="201"/>
      <c r="H47" s="202">
        <v>44196</v>
      </c>
      <c r="I47" s="203">
        <v>44196</v>
      </c>
      <c r="J47" s="8"/>
    </row>
    <row r="48" spans="1:11" x14ac:dyDescent="0.2">
      <c r="A48" s="198"/>
      <c r="B48" s="199"/>
      <c r="C48" s="199"/>
      <c r="D48" s="199"/>
      <c r="E48" s="200"/>
      <c r="F48" s="580"/>
      <c r="G48" s="204"/>
      <c r="H48" s="204"/>
      <c r="I48" s="205"/>
      <c r="J48" s="562"/>
      <c r="K48" s="563"/>
    </row>
    <row r="49" spans="1:12" ht="13.5" thickBot="1" x14ac:dyDescent="0.25">
      <c r="A49" s="206"/>
      <c r="B49" s="207"/>
      <c r="C49" s="207"/>
      <c r="D49" s="207"/>
      <c r="E49" s="200"/>
      <c r="F49" s="208"/>
      <c r="G49" s="208"/>
      <c r="H49" s="208"/>
      <c r="I49" s="209"/>
    </row>
    <row r="50" spans="1:12" ht="13.5" thickTop="1" x14ac:dyDescent="0.2">
      <c r="A50" s="210"/>
      <c r="B50" s="211"/>
      <c r="C50" s="211" t="s">
        <v>15</v>
      </c>
      <c r="D50" s="211"/>
      <c r="E50" s="212">
        <v>2050</v>
      </c>
      <c r="F50" s="213">
        <v>0</v>
      </c>
      <c r="G50" s="214">
        <v>0</v>
      </c>
      <c r="H50" s="214">
        <f t="shared" ref="H50:H53" si="2">E50+F50-G50</f>
        <v>2050</v>
      </c>
      <c r="I50" s="215">
        <v>2050</v>
      </c>
      <c r="J50" s="480"/>
      <c r="K50" s="480"/>
      <c r="L50" s="468"/>
    </row>
    <row r="51" spans="1:12" x14ac:dyDescent="0.2">
      <c r="A51" s="216"/>
      <c r="B51" s="217"/>
      <c r="C51" s="217" t="s">
        <v>20</v>
      </c>
      <c r="D51" s="217"/>
      <c r="E51" s="218">
        <v>41875.25</v>
      </c>
      <c r="F51" s="219">
        <v>60325</v>
      </c>
      <c r="G51" s="220">
        <v>25778</v>
      </c>
      <c r="H51" s="220">
        <f t="shared" si="2"/>
        <v>76422.25</v>
      </c>
      <c r="I51" s="221">
        <v>71048.25</v>
      </c>
      <c r="J51" s="480"/>
      <c r="K51" s="481"/>
      <c r="L51" s="468"/>
    </row>
    <row r="52" spans="1:12" x14ac:dyDescent="0.2">
      <c r="A52" s="216"/>
      <c r="B52" s="217"/>
      <c r="C52" s="217" t="s">
        <v>63</v>
      </c>
      <c r="D52" s="217"/>
      <c r="E52" s="218">
        <v>77585.61</v>
      </c>
      <c r="F52" s="219">
        <v>106161.82</v>
      </c>
      <c r="G52" s="220">
        <v>183747.43</v>
      </c>
      <c r="H52" s="220">
        <f t="shared" si="2"/>
        <v>0</v>
      </c>
      <c r="I52" s="221">
        <v>0</v>
      </c>
      <c r="J52" s="481"/>
      <c r="K52" s="481"/>
      <c r="L52" s="468"/>
    </row>
    <row r="53" spans="1:12" x14ac:dyDescent="0.2">
      <c r="A53" s="216"/>
      <c r="B53" s="217"/>
      <c r="C53" s="217" t="s">
        <v>61</v>
      </c>
      <c r="D53" s="217"/>
      <c r="E53" s="218">
        <v>87669.79</v>
      </c>
      <c r="F53" s="219">
        <v>47220</v>
      </c>
      <c r="G53" s="220">
        <v>42298</v>
      </c>
      <c r="H53" s="220">
        <f t="shared" si="2"/>
        <v>92591.789999999979</v>
      </c>
      <c r="I53" s="221">
        <v>92591.79</v>
      </c>
      <c r="J53" s="482"/>
      <c r="K53" s="482"/>
      <c r="L53" s="468"/>
    </row>
    <row r="54" spans="1:12" ht="18.75" thickBot="1" x14ac:dyDescent="0.4">
      <c r="A54" s="222" t="s">
        <v>11</v>
      </c>
      <c r="B54" s="223"/>
      <c r="C54" s="223"/>
      <c r="D54" s="223"/>
      <c r="E54" s="224">
        <f>E50+E51+E52+E53</f>
        <v>209180.65</v>
      </c>
      <c r="F54" s="225">
        <f>F50+F51+F52+F53</f>
        <v>213706.82</v>
      </c>
      <c r="G54" s="226">
        <f>G50+G51+G52+G53</f>
        <v>251823.43</v>
      </c>
      <c r="H54" s="226">
        <f>H50+H51+H52+H53</f>
        <v>171064.03999999998</v>
      </c>
      <c r="I54" s="227">
        <f>SUM(I50:I53)</f>
        <v>165690.03999999998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581" t="str">
        <f>IF(ROUND(I50,2)=ROUND(H50,2),"","Zdůvodnit rozdíl mezi fin. krytím a stavem fondu odměn, popř. vyplnit tab. č. 2.3.Fondu odměn")</f>
        <v/>
      </c>
      <c r="H55" s="581"/>
      <c r="I55" s="581"/>
      <c r="J55" s="4"/>
    </row>
    <row r="56" spans="1:12" ht="18" x14ac:dyDescent="0.35">
      <c r="A56" s="40"/>
      <c r="B56" s="3"/>
      <c r="C56" s="3"/>
      <c r="D56" s="52"/>
      <c r="E56" s="52"/>
      <c r="F56" s="29"/>
      <c r="G56" s="578"/>
      <c r="H56" s="578"/>
      <c r="I56" s="578"/>
      <c r="J56" s="4"/>
    </row>
    <row r="57" spans="1:12" x14ac:dyDescent="0.2">
      <c r="A57" s="228"/>
      <c r="B57" s="228"/>
      <c r="C57" s="228"/>
      <c r="D57" s="228"/>
      <c r="E57" s="228"/>
      <c r="F57" s="228"/>
      <c r="G57" s="578" t="str">
        <f>IF(ROUND(I53,2)=ROUND(H53,2),"","Zdůvodnit rozdíl mezi fin. krytím a stavem fondu investic, popř. vyplnit tab. č. 2.1. Fond investic")</f>
        <v/>
      </c>
      <c r="H57" s="578"/>
      <c r="I57" s="578"/>
      <c r="J57" s="4"/>
    </row>
    <row r="58" spans="1:12" x14ac:dyDescent="0.2">
      <c r="G58" s="578" t="str">
        <f>IF(ROUND(I53,2)=ROUND(H53,2),"","Zdůvodnit rozdíl mezi fin. krytím a stavem fondu investic, popř. vyplnit tab. č. 2.1. Fond investic")</f>
        <v/>
      </c>
      <c r="H58" s="578"/>
      <c r="I58" s="578"/>
      <c r="J58" s="4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6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9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142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224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225</v>
      </c>
      <c r="F6" s="627"/>
      <c r="G6" s="159" t="s">
        <v>3</v>
      </c>
      <c r="H6" s="628">
        <v>1200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26975000</v>
      </c>
      <c r="F16" s="622"/>
      <c r="G16" s="6">
        <v>29839702.030000001</v>
      </c>
      <c r="H16" s="43">
        <v>25368457.690000001</v>
      </c>
      <c r="I16" s="43">
        <v>4471244.3400000008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27246000</v>
      </c>
      <c r="F18" s="622"/>
      <c r="G18" s="6">
        <v>30417623.920000002</v>
      </c>
      <c r="H18" s="43">
        <v>25576917.210000001</v>
      </c>
      <c r="I18" s="43">
        <v>4840706.71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577921.8900000006</v>
      </c>
      <c r="H20" s="165">
        <f>H18-H16+H17</f>
        <v>208459.51999999955</v>
      </c>
      <c r="I20" s="165">
        <f>I18-I16+I17</f>
        <v>369462.36999999918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577921.8900000006</v>
      </c>
      <c r="H21" s="165">
        <f>H20-H17</f>
        <v>208459.51999999955</v>
      </c>
      <c r="I21" s="165">
        <f>I20-I17</f>
        <v>369462.36999999918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486469.8900000006</v>
      </c>
      <c r="H25" s="169">
        <f>H21-H26</f>
        <v>117007.51999999955</v>
      </c>
      <c r="I25" s="169">
        <f>I21-I26</f>
        <v>369462.36999999918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91452</v>
      </c>
      <c r="H26" s="169">
        <v>91452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91452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474450</v>
      </c>
      <c r="H33" s="184"/>
      <c r="I33" s="184"/>
      <c r="J33" s="479"/>
      <c r="K33" s="468"/>
    </row>
    <row r="34" spans="1:11" ht="38.25" customHeight="1" x14ac:dyDescent="0.2">
      <c r="A34" s="624" t="s">
        <v>263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330000</v>
      </c>
      <c r="G37" s="54">
        <v>330000</v>
      </c>
      <c r="H37" s="55"/>
      <c r="I37" s="401">
        <f>IF(F37=0,"nerozp.",G37/F37)</f>
        <v>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1123582</v>
      </c>
      <c r="G41" s="54">
        <v>1123582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  <c r="L49" s="468"/>
    </row>
    <row r="50" spans="1:12" ht="13.5" thickTop="1" x14ac:dyDescent="0.2">
      <c r="A50" s="393"/>
      <c r="B50" s="392"/>
      <c r="C50" s="392" t="s">
        <v>15</v>
      </c>
      <c r="D50" s="392"/>
      <c r="E50" s="391">
        <v>0</v>
      </c>
      <c r="F50" s="390">
        <v>15000</v>
      </c>
      <c r="G50" s="389">
        <v>15000</v>
      </c>
      <c r="H50" s="389">
        <f>E50+F50-G50</f>
        <v>0</v>
      </c>
      <c r="I50" s="388">
        <v>0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112420.6</v>
      </c>
      <c r="F51" s="385">
        <v>321630</v>
      </c>
      <c r="G51" s="133">
        <v>325739.95999999996</v>
      </c>
      <c r="H51" s="133">
        <f>E51+F51-G51</f>
        <v>108310.64000000001</v>
      </c>
      <c r="I51" s="384">
        <v>47501.22</v>
      </c>
      <c r="J51" s="481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128112.15</v>
      </c>
      <c r="F52" s="385">
        <v>615576.65</v>
      </c>
      <c r="G52" s="133">
        <v>178368.04</v>
      </c>
      <c r="H52" s="133">
        <f>E52+F52-G52</f>
        <v>565320.76</v>
      </c>
      <c r="I52" s="384">
        <v>565320.76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461192.11</v>
      </c>
      <c r="F53" s="385">
        <v>2719137.5</v>
      </c>
      <c r="G53" s="133">
        <v>3091612.04</v>
      </c>
      <c r="H53" s="133">
        <f>E53+F53-G53</f>
        <v>88717.569999999832</v>
      </c>
      <c r="I53" s="384">
        <v>88717.57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701724.86</v>
      </c>
      <c r="F54" s="68">
        <f>F50+F51+F52+F53</f>
        <v>3671344.15</v>
      </c>
      <c r="G54" s="67">
        <f>G50+G51+G52+G53</f>
        <v>3610720.04</v>
      </c>
      <c r="H54" s="67">
        <f>H50+H51+H52+H53</f>
        <v>762348.96999999986</v>
      </c>
      <c r="I54" s="383">
        <f>SUM(I50:I53)</f>
        <v>701539.55</v>
      </c>
      <c r="J54" s="483"/>
      <c r="K54" s="483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C32:F32"/>
    <mergeCell ref="B33:F33"/>
    <mergeCell ref="A34:I34"/>
    <mergeCell ref="A43:I43"/>
    <mergeCell ref="G58:I58"/>
    <mergeCell ref="B44:I44"/>
    <mergeCell ref="H45:I45"/>
    <mergeCell ref="F47:F48"/>
    <mergeCell ref="G55:I55"/>
    <mergeCell ref="G56:I56"/>
    <mergeCell ref="G57:I57"/>
    <mergeCell ref="J48:K48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E16:F16"/>
    <mergeCell ref="E18:F18"/>
    <mergeCell ref="C29:E29"/>
  </mergeCells>
  <pageMargins left="0.70866141732283472" right="0.70866141732283472" top="0.78740157480314965" bottom="0.78740157480314965" header="0.51181102362204722" footer="0.51181102362204722"/>
  <pageSetup paperSize="9" scale="80" firstPageNumber="8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25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145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226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66935733</v>
      </c>
      <c r="F6" s="627"/>
      <c r="G6" s="159" t="s">
        <v>3</v>
      </c>
      <c r="H6" s="628">
        <v>1201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44705000</v>
      </c>
      <c r="F16" s="622"/>
      <c r="G16" s="6">
        <v>46088191.479999997</v>
      </c>
      <c r="H16" s="43">
        <v>45629901.039999999</v>
      </c>
      <c r="I16" s="43">
        <v>458290.43999999994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2470</v>
      </c>
      <c r="H17" s="132">
        <v>2470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48064000</v>
      </c>
      <c r="F18" s="622"/>
      <c r="G18" s="6">
        <v>49379119.310000002</v>
      </c>
      <c r="H18" s="43">
        <v>48607457.770000003</v>
      </c>
      <c r="I18" s="43">
        <v>771661.54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3293397.8300000057</v>
      </c>
      <c r="H20" s="165">
        <f>H18-H16+H17</f>
        <v>2980026.7300000042</v>
      </c>
      <c r="I20" s="165">
        <f>I18-I16+I17</f>
        <v>313371.10000000009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3290927.8300000057</v>
      </c>
      <c r="H21" s="165">
        <f>H20-H17</f>
        <v>2977556.7300000042</v>
      </c>
      <c r="I21" s="165">
        <f>I20-I17</f>
        <v>313371.10000000009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186359.83000000566</v>
      </c>
      <c r="H25" s="169">
        <f>H21-H26</f>
        <v>-127011.26999999583</v>
      </c>
      <c r="I25" s="169">
        <f>I21-I26</f>
        <v>313371.10000000009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3104568</v>
      </c>
      <c r="H26" s="169">
        <v>3104568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186359.83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14000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f>11000+161359.83</f>
        <v>172359.83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3104568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11276686</v>
      </c>
      <c r="H33" s="184"/>
      <c r="I33" s="184"/>
      <c r="J33" s="479"/>
      <c r="K33" s="468"/>
    </row>
    <row r="34" spans="1:11" ht="38.25" customHeight="1" x14ac:dyDescent="0.2">
      <c r="A34" s="624" t="s">
        <v>264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14270</v>
      </c>
      <c r="G37" s="54">
        <v>14270</v>
      </c>
      <c r="H37" s="55"/>
      <c r="I37" s="401">
        <f>IF(F37=0,"nerozp.",G37/F37)</f>
        <v>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4564464</v>
      </c>
      <c r="G41" s="54">
        <v>4564464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2315</v>
      </c>
      <c r="F50" s="390">
        <v>26000</v>
      </c>
      <c r="G50" s="389">
        <v>26500</v>
      </c>
      <c r="H50" s="389">
        <f>E50+F50-G50</f>
        <v>1815</v>
      </c>
      <c r="I50" s="388">
        <v>1815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500887.31</v>
      </c>
      <c r="F51" s="385">
        <v>515713</v>
      </c>
      <c r="G51" s="133">
        <v>357464</v>
      </c>
      <c r="H51" s="133">
        <f>E51+F51-G51</f>
        <v>659136.31000000006</v>
      </c>
      <c r="I51" s="384">
        <v>587675.61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2967576.0900000003</v>
      </c>
      <c r="F52" s="385">
        <v>248688.21</v>
      </c>
      <c r="G52" s="133">
        <v>1064974.28</v>
      </c>
      <c r="H52" s="133">
        <f>E52+F52-G52</f>
        <v>2151290.0200000005</v>
      </c>
      <c r="I52" s="384">
        <v>2140732.92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481052.79</v>
      </c>
      <c r="F53" s="385">
        <v>5087216</v>
      </c>
      <c r="G53" s="133">
        <v>5000222</v>
      </c>
      <c r="H53" s="133">
        <f>E53+F53-G53</f>
        <v>568046.79</v>
      </c>
      <c r="I53" s="384">
        <v>568046.79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3951831.1900000004</v>
      </c>
      <c r="F54" s="68">
        <f>F50+F51+F52+F53</f>
        <v>5877617.21</v>
      </c>
      <c r="G54" s="67">
        <f>G50+G51+G52+G53</f>
        <v>6449160.2800000003</v>
      </c>
      <c r="H54" s="67">
        <f>H50+H51+H52+H53</f>
        <v>3380288.1200000006</v>
      </c>
      <c r="I54" s="383">
        <f>SUM(I50:I53)</f>
        <v>3298270.32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8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19" zoomScaleNormal="100" workbookViewId="0">
      <selection activeCell="L54" sqref="L54"/>
    </sheetView>
  </sheetViews>
  <sheetFormatPr defaultColWidth="9.28515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28515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149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227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228</v>
      </c>
      <c r="F6" s="627"/>
      <c r="G6" s="159" t="s">
        <v>3</v>
      </c>
      <c r="H6" s="628">
        <v>1202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44820000</v>
      </c>
      <c r="F16" s="622"/>
      <c r="G16" s="6">
        <v>50542979.340000004</v>
      </c>
      <c r="H16" s="43">
        <v>50129448.780000001</v>
      </c>
      <c r="I16" s="43">
        <v>413530.56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45258000</v>
      </c>
      <c r="F18" s="622"/>
      <c r="G18" s="6">
        <v>51259939.119999997</v>
      </c>
      <c r="H18" s="43">
        <v>50687943.119999997</v>
      </c>
      <c r="I18" s="43">
        <v>571996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716959.77999999374</v>
      </c>
      <c r="H20" s="165">
        <f>H18-H16+H17</f>
        <v>558494.33999999613</v>
      </c>
      <c r="I20" s="165">
        <f>I18-I16+I17</f>
        <v>158465.44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716959.77999999374</v>
      </c>
      <c r="H21" s="165">
        <f>H20-H17</f>
        <v>558494.33999999613</v>
      </c>
      <c r="I21" s="165">
        <f>I20-I17</f>
        <v>158465.44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162518.97999999369</v>
      </c>
      <c r="H25" s="169">
        <f>H21-H26</f>
        <v>4053.5399999960791</v>
      </c>
      <c r="I25" s="169">
        <f>I21-I26</f>
        <v>158465.44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554440.80000000005</v>
      </c>
      <c r="H26" s="169">
        <v>554440.80000000005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162518.97999999998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5000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f>27503.94+130015.04</f>
        <v>157518.97999999998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554440.80000000005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776434.14</v>
      </c>
      <c r="H33" s="184"/>
      <c r="I33" s="184"/>
      <c r="J33" s="479"/>
      <c r="K33" s="468"/>
    </row>
    <row r="34" spans="1:11" ht="38.25" customHeight="1" x14ac:dyDescent="0.2">
      <c r="A34" s="624" t="s">
        <v>265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401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1773424</v>
      </c>
      <c r="G41" s="54">
        <v>1773424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47504</v>
      </c>
      <c r="F50" s="390">
        <v>10000</v>
      </c>
      <c r="G50" s="389">
        <v>9400</v>
      </c>
      <c r="H50" s="389">
        <f>E50+F50-G50</f>
        <v>48104</v>
      </c>
      <c r="I50" s="388">
        <v>48104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380592.36</v>
      </c>
      <c r="F51" s="385">
        <v>578495.56000000006</v>
      </c>
      <c r="G51" s="133">
        <v>350405</v>
      </c>
      <c r="H51" s="133">
        <f>E51+F51-G51</f>
        <v>608682.92000000004</v>
      </c>
      <c r="I51" s="384">
        <v>561751.36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430541.24</v>
      </c>
      <c r="F52" s="385">
        <v>796207.83000000007</v>
      </c>
      <c r="G52" s="133">
        <v>482209.2</v>
      </c>
      <c r="H52" s="133">
        <f>E52+F52-G52</f>
        <v>744539.87000000011</v>
      </c>
      <c r="I52" s="384">
        <v>744539.87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116243</v>
      </c>
      <c r="F53" s="385">
        <v>2945321.01</v>
      </c>
      <c r="G53" s="133">
        <v>2740917.01</v>
      </c>
      <c r="H53" s="133">
        <f>E53+F53-G53</f>
        <v>320647</v>
      </c>
      <c r="I53" s="384">
        <v>320647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974880.6</v>
      </c>
      <c r="F54" s="68">
        <f>F50+F51+F52+F53</f>
        <v>4330024.4000000004</v>
      </c>
      <c r="G54" s="67">
        <f>G50+G51+G52+G53</f>
        <v>3582931.21</v>
      </c>
      <c r="H54" s="67">
        <f>H50+H51+H52+H53</f>
        <v>1721973.79</v>
      </c>
      <c r="I54" s="383">
        <f>SUM(I50:I53)</f>
        <v>1675042.23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8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152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229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13643606</v>
      </c>
      <c r="F6" s="627"/>
      <c r="G6" s="159" t="s">
        <v>3</v>
      </c>
      <c r="H6" s="628">
        <v>1204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78415000</v>
      </c>
      <c r="F16" s="622"/>
      <c r="G16" s="6">
        <v>81974571.769999996</v>
      </c>
      <c r="H16" s="43">
        <v>78325113.929999992</v>
      </c>
      <c r="I16" s="43">
        <v>3649457.84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80460000</v>
      </c>
      <c r="F18" s="622"/>
      <c r="G18" s="6">
        <v>84212978.039999992</v>
      </c>
      <c r="H18" s="43">
        <v>79791952.929999992</v>
      </c>
      <c r="I18" s="43">
        <v>4421025.1099999994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2238406.2699999958</v>
      </c>
      <c r="H20" s="165">
        <f>H18-H16+H17</f>
        <v>1466839</v>
      </c>
      <c r="I20" s="165">
        <f>I18-I16+I17</f>
        <v>771567.26999999955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2238406.2699999958</v>
      </c>
      <c r="H21" s="165">
        <f>H20-H17</f>
        <v>1466839</v>
      </c>
      <c r="I21" s="165">
        <f>I20-I17</f>
        <v>771567.26999999955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194194.26999999583</v>
      </c>
      <c r="H25" s="169">
        <f>H21-H26</f>
        <v>-577373</v>
      </c>
      <c r="I25" s="169">
        <f>I21-I26</f>
        <v>771567.26999999955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2044212</v>
      </c>
      <c r="H26" s="169">
        <v>2044212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194194.27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5000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f>150000+39194.27</f>
        <v>189194.27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2044212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8280082</v>
      </c>
      <c r="H33" s="184"/>
      <c r="I33" s="184"/>
      <c r="J33" s="479"/>
      <c r="K33" s="468"/>
    </row>
    <row r="34" spans="1:11" ht="38.25" customHeight="1" x14ac:dyDescent="0.2">
      <c r="A34" s="624" t="s">
        <v>266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300000</v>
      </c>
      <c r="G37" s="54">
        <v>138884</v>
      </c>
      <c r="H37" s="55"/>
      <c r="I37" s="401">
        <f>IF(F37=0,"nerozp.",G37/F37)</f>
        <v>0.46294666666666667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3930258</v>
      </c>
      <c r="G41" s="54">
        <v>3930258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37580</v>
      </c>
      <c r="F50" s="390">
        <v>22000</v>
      </c>
      <c r="G50" s="389">
        <v>33100</v>
      </c>
      <c r="H50" s="389">
        <f>E50+F50-G50</f>
        <v>26480</v>
      </c>
      <c r="I50" s="388">
        <v>26480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1424448.28</v>
      </c>
      <c r="F51" s="385">
        <v>912819.76</v>
      </c>
      <c r="G51" s="133">
        <v>677686.44</v>
      </c>
      <c r="H51" s="133">
        <f>E51+F51-G51</f>
        <v>1659581.6</v>
      </c>
      <c r="I51" s="384">
        <v>1612325.27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3161069.81</v>
      </c>
      <c r="F52" s="385">
        <v>81013.91</v>
      </c>
      <c r="G52" s="133">
        <v>1179723.2</v>
      </c>
      <c r="H52" s="133">
        <f>E52+F52-G52</f>
        <v>2062360.5200000003</v>
      </c>
      <c r="I52" s="384">
        <v>2062360.52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242507.99</v>
      </c>
      <c r="F53" s="385">
        <v>4812406</v>
      </c>
      <c r="G53" s="133">
        <v>4359384.9799999995</v>
      </c>
      <c r="H53" s="133">
        <f>E53+F53-G53</f>
        <v>695529.01000000071</v>
      </c>
      <c r="I53" s="384">
        <v>695529.01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4865606.08</v>
      </c>
      <c r="F54" s="68">
        <f>F50+F51+F52+F53</f>
        <v>5828239.6699999999</v>
      </c>
      <c r="G54" s="67">
        <f>G50+G51+G52+G53</f>
        <v>6249894.6199999992</v>
      </c>
      <c r="H54" s="67">
        <f>H50+H51+H52+H53</f>
        <v>4443951.1300000008</v>
      </c>
      <c r="I54" s="383">
        <f>SUM(I50:I53)</f>
        <v>4396694.8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8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9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230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231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232</v>
      </c>
      <c r="F6" s="627"/>
      <c r="G6" s="159" t="s">
        <v>3</v>
      </c>
      <c r="H6" s="628">
        <v>1205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31500000</v>
      </c>
      <c r="F16" s="622"/>
      <c r="G16" s="6">
        <v>35121399.180000007</v>
      </c>
      <c r="H16" s="43">
        <v>34602657.340000004</v>
      </c>
      <c r="I16" s="43">
        <v>518741.84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33002000</v>
      </c>
      <c r="F18" s="622"/>
      <c r="G18" s="6">
        <v>36907387.93</v>
      </c>
      <c r="H18" s="43">
        <v>36248793.719999999</v>
      </c>
      <c r="I18" s="43">
        <v>658594.20999999985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1785988.7499999925</v>
      </c>
      <c r="H20" s="165">
        <f>H18-H16+H17</f>
        <v>1646136.3799999952</v>
      </c>
      <c r="I20" s="165">
        <f>I18-I16+I17</f>
        <v>139852.36999999982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1785988.7499999925</v>
      </c>
      <c r="H21" s="165">
        <f>H20-H17</f>
        <v>1646136.3799999952</v>
      </c>
      <c r="I21" s="165">
        <f>I20-I17</f>
        <v>139852.36999999982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388835.74999999255</v>
      </c>
      <c r="H25" s="169">
        <f>H21-H26</f>
        <v>248983.37999999523</v>
      </c>
      <c r="I25" s="169">
        <f>I21-I26</f>
        <v>139852.36999999982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1397153</v>
      </c>
      <c r="H26" s="169">
        <v>1397153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1397153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7897250</v>
      </c>
      <c r="H33" s="184"/>
      <c r="I33" s="184"/>
      <c r="J33" s="479"/>
      <c r="K33" s="468"/>
    </row>
    <row r="34" spans="1:11" ht="38.25" customHeight="1" x14ac:dyDescent="0.2">
      <c r="A34" s="624" t="s">
        <v>267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401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1849078</v>
      </c>
      <c r="G41" s="54">
        <v>1849078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4948</v>
      </c>
      <c r="F50" s="390">
        <v>25000</v>
      </c>
      <c r="G50" s="389">
        <v>24700</v>
      </c>
      <c r="H50" s="389">
        <f>E50+F50-G50</f>
        <v>5248</v>
      </c>
      <c r="I50" s="388">
        <v>5248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336969.15</v>
      </c>
      <c r="F51" s="385">
        <v>421390</v>
      </c>
      <c r="G51" s="133">
        <v>260920.58000000002</v>
      </c>
      <c r="H51" s="133">
        <f>E51+F51-G51</f>
        <v>497438.57</v>
      </c>
      <c r="I51" s="384">
        <v>473708.13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1335340.3500000001</v>
      </c>
      <c r="F52" s="385">
        <v>1159616.0499999998</v>
      </c>
      <c r="G52" s="133">
        <v>494000</v>
      </c>
      <c r="H52" s="133">
        <f>E52+F52-G52</f>
        <v>2000956.4</v>
      </c>
      <c r="I52" s="384">
        <v>2000956.4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655436.19999999995</v>
      </c>
      <c r="F53" s="385">
        <v>2548463</v>
      </c>
      <c r="G53" s="133">
        <v>3064403.19</v>
      </c>
      <c r="H53" s="133">
        <f>E53+F53-G53</f>
        <v>139496.01000000024</v>
      </c>
      <c r="I53" s="384">
        <v>139496.01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2332693.7000000002</v>
      </c>
      <c r="F54" s="68">
        <f>F50+F51+F52+F53</f>
        <v>4154469.05</v>
      </c>
      <c r="G54" s="67">
        <f>G50+G51+G52+G53</f>
        <v>3844023.77</v>
      </c>
      <c r="H54" s="67">
        <f>H50+H51+H52+H53</f>
        <v>2643138.98</v>
      </c>
      <c r="I54" s="383">
        <f>SUM(I50:I53)</f>
        <v>2619408.54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9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zoomScaleNormal="100" zoomScaleSheetLayoutView="98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158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233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234</v>
      </c>
      <c r="F6" s="627"/>
      <c r="G6" s="159" t="s">
        <v>3</v>
      </c>
      <c r="H6" s="628">
        <v>1206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40321000</v>
      </c>
      <c r="F16" s="622"/>
      <c r="G16" s="6">
        <v>46225323.490000002</v>
      </c>
      <c r="H16" s="43">
        <v>45594787.359999999</v>
      </c>
      <c r="I16" s="43">
        <v>630536.13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40622000</v>
      </c>
      <c r="F18" s="622"/>
      <c r="G18" s="6">
        <v>46416551.449999996</v>
      </c>
      <c r="H18" s="43">
        <v>45593392.579999998</v>
      </c>
      <c r="I18" s="43">
        <v>823158.87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191227.95999999344</v>
      </c>
      <c r="H20" s="165">
        <f>H18-H16+H17</f>
        <v>-1394.7800000011921</v>
      </c>
      <c r="I20" s="165">
        <f>I18-I16+I17</f>
        <v>192622.74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191227.95999999344</v>
      </c>
      <c r="H21" s="165">
        <f>H20-H17</f>
        <v>-1394.7800000011921</v>
      </c>
      <c r="I21" s="165">
        <f>I20-I17</f>
        <v>192622.74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-76736.000000006519</v>
      </c>
      <c r="H25" s="169">
        <f>H21-H26</f>
        <v>-269358.74000000115</v>
      </c>
      <c r="I25" s="169">
        <f>I21-I26</f>
        <v>192622.74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267963.95999999996</v>
      </c>
      <c r="H26" s="169">
        <v>267963.95999999996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267963.95999999996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301096.31</v>
      </c>
      <c r="H33" s="184"/>
      <c r="I33" s="184"/>
      <c r="J33" s="479"/>
      <c r="K33" s="468"/>
    </row>
    <row r="34" spans="1:11" ht="38.25" customHeight="1" x14ac:dyDescent="0.2">
      <c r="A34" s="624" t="s">
        <v>277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280000</v>
      </c>
      <c r="G37" s="54">
        <v>280000</v>
      </c>
      <c r="H37" s="55"/>
      <c r="I37" s="401">
        <f>IF(F37=0,"nerozp.",G37/F37)</f>
        <v>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892961</v>
      </c>
      <c r="G41" s="54">
        <v>892961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142409.60000000001</v>
      </c>
      <c r="F50" s="390">
        <v>5000</v>
      </c>
      <c r="G50" s="389">
        <v>5000</v>
      </c>
      <c r="H50" s="389">
        <f>E50+F50-G50</f>
        <v>142409.60000000001</v>
      </c>
      <c r="I50" s="388">
        <v>142409.60000000001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949797.29</v>
      </c>
      <c r="F51" s="385">
        <v>557559</v>
      </c>
      <c r="G51" s="133">
        <v>442884</v>
      </c>
      <c r="H51" s="133">
        <f>E51+F51-G51</f>
        <v>1064472.29</v>
      </c>
      <c r="I51" s="384">
        <v>1020092.47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1873505.21</v>
      </c>
      <c r="F52" s="385">
        <v>4522034.5999999996</v>
      </c>
      <c r="G52" s="133">
        <v>1613518.2999999998</v>
      </c>
      <c r="H52" s="133">
        <f>E52+F52-G52</f>
        <v>4782021.51</v>
      </c>
      <c r="I52" s="384">
        <v>4782021.5100000007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319801.8</v>
      </c>
      <c r="F53" s="385">
        <v>1010391.0000000001</v>
      </c>
      <c r="G53" s="133">
        <v>987615.7</v>
      </c>
      <c r="H53" s="133">
        <f>E53+F53-G53</f>
        <v>342577.10000000009</v>
      </c>
      <c r="I53" s="384">
        <v>342577.1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3285513.9</v>
      </c>
      <c r="F54" s="68">
        <f>F50+F51+F52+F53</f>
        <v>6094984.5999999996</v>
      </c>
      <c r="G54" s="67">
        <f>G50+G51+G52+G53</f>
        <v>3049018</v>
      </c>
      <c r="H54" s="67">
        <f>H50+H51+H52+H53</f>
        <v>6331480.5</v>
      </c>
      <c r="I54" s="383">
        <f>SUM(I50:I53)</f>
        <v>6287100.6800000006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9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9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161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235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14451085</v>
      </c>
      <c r="F6" s="627"/>
      <c r="G6" s="159" t="s">
        <v>3</v>
      </c>
      <c r="H6" s="628">
        <v>1207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45163000</v>
      </c>
      <c r="F16" s="622"/>
      <c r="G16" s="6">
        <v>50884770.400000006</v>
      </c>
      <c r="H16" s="43">
        <v>50534977.290000007</v>
      </c>
      <c r="I16" s="43">
        <v>349793.11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12910</v>
      </c>
      <c r="H17" s="132">
        <v>0</v>
      </c>
      <c r="I17" s="132">
        <v>12910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45482000</v>
      </c>
      <c r="F18" s="622"/>
      <c r="G18" s="6">
        <v>51379720.990000002</v>
      </c>
      <c r="H18" s="43">
        <v>50463378.890000001</v>
      </c>
      <c r="I18" s="43">
        <v>916342.1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507860.58999999613</v>
      </c>
      <c r="H20" s="165">
        <f>H18-H16+H17</f>
        <v>-71598.40000000596</v>
      </c>
      <c r="I20" s="165">
        <f>I18-I16+I17</f>
        <v>579458.99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494950.58999999613</v>
      </c>
      <c r="H21" s="165">
        <f>H20-H17</f>
        <v>-71598.40000000596</v>
      </c>
      <c r="I21" s="165">
        <f>I20-I17</f>
        <v>566548.99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424363.58999999613</v>
      </c>
      <c r="H25" s="169">
        <f>H21-H26</f>
        <v>-142185.40000000596</v>
      </c>
      <c r="I25" s="169">
        <f>I21-I26</f>
        <v>566548.99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70587</v>
      </c>
      <c r="H26" s="169">
        <v>70587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70587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690934</v>
      </c>
      <c r="H33" s="184"/>
      <c r="I33" s="184"/>
      <c r="J33" s="479"/>
      <c r="K33" s="468"/>
    </row>
    <row r="34" spans="1:11" ht="38.25" customHeight="1" x14ac:dyDescent="0.2">
      <c r="A34" s="624" t="s">
        <v>268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300000</v>
      </c>
      <c r="G37" s="54">
        <v>44900</v>
      </c>
      <c r="H37" s="55"/>
      <c r="I37" s="401">
        <f>IF(F37=0,"nerozp.",G37/F37)</f>
        <v>0.14966666666666667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714435</v>
      </c>
      <c r="G41" s="54">
        <v>714435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1900</v>
      </c>
      <c r="F50" s="390">
        <v>40000</v>
      </c>
      <c r="G50" s="389">
        <v>40000</v>
      </c>
      <c r="H50" s="389">
        <f>E50+F50-G50</f>
        <v>1900</v>
      </c>
      <c r="I50" s="388">
        <v>40000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378221.5</v>
      </c>
      <c r="F51" s="385">
        <v>626996</v>
      </c>
      <c r="G51" s="133">
        <v>543233</v>
      </c>
      <c r="H51" s="133">
        <f>E51+F51-G51</f>
        <v>461984.5</v>
      </c>
      <c r="I51" s="384">
        <v>430274.49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169084.49</v>
      </c>
      <c r="F52" s="385">
        <v>1619032.86</v>
      </c>
      <c r="G52" s="133">
        <v>180846.67</v>
      </c>
      <c r="H52" s="133">
        <f>E52+F52-G52</f>
        <v>1607270.6800000002</v>
      </c>
      <c r="I52" s="384">
        <v>1607270.68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349328.05</v>
      </c>
      <c r="F53" s="385">
        <v>925583.93000000017</v>
      </c>
      <c r="G53" s="133">
        <v>1136581.47</v>
      </c>
      <c r="H53" s="133">
        <f>E53+F53-G53</f>
        <v>138330.51000000024</v>
      </c>
      <c r="I53" s="384">
        <v>138330.51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898534.04</v>
      </c>
      <c r="F54" s="68">
        <f>F50+F51+F52+F53</f>
        <v>3211612.7900000005</v>
      </c>
      <c r="G54" s="67">
        <f>G50+G51+G52+G53</f>
        <v>1900661.1400000001</v>
      </c>
      <c r="H54" s="67">
        <f>H50+H51+H52+H53</f>
        <v>2209485.6900000004</v>
      </c>
      <c r="I54" s="383">
        <f>SUM(I50:I53)</f>
        <v>2215875.6799999997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/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9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249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164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236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237</v>
      </c>
      <c r="F6" s="627"/>
      <c r="G6" s="159" t="s">
        <v>3</v>
      </c>
      <c r="H6" s="628">
        <v>1208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36102000</v>
      </c>
      <c r="F16" s="622"/>
      <c r="G16" s="6">
        <v>42622067.99000001</v>
      </c>
      <c r="H16" s="43">
        <v>39689761.540000007</v>
      </c>
      <c r="I16" s="43">
        <v>2932306.45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38369000</v>
      </c>
      <c r="F18" s="622"/>
      <c r="G18" s="6">
        <v>43293090.340000011</v>
      </c>
      <c r="H18" s="43">
        <v>39765088.210000008</v>
      </c>
      <c r="I18" s="43">
        <v>3528002.13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671022.35000000149</v>
      </c>
      <c r="H20" s="165">
        <f>H18-H16+H17</f>
        <v>75326.670000001788</v>
      </c>
      <c r="I20" s="165">
        <f>I18-I16+I17</f>
        <v>595695.6799999997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671022.35000000149</v>
      </c>
      <c r="H21" s="165">
        <f>H20-H17</f>
        <v>75326.670000001788</v>
      </c>
      <c r="I21" s="165">
        <f>I20-I17</f>
        <v>595695.6799999997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-531838.20999999857</v>
      </c>
      <c r="H25" s="169">
        <f>H21-H26</f>
        <v>-1082935.8899999983</v>
      </c>
      <c r="I25" s="169">
        <f>I21-I26</f>
        <v>551097.6799999997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1202860.56</v>
      </c>
      <c r="H26" s="169">
        <v>1158262.56</v>
      </c>
      <c r="I26" s="169">
        <v>44598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1202860.56</v>
      </c>
      <c r="H32" s="173"/>
      <c r="I32" s="172"/>
      <c r="J32" s="477"/>
      <c r="K32" s="78"/>
    </row>
    <row r="33" spans="1:20" ht="20.25" customHeight="1" x14ac:dyDescent="0.3">
      <c r="A33" s="184"/>
      <c r="B33" s="623" t="s">
        <v>79</v>
      </c>
      <c r="C33" s="623"/>
      <c r="D33" s="623"/>
      <c r="E33" s="623"/>
      <c r="F33" s="623"/>
      <c r="G33" s="506">
        <v>595122.27</v>
      </c>
      <c r="H33" s="507"/>
      <c r="I33" s="507"/>
      <c r="J33" s="491"/>
      <c r="K33" s="468"/>
      <c r="L33" s="624"/>
      <c r="M33" s="625"/>
      <c r="N33" s="625"/>
      <c r="O33" s="625"/>
      <c r="P33" s="625"/>
      <c r="Q33" s="625"/>
      <c r="R33" s="625"/>
      <c r="S33" s="625"/>
      <c r="T33" s="625"/>
    </row>
    <row r="34" spans="1:20" ht="45" customHeight="1" x14ac:dyDescent="0.2">
      <c r="A34" s="624" t="s">
        <v>278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  <c r="L34" s="531"/>
      <c r="M34" s="531"/>
      <c r="N34" s="531"/>
      <c r="O34" s="531"/>
      <c r="P34" s="531"/>
      <c r="Q34" s="531"/>
      <c r="R34" s="531"/>
      <c r="S34" s="531"/>
      <c r="T34" s="531"/>
    </row>
    <row r="35" spans="1:20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20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20" ht="16.5" x14ac:dyDescent="0.35">
      <c r="A37" s="53" t="s">
        <v>22</v>
      </c>
      <c r="B37" s="37"/>
      <c r="C37" s="2"/>
      <c r="D37" s="37"/>
      <c r="E37" s="52"/>
      <c r="F37" s="54">
        <v>320600</v>
      </c>
      <c r="G37" s="54">
        <v>112513</v>
      </c>
      <c r="H37" s="55"/>
      <c r="I37" s="401">
        <f>IF(F37=0,"nerozp.",G37/F37)</f>
        <v>0.35094510293200248</v>
      </c>
      <c r="J37" s="18"/>
    </row>
    <row r="38" spans="1:20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20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20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20" ht="16.5" x14ac:dyDescent="0.35">
      <c r="A41" s="53" t="s">
        <v>59</v>
      </c>
      <c r="B41" s="37"/>
      <c r="C41" s="2"/>
      <c r="D41" s="52"/>
      <c r="E41" s="52"/>
      <c r="F41" s="54">
        <v>2586067</v>
      </c>
      <c r="G41" s="54">
        <v>2586067</v>
      </c>
      <c r="H41" s="55"/>
      <c r="I41" s="401">
        <f>IF(F41=0,"nerozp.",G41/F41)</f>
        <v>1</v>
      </c>
      <c r="J41" s="8"/>
    </row>
    <row r="42" spans="1:20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20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20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20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20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20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20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0</v>
      </c>
      <c r="F50" s="390">
        <v>0</v>
      </c>
      <c r="G50" s="389">
        <v>0</v>
      </c>
      <c r="H50" s="389">
        <f>E50+F50-G50</f>
        <v>0</v>
      </c>
      <c r="I50" s="388">
        <v>0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268576.15999999997</v>
      </c>
      <c r="F51" s="385">
        <v>407613</v>
      </c>
      <c r="G51" s="133">
        <v>411400.77</v>
      </c>
      <c r="H51" s="133">
        <f>E51+F51-G51</f>
        <v>264788.3899999999</v>
      </c>
      <c r="I51" s="384">
        <v>242538.39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47785.919999999998</v>
      </c>
      <c r="F52" s="385">
        <v>291810</v>
      </c>
      <c r="G52" s="133">
        <v>0</v>
      </c>
      <c r="H52" s="133">
        <f>E52+F52-G52</f>
        <v>339595.92</v>
      </c>
      <c r="I52" s="384">
        <v>339595.92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31154.84</v>
      </c>
      <c r="F53" s="385">
        <v>5046903.22</v>
      </c>
      <c r="G53" s="133">
        <v>4417446.5399999991</v>
      </c>
      <c r="H53" s="133">
        <f>E53+F53-G53</f>
        <v>660611.52000000048</v>
      </c>
      <c r="I53" s="384">
        <v>660611.52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347516.92</v>
      </c>
      <c r="F54" s="68">
        <f>F50+F51+F52+F53</f>
        <v>5746326.2199999997</v>
      </c>
      <c r="G54" s="67">
        <f>G50+G51+G52+G53</f>
        <v>4828847.3099999987</v>
      </c>
      <c r="H54" s="67">
        <f>H50+H51+H52+H53</f>
        <v>1264995.8300000003</v>
      </c>
      <c r="I54" s="383">
        <f>SUM(I50:I53)</f>
        <v>1242745.83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8"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L33:T34"/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A34:I34"/>
  </mergeCells>
  <pageMargins left="0.70866141732283472" right="0.70866141732283472" top="0.78740157480314965" bottom="0.78740157480314965" header="0.51181102362204722" footer="0.51181102362204722"/>
  <pageSetup paperSize="9" scale="80" firstPageNumber="9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238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239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47654236</v>
      </c>
      <c r="F6" s="627"/>
      <c r="G6" s="159" t="s">
        <v>3</v>
      </c>
      <c r="H6" s="628">
        <v>1300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26085000</v>
      </c>
      <c r="F16" s="622"/>
      <c r="G16" s="6">
        <v>28001807.570000004</v>
      </c>
      <c r="H16" s="43">
        <v>27999886.130000003</v>
      </c>
      <c r="I16" s="43">
        <v>1921.44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26085000</v>
      </c>
      <c r="F18" s="622"/>
      <c r="G18" s="6">
        <v>28106301.949999999</v>
      </c>
      <c r="H18" s="43">
        <v>28000845.949999999</v>
      </c>
      <c r="I18" s="43">
        <v>105456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104494.37999999523</v>
      </c>
      <c r="H20" s="165">
        <f>H18-H16+H17</f>
        <v>959.81999999657273</v>
      </c>
      <c r="I20" s="165">
        <f>I18-I16+I17</f>
        <v>103534.56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104494.37999999523</v>
      </c>
      <c r="H21" s="165">
        <f>H20-H17</f>
        <v>959.81999999657273</v>
      </c>
      <c r="I21" s="165">
        <f>I20-I17</f>
        <v>103534.56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47164.379999995232</v>
      </c>
      <c r="H25" s="169">
        <f>H21-H26</f>
        <v>-56370.180000003427</v>
      </c>
      <c r="I25" s="169">
        <f>I21-I26</f>
        <v>103534.56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57330</v>
      </c>
      <c r="H26" s="169">
        <v>57330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47164.38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47164.38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57330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384706.7</v>
      </c>
      <c r="H33" s="184"/>
      <c r="I33" s="184"/>
      <c r="J33" s="479"/>
      <c r="K33" s="468"/>
    </row>
    <row r="34" spans="1:11" ht="38.25" customHeight="1" x14ac:dyDescent="0.2">
      <c r="A34" s="624" t="s">
        <v>269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401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405830</v>
      </c>
      <c r="G41" s="54">
        <v>405830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53515</v>
      </c>
      <c r="F50" s="390">
        <v>0</v>
      </c>
      <c r="G50" s="389">
        <v>0</v>
      </c>
      <c r="H50" s="389">
        <f>E50+F50-G50</f>
        <v>53515</v>
      </c>
      <c r="I50" s="388">
        <v>53515</v>
      </c>
      <c r="J50" s="494"/>
      <c r="K50" s="494"/>
      <c r="L50" s="468"/>
    </row>
    <row r="51" spans="1:12" x14ac:dyDescent="0.2">
      <c r="A51" s="387"/>
      <c r="B51" s="112"/>
      <c r="C51" s="112" t="s">
        <v>20</v>
      </c>
      <c r="D51" s="112"/>
      <c r="E51" s="386">
        <v>103045.87</v>
      </c>
      <c r="F51" s="385">
        <v>356581.48</v>
      </c>
      <c r="G51" s="133">
        <v>339232.49</v>
      </c>
      <c r="H51" s="133">
        <f>E51+F51-G51</f>
        <v>120394.85999999999</v>
      </c>
      <c r="I51" s="384">
        <v>106045.82</v>
      </c>
      <c r="J51" s="494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525678.09</v>
      </c>
      <c r="F52" s="385">
        <v>253068.65</v>
      </c>
      <c r="G52" s="133">
        <f>200351+210000</f>
        <v>410351</v>
      </c>
      <c r="H52" s="133">
        <f>E52+F52-G52</f>
        <v>368395.74</v>
      </c>
      <c r="I52" s="384">
        <v>368395.74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59701.79</v>
      </c>
      <c r="F53" s="385">
        <v>1293014</v>
      </c>
      <c r="G53" s="133">
        <v>1017970.66</v>
      </c>
      <c r="H53" s="133">
        <f>E53+F53-G53</f>
        <v>334745.13</v>
      </c>
      <c r="I53" s="384">
        <v>334745.13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741940.75</v>
      </c>
      <c r="F54" s="68">
        <f>F50+F51+F52+F53</f>
        <v>1902664.13</v>
      </c>
      <c r="G54" s="67">
        <f>G50+G51+G52+G53</f>
        <v>1767554.15</v>
      </c>
      <c r="H54" s="67">
        <f>H50+H51+H52+H53</f>
        <v>877050.73</v>
      </c>
      <c r="I54" s="383">
        <f>SUM(I50:I53)</f>
        <v>862701.69000000006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68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9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240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241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242</v>
      </c>
      <c r="F6" s="627"/>
      <c r="G6" s="159" t="s">
        <v>3</v>
      </c>
      <c r="H6" s="628">
        <v>1301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48670000</v>
      </c>
      <c r="F16" s="622"/>
      <c r="G16" s="6">
        <v>51302010.040000007</v>
      </c>
      <c r="H16" s="43">
        <v>51284216.040000007</v>
      </c>
      <c r="I16" s="43">
        <v>17794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42580</v>
      </c>
      <c r="H17" s="132">
        <v>42580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48856000</v>
      </c>
      <c r="F18" s="622"/>
      <c r="G18" s="6">
        <v>51407954.810000002</v>
      </c>
      <c r="H18" s="43">
        <v>51226560.810000002</v>
      </c>
      <c r="I18" s="43">
        <v>181394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148524.76999999583</v>
      </c>
      <c r="H20" s="165">
        <f>H18-H16+H17</f>
        <v>-15075.230000004172</v>
      </c>
      <c r="I20" s="165">
        <f>I18-I16+I17</f>
        <v>163600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105944.76999999583</v>
      </c>
      <c r="H21" s="165">
        <f>H20-H17</f>
        <v>-57655.230000004172</v>
      </c>
      <c r="I21" s="165">
        <f>I20-I17</f>
        <v>163600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105944.76999999583</v>
      </c>
      <c r="H25" s="169">
        <f>H21-H26</f>
        <v>-57655.230000004172</v>
      </c>
      <c r="I25" s="169">
        <f>I21-I26</f>
        <v>163600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105944.77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105944.77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0</v>
      </c>
      <c r="H33" s="184"/>
      <c r="I33" s="184"/>
      <c r="J33" s="479"/>
      <c r="K33" s="468"/>
    </row>
    <row r="34" spans="1:11" ht="38.25" customHeight="1" x14ac:dyDescent="0.2">
      <c r="A34" s="624"/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20000</v>
      </c>
      <c r="G37" s="54">
        <v>0</v>
      </c>
      <c r="H37" s="55"/>
      <c r="I37" s="401">
        <f>IF(F37=0,"nerozp.",G37/F37)</f>
        <v>0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671248</v>
      </c>
      <c r="G41" s="54">
        <v>671248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12000</v>
      </c>
      <c r="F50" s="390">
        <v>0</v>
      </c>
      <c r="G50" s="389">
        <v>0</v>
      </c>
      <c r="H50" s="389">
        <f>E50+F50-G50</f>
        <v>12000</v>
      </c>
      <c r="I50" s="388">
        <v>12000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1112821.8799999999</v>
      </c>
      <c r="F51" s="385">
        <v>663660</v>
      </c>
      <c r="G51" s="133">
        <v>563932</v>
      </c>
      <c r="H51" s="133">
        <f>E51+F51-G51</f>
        <v>1212549.8799999999</v>
      </c>
      <c r="I51" s="384">
        <v>1120197.1200000001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2104817.29</v>
      </c>
      <c r="F52" s="385">
        <v>553672.71</v>
      </c>
      <c r="G52" s="133">
        <v>1452915.46</v>
      </c>
      <c r="H52" s="133">
        <f>E52+F52-G52</f>
        <v>1205574.54</v>
      </c>
      <c r="I52" s="384">
        <v>1205574.54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169475.58</v>
      </c>
      <c r="F53" s="385">
        <v>1268744</v>
      </c>
      <c r="G53" s="133">
        <v>1302975.04</v>
      </c>
      <c r="H53" s="133">
        <f>E53+F53-G53</f>
        <v>135244.54000000004</v>
      </c>
      <c r="I53" s="384">
        <v>135244.54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3399114.75</v>
      </c>
      <c r="F54" s="68">
        <f>F50+F51+F52+F53</f>
        <v>2486076.71</v>
      </c>
      <c r="G54" s="67">
        <f>G50+G51+G52+G53</f>
        <v>3319822.5</v>
      </c>
      <c r="H54" s="67">
        <f>H50+H51+H52+H53</f>
        <v>2565368.96</v>
      </c>
      <c r="I54" s="383">
        <f>SUM(I50:I53)</f>
        <v>2473016.2000000002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9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84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199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>
        <v>601683</v>
      </c>
      <c r="F6" s="583"/>
      <c r="G6" s="251" t="s">
        <v>3</v>
      </c>
      <c r="H6" s="584">
        <v>1012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75251000</v>
      </c>
      <c r="F16" s="595"/>
      <c r="G16" s="261">
        <v>72462180.970000014</v>
      </c>
      <c r="H16" s="124">
        <v>72142569.710000008</v>
      </c>
      <c r="I16" s="124">
        <v>319611.26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75358000</v>
      </c>
      <c r="F18" s="595"/>
      <c r="G18" s="261">
        <v>72552420.050000012</v>
      </c>
      <c r="H18" s="124">
        <v>72192700.900000006</v>
      </c>
      <c r="I18" s="124">
        <v>359719.15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90239.079999998212</v>
      </c>
      <c r="H20" s="165">
        <f>H18-H16+H17</f>
        <v>50131.189999997616</v>
      </c>
      <c r="I20" s="165">
        <f>I18-I16+I17</f>
        <v>40107.890000000014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90239.079999998212</v>
      </c>
      <c r="H21" s="165">
        <f>H20-H17</f>
        <v>50131.189999997616</v>
      </c>
      <c r="I21" s="165">
        <f>I20-I17</f>
        <v>40107.890000000014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14932.959999998202</v>
      </c>
      <c r="H25" s="169">
        <f>H21-H26</f>
        <v>-25174.930000002394</v>
      </c>
      <c r="I25" s="169">
        <f>I21-I26</f>
        <v>40107.890000000014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75306.12000000001</v>
      </c>
      <c r="H26" s="169">
        <v>75306.12000000001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14932.96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14932.96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75306.12000000001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376429.8</v>
      </c>
      <c r="H33" s="269"/>
      <c r="I33" s="269"/>
      <c r="J33" s="479"/>
      <c r="K33" s="468"/>
    </row>
    <row r="34" spans="1:13" ht="38.25" customHeight="1" x14ac:dyDescent="0.2">
      <c r="A34" s="597" t="s">
        <v>253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802884</v>
      </c>
      <c r="G41" s="275">
        <v>802884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42900</v>
      </c>
      <c r="F50" s="295">
        <v>2000</v>
      </c>
      <c r="G50" s="296">
        <v>5000</v>
      </c>
      <c r="H50" s="296">
        <f>E50+F50-G50</f>
        <v>39900</v>
      </c>
      <c r="I50" s="297">
        <v>39900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527838.89</v>
      </c>
      <c r="F51" s="301">
        <v>944690</v>
      </c>
      <c r="G51" s="302">
        <v>1046904.75</v>
      </c>
      <c r="H51" s="302">
        <f>E51+F51-G51</f>
        <v>425624.14000000013</v>
      </c>
      <c r="I51" s="303">
        <v>400357.14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282378.38</v>
      </c>
      <c r="F52" s="301">
        <v>620924.14</v>
      </c>
      <c r="G52" s="302">
        <v>280061</v>
      </c>
      <c r="H52" s="302">
        <f>E52+F52-G52</f>
        <v>623241.52</v>
      </c>
      <c r="I52" s="303">
        <v>623241.52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137382.06</v>
      </c>
      <c r="F53" s="301">
        <v>1151484</v>
      </c>
      <c r="G53" s="302">
        <v>1191014.1499999999</v>
      </c>
      <c r="H53" s="302">
        <f>E53+F53-G53</f>
        <v>97851.910000000149</v>
      </c>
      <c r="I53" s="303">
        <v>97851.91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990499.33000000007</v>
      </c>
      <c r="F54" s="307">
        <f>F50+F51+F52+F53</f>
        <v>2719098.14</v>
      </c>
      <c r="G54" s="308">
        <f>G50+G51+G52+G53</f>
        <v>2522979.9</v>
      </c>
      <c r="H54" s="308">
        <f>H50+H51+H52+H53</f>
        <v>1186617.5700000003</v>
      </c>
      <c r="I54" s="309">
        <f>SUM(I50:I53)</f>
        <v>1161350.57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6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16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173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243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47654279</v>
      </c>
      <c r="F6" s="627"/>
      <c r="G6" s="159" t="s">
        <v>3</v>
      </c>
      <c r="H6" s="628">
        <v>1302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8301000</v>
      </c>
      <c r="F16" s="622"/>
      <c r="G16" s="6">
        <v>9012502.129999999</v>
      </c>
      <c r="H16" s="43">
        <v>8943906.2699999996</v>
      </c>
      <c r="I16" s="43">
        <v>68595.86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8344000</v>
      </c>
      <c r="F18" s="622"/>
      <c r="G18" s="6">
        <v>9100047.4000000004</v>
      </c>
      <c r="H18" s="43">
        <v>9023727.4000000004</v>
      </c>
      <c r="I18" s="43">
        <v>76320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87545.270000001416</v>
      </c>
      <c r="H20" s="165">
        <f>H18-H16+H17</f>
        <v>79821.13000000082</v>
      </c>
      <c r="I20" s="165">
        <f>I18-I16+I17</f>
        <v>7724.1399999999994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87545.270000001416</v>
      </c>
      <c r="H21" s="165">
        <f>H20-H17</f>
        <v>79821.13000000082</v>
      </c>
      <c r="I21" s="165">
        <f>I20-I17</f>
        <v>7724.1399999999994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87545.270000001416</v>
      </c>
      <c r="H25" s="169">
        <f>H21-H26</f>
        <v>79821.13000000082</v>
      </c>
      <c r="I25" s="169">
        <f>I21-I26</f>
        <v>7724.1399999999994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87545.27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5000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f>12509.05+70036.22</f>
        <v>82545.27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0</v>
      </c>
      <c r="H33" s="184"/>
      <c r="I33" s="184"/>
      <c r="J33" s="479"/>
      <c r="K33" s="468"/>
    </row>
    <row r="34" spans="1:11" ht="38.25" customHeight="1" x14ac:dyDescent="0.2">
      <c r="A34" s="624"/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401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87000</v>
      </c>
      <c r="G41" s="54">
        <v>87000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13259</v>
      </c>
      <c r="F50" s="390">
        <v>5000</v>
      </c>
      <c r="G50" s="389">
        <v>5000</v>
      </c>
      <c r="H50" s="389">
        <f>E50+F50-G50</f>
        <v>13259</v>
      </c>
      <c r="I50" s="388">
        <v>13259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108507.3</v>
      </c>
      <c r="F51" s="385">
        <v>105448</v>
      </c>
      <c r="G51" s="133">
        <v>108488</v>
      </c>
      <c r="H51" s="133">
        <f>E51+F51-G51</f>
        <v>105467.29999999999</v>
      </c>
      <c r="I51" s="384">
        <v>143638.29999999999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1197787.83</v>
      </c>
      <c r="F52" s="385">
        <v>56141.98</v>
      </c>
      <c r="G52" s="133">
        <v>181068</v>
      </c>
      <c r="H52" s="133">
        <f>E52+F52-G52</f>
        <v>1072861.81</v>
      </c>
      <c r="I52" s="384">
        <v>1072861.81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172602.45</v>
      </c>
      <c r="F53" s="385">
        <v>98436</v>
      </c>
      <c r="G53" s="133">
        <v>87000</v>
      </c>
      <c r="H53" s="133">
        <f>E53+F53-G53</f>
        <v>184038.45</v>
      </c>
      <c r="I53" s="384">
        <v>184038.45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1492156.58</v>
      </c>
      <c r="F54" s="68">
        <f>F50+F51+F52+F53</f>
        <v>265025.98</v>
      </c>
      <c r="G54" s="67">
        <f>G50+G51+G52+G53</f>
        <v>381556</v>
      </c>
      <c r="H54" s="67">
        <f>H50+H51+H52+H53</f>
        <v>1375626.56</v>
      </c>
      <c r="I54" s="383">
        <f>SUM(I50:I53)</f>
        <v>1413797.56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9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N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3" width="9.140625" style="4"/>
    <col min="14" max="14" width="10.140625" style="468" bestFit="1" customWidth="1"/>
    <col min="15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176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244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47654325</v>
      </c>
      <c r="F6" s="627"/>
      <c r="G6" s="159" t="s">
        <v>3</v>
      </c>
      <c r="H6" s="628">
        <v>1303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13325000</v>
      </c>
      <c r="F16" s="622"/>
      <c r="G16" s="6">
        <v>13668381.559999999</v>
      </c>
      <c r="H16" s="43">
        <v>13665794.789999999</v>
      </c>
      <c r="I16" s="43">
        <v>2586.77</v>
      </c>
      <c r="J16" s="27"/>
      <c r="K16" s="4"/>
    </row>
    <row r="17" spans="1:14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4" ht="19.5" x14ac:dyDescent="0.4">
      <c r="A18" s="32" t="s">
        <v>72</v>
      </c>
      <c r="B18" s="3"/>
      <c r="C18" s="3"/>
      <c r="D18" s="3"/>
      <c r="E18" s="621">
        <v>13325000</v>
      </c>
      <c r="F18" s="622"/>
      <c r="G18" s="6">
        <v>13976939.439999999</v>
      </c>
      <c r="H18" s="43">
        <v>13946629.439999999</v>
      </c>
      <c r="I18" s="43">
        <v>30310</v>
      </c>
      <c r="J18" s="27"/>
      <c r="K18" s="4"/>
    </row>
    <row r="19" spans="1:14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4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308557.88000000082</v>
      </c>
      <c r="H20" s="165">
        <f>H18-H16+H17</f>
        <v>280834.65000000037</v>
      </c>
      <c r="I20" s="165">
        <f>I18-I16+I17</f>
        <v>27723.23</v>
      </c>
      <c r="J20" s="472"/>
      <c r="K20" s="78"/>
      <c r="N20" s="470"/>
    </row>
    <row r="21" spans="1:14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308557.88000000082</v>
      </c>
      <c r="H21" s="165">
        <f>H20-H17</f>
        <v>280834.65000000037</v>
      </c>
      <c r="I21" s="165">
        <f>I20-I17</f>
        <v>27723.23</v>
      </c>
      <c r="J21" s="472"/>
      <c r="K21" s="471"/>
      <c r="N21" s="470"/>
    </row>
    <row r="22" spans="1:14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4" ht="19.5" x14ac:dyDescent="0.4">
      <c r="J23" s="472"/>
      <c r="K23" s="471"/>
    </row>
    <row r="24" spans="1:14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4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234685.88000000082</v>
      </c>
      <c r="H25" s="169">
        <f>H21-H26</f>
        <v>206962.65000000037</v>
      </c>
      <c r="I25" s="169">
        <f>I21-I26</f>
        <v>27723.23</v>
      </c>
      <c r="N25" s="470"/>
    </row>
    <row r="26" spans="1:14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73872</v>
      </c>
      <c r="H26" s="169">
        <v>73872</v>
      </c>
      <c r="I26" s="169">
        <v>0</v>
      </c>
      <c r="J26" s="479"/>
      <c r="K26" s="471"/>
      <c r="N26" s="470"/>
    </row>
    <row r="27" spans="1:14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  <c r="N27" s="470"/>
    </row>
    <row r="28" spans="1:14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  <c r="N28" s="470"/>
    </row>
    <row r="29" spans="1:14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113128.93</v>
      </c>
      <c r="H29" s="173"/>
      <c r="I29" s="172"/>
      <c r="J29" s="510"/>
      <c r="K29" s="471"/>
      <c r="N29" s="470"/>
    </row>
    <row r="30" spans="1:14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  <c r="N30" s="470"/>
    </row>
    <row r="31" spans="1:14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113128.93</v>
      </c>
      <c r="H31" s="173"/>
      <c r="I31" s="172"/>
      <c r="J31" s="476"/>
      <c r="K31" s="476"/>
      <c r="N31" s="470"/>
    </row>
    <row r="32" spans="1:14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73872</v>
      </c>
      <c r="H32" s="173"/>
      <c r="I32" s="172"/>
      <c r="J32" s="477"/>
      <c r="K32" s="78"/>
      <c r="N32" s="470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-90776.95</v>
      </c>
      <c r="H33" s="184"/>
      <c r="I33" s="184"/>
      <c r="J33" s="479"/>
      <c r="K33" s="468"/>
    </row>
    <row r="34" spans="1:11" ht="52.5" customHeight="1" x14ac:dyDescent="0.2">
      <c r="A34" s="624" t="s">
        <v>279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401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337168</v>
      </c>
      <c r="G41" s="54">
        <v>337168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47456</v>
      </c>
      <c r="F50" s="390">
        <v>0</v>
      </c>
      <c r="G50" s="389">
        <v>0</v>
      </c>
      <c r="H50" s="389">
        <f>E50+F50-G50</f>
        <v>47456</v>
      </c>
      <c r="I50" s="388">
        <v>47456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119000.65</v>
      </c>
      <c r="F51" s="385">
        <v>180007</v>
      </c>
      <c r="G51" s="133">
        <v>112240.04000000001</v>
      </c>
      <c r="H51" s="133">
        <f>E51+F51-G51</f>
        <v>186767.61000000002</v>
      </c>
      <c r="I51" s="384">
        <v>164960.60999999999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191753.7</v>
      </c>
      <c r="F52" s="385">
        <v>75222.39</v>
      </c>
      <c r="G52" s="133">
        <v>11000</v>
      </c>
      <c r="H52" s="133">
        <f>E52+F52-G52</f>
        <v>255976.09000000003</v>
      </c>
      <c r="I52" s="384">
        <v>255976.09000000003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83951.1</v>
      </c>
      <c r="F53" s="385">
        <v>398500</v>
      </c>
      <c r="G53" s="133">
        <v>435468</v>
      </c>
      <c r="H53" s="133">
        <f>E53+F53-G53</f>
        <v>46983.099999999977</v>
      </c>
      <c r="I53" s="384">
        <v>0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442161.44999999995</v>
      </c>
      <c r="F54" s="68">
        <f>F50+F51+F52+F53</f>
        <v>653729.39</v>
      </c>
      <c r="G54" s="67">
        <f>G50+G51+G52+G53</f>
        <v>558708.04</v>
      </c>
      <c r="H54" s="67">
        <f>H50+H51+H52+H53</f>
        <v>537182.80000000005</v>
      </c>
      <c r="I54" s="383">
        <f>SUM(I50:I53)</f>
        <v>468392.7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/>
      <c r="H57" s="554"/>
      <c r="I57" s="554"/>
      <c r="J57" s="4"/>
    </row>
    <row r="58" spans="1:12" x14ac:dyDescent="0.2">
      <c r="G58" s="613"/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4" s="4" customFormat="1" x14ac:dyDescent="0.2">
      <c r="J81" s="467"/>
      <c r="K81" s="7"/>
      <c r="N81" s="468"/>
    </row>
    <row r="82" spans="10:14" s="4" customFormat="1" x14ac:dyDescent="0.2">
      <c r="J82" s="467"/>
      <c r="K82" s="7"/>
      <c r="N82" s="468"/>
    </row>
    <row r="83" spans="10:14" s="4" customFormat="1" x14ac:dyDescent="0.2">
      <c r="J83" s="467"/>
      <c r="K83" s="7"/>
      <c r="N83" s="468"/>
    </row>
    <row r="84" spans="10:14" s="4" customFormat="1" x14ac:dyDescent="0.2">
      <c r="J84" s="467"/>
      <c r="K84" s="7"/>
      <c r="N84" s="468"/>
    </row>
    <row r="85" spans="10:14" s="4" customFormat="1" x14ac:dyDescent="0.2">
      <c r="J85" s="467"/>
      <c r="K85" s="7"/>
      <c r="N85" s="468"/>
    </row>
    <row r="86" spans="10:14" s="4" customFormat="1" x14ac:dyDescent="0.2">
      <c r="J86" s="467"/>
      <c r="K86" s="7"/>
      <c r="N86" s="468"/>
    </row>
    <row r="87" spans="10:14" s="4" customFormat="1" x14ac:dyDescent="0.2">
      <c r="J87" s="467"/>
      <c r="K87" s="7"/>
      <c r="N87" s="468"/>
    </row>
    <row r="88" spans="10:14" s="4" customFormat="1" x14ac:dyDescent="0.2">
      <c r="J88" s="467"/>
      <c r="K88" s="7"/>
      <c r="N88" s="468"/>
    </row>
    <row r="89" spans="10:14" s="4" customFormat="1" x14ac:dyDescent="0.2">
      <c r="J89" s="467"/>
      <c r="K89" s="7"/>
      <c r="N89" s="468"/>
    </row>
    <row r="90" spans="10:14" s="4" customFormat="1" x14ac:dyDescent="0.2">
      <c r="J90" s="467"/>
      <c r="K90" s="7"/>
      <c r="N90" s="468"/>
    </row>
    <row r="91" spans="10:14" s="4" customFormat="1" x14ac:dyDescent="0.2">
      <c r="J91" s="467"/>
      <c r="K91" s="7"/>
      <c r="N91" s="468"/>
    </row>
    <row r="92" spans="10:14" s="4" customFormat="1" x14ac:dyDescent="0.2">
      <c r="J92" s="467"/>
      <c r="K92" s="7"/>
      <c r="N92" s="468"/>
    </row>
    <row r="93" spans="10:14" s="4" customFormat="1" x14ac:dyDescent="0.2">
      <c r="J93" s="467"/>
      <c r="K93" s="7"/>
      <c r="N93" s="468"/>
    </row>
    <row r="94" spans="10:14" s="4" customFormat="1" x14ac:dyDescent="0.2">
      <c r="J94" s="467"/>
      <c r="K94" s="7"/>
      <c r="N94" s="468"/>
    </row>
    <row r="95" spans="10:14" s="4" customFormat="1" x14ac:dyDescent="0.2">
      <c r="J95" s="467"/>
      <c r="K95" s="7"/>
      <c r="N95" s="468"/>
    </row>
    <row r="96" spans="10:14" s="4" customFormat="1" x14ac:dyDescent="0.2">
      <c r="J96" s="467"/>
      <c r="K96" s="7"/>
      <c r="N96" s="468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4" s="4" customFormat="1" x14ac:dyDescent="0.2">
      <c r="J161" s="467"/>
      <c r="K161" s="7"/>
      <c r="N161" s="468"/>
    </row>
    <row r="162" spans="10:14" s="4" customFormat="1" x14ac:dyDescent="0.2">
      <c r="J162" s="467"/>
      <c r="K162" s="7"/>
      <c r="N162" s="468"/>
    </row>
    <row r="163" spans="10:14" s="4" customFormat="1" x14ac:dyDescent="0.2">
      <c r="J163" s="467"/>
      <c r="K163" s="7"/>
      <c r="N163" s="468"/>
    </row>
    <row r="164" spans="10:14" s="4" customFormat="1" x14ac:dyDescent="0.2">
      <c r="J164" s="467"/>
      <c r="K164" s="7"/>
      <c r="N164" s="468"/>
    </row>
    <row r="165" spans="10:14" s="4" customFormat="1" x14ac:dyDescent="0.2">
      <c r="J165" s="467"/>
      <c r="K165" s="7"/>
      <c r="N165" s="468"/>
    </row>
    <row r="166" spans="10:14" s="4" customFormat="1" x14ac:dyDescent="0.2">
      <c r="J166" s="467"/>
      <c r="K166" s="7"/>
      <c r="N166" s="468"/>
    </row>
    <row r="167" spans="10:14" s="4" customFormat="1" x14ac:dyDescent="0.2">
      <c r="J167" s="467"/>
      <c r="K167" s="7"/>
      <c r="N167" s="468"/>
    </row>
    <row r="168" spans="10:14" s="4" customFormat="1" x14ac:dyDescent="0.2">
      <c r="J168" s="467"/>
      <c r="K168" s="7"/>
      <c r="N168" s="468"/>
    </row>
    <row r="169" spans="10:14" s="4" customFormat="1" x14ac:dyDescent="0.2">
      <c r="J169" s="467"/>
      <c r="K169" s="7"/>
      <c r="N169" s="468"/>
    </row>
    <row r="170" spans="10:14" s="4" customFormat="1" x14ac:dyDescent="0.2">
      <c r="J170" s="467"/>
      <c r="K170" s="7"/>
      <c r="N170" s="468"/>
    </row>
    <row r="171" spans="10:14" s="4" customFormat="1" x14ac:dyDescent="0.2">
      <c r="J171" s="467"/>
      <c r="K171" s="7"/>
      <c r="N171" s="468"/>
    </row>
    <row r="172" spans="10:14" s="4" customFormat="1" x14ac:dyDescent="0.2">
      <c r="J172" s="467"/>
      <c r="K172" s="7"/>
      <c r="N172" s="468"/>
    </row>
    <row r="173" spans="10:14" s="4" customFormat="1" x14ac:dyDescent="0.2">
      <c r="J173" s="467"/>
      <c r="K173" s="7"/>
      <c r="N173" s="468"/>
    </row>
    <row r="174" spans="10:14" s="4" customFormat="1" x14ac:dyDescent="0.2">
      <c r="J174" s="467"/>
      <c r="K174" s="7"/>
      <c r="N174" s="468"/>
    </row>
    <row r="175" spans="10:14" s="4" customFormat="1" x14ac:dyDescent="0.2">
      <c r="J175" s="467"/>
      <c r="K175" s="7"/>
      <c r="N175" s="468"/>
    </row>
    <row r="176" spans="10:14" s="4" customFormat="1" x14ac:dyDescent="0.2">
      <c r="J176" s="467"/>
      <c r="K176" s="7"/>
      <c r="N176" s="468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9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179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245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47654244</v>
      </c>
      <c r="F6" s="627"/>
      <c r="G6" s="159" t="s">
        <v>3</v>
      </c>
      <c r="H6" s="628">
        <v>1304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18503000</v>
      </c>
      <c r="F16" s="622"/>
      <c r="G16" s="6">
        <v>20775724.629999999</v>
      </c>
      <c r="H16" s="43">
        <v>20775724.629999999</v>
      </c>
      <c r="I16" s="43">
        <v>0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18503000</v>
      </c>
      <c r="F18" s="622"/>
      <c r="G18" s="6">
        <v>20820319.32</v>
      </c>
      <c r="H18" s="43">
        <v>20820319.32</v>
      </c>
      <c r="I18" s="43">
        <v>0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44594.690000001341</v>
      </c>
      <c r="H20" s="165">
        <f>H18-H16+H17</f>
        <v>44594.690000001341</v>
      </c>
      <c r="I20" s="165">
        <f>I18-I16+I17</f>
        <v>0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44594.690000001341</v>
      </c>
      <c r="H21" s="165">
        <f>H20-H17</f>
        <v>44594.690000001341</v>
      </c>
      <c r="I21" s="165">
        <f>I20-I17</f>
        <v>0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44594.690000001341</v>
      </c>
      <c r="H25" s="169">
        <f>H21-H26</f>
        <v>44594.690000001341</v>
      </c>
      <c r="I25" s="169">
        <f>I21-I26</f>
        <v>0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44594.69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44594.69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0</v>
      </c>
      <c r="H33" s="184"/>
      <c r="I33" s="184"/>
      <c r="J33" s="479"/>
      <c r="K33" s="468"/>
    </row>
    <row r="34" spans="1:11" ht="38.25" customHeight="1" x14ac:dyDescent="0.2">
      <c r="A34" s="624"/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401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5381</v>
      </c>
      <c r="G41" s="54">
        <v>5381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30630</v>
      </c>
      <c r="F50" s="390">
        <v>0</v>
      </c>
      <c r="G50" s="389">
        <v>0</v>
      </c>
      <c r="H50" s="389">
        <f>E50+F50-G50</f>
        <v>30630</v>
      </c>
      <c r="I50" s="388">
        <v>30630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232313.67</v>
      </c>
      <c r="F51" s="385">
        <v>272081</v>
      </c>
      <c r="G51" s="133">
        <v>246485</v>
      </c>
      <c r="H51" s="133">
        <f>E51+F51-G51</f>
        <v>257909.67000000004</v>
      </c>
      <c r="I51" s="384">
        <v>272572.67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1406845.04</v>
      </c>
      <c r="F52" s="385">
        <v>27547.8</v>
      </c>
      <c r="G52" s="133">
        <v>168192</v>
      </c>
      <c r="H52" s="133">
        <f>E52+F52-G52</f>
        <v>1266200.8400000001</v>
      </c>
      <c r="I52" s="384">
        <v>1266200.8400000001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124193.60000000001</v>
      </c>
      <c r="F53" s="385">
        <v>6312</v>
      </c>
      <c r="G53" s="133">
        <v>5381</v>
      </c>
      <c r="H53" s="133">
        <f>E53+F53-G53</f>
        <v>125124.6</v>
      </c>
      <c r="I53" s="384">
        <v>125124.6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1793982.31</v>
      </c>
      <c r="F54" s="68">
        <f>F50+F51+F52+F53</f>
        <v>305940.8</v>
      </c>
      <c r="G54" s="67">
        <f>G50+G51+G52+G53</f>
        <v>420058</v>
      </c>
      <c r="H54" s="67">
        <f>H50+H51+H52+H53</f>
        <v>1679865.1100000003</v>
      </c>
      <c r="I54" s="383">
        <f>SUM(I50:I53)</f>
        <v>1694528.11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9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25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182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246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247</v>
      </c>
      <c r="F6" s="627"/>
      <c r="G6" s="159" t="s">
        <v>3</v>
      </c>
      <c r="H6" s="628">
        <v>1350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29348000</v>
      </c>
      <c r="F16" s="622"/>
      <c r="G16" s="6">
        <v>28644916.329999998</v>
      </c>
      <c r="H16" s="43">
        <v>28448274.609999999</v>
      </c>
      <c r="I16" s="43">
        <v>196641.71600000001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29348000</v>
      </c>
      <c r="F18" s="622"/>
      <c r="G18" s="6">
        <v>28790035.370000001</v>
      </c>
      <c r="H18" s="43">
        <v>28443678.370000001</v>
      </c>
      <c r="I18" s="43">
        <v>346357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145119.04000000283</v>
      </c>
      <c r="H20" s="165">
        <f>H18-H16+H17</f>
        <v>-4596.2399999983609</v>
      </c>
      <c r="I20" s="165">
        <f>I18-I16+I17</f>
        <v>149715.28399999999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145119.04000000283</v>
      </c>
      <c r="H21" s="165">
        <f>H20-H17</f>
        <v>-4596.2399999983609</v>
      </c>
      <c r="I21" s="165">
        <f>I20-I17</f>
        <v>149715.28399999999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145119.04000000283</v>
      </c>
      <c r="H25" s="169">
        <f>H21-H26</f>
        <v>-4596.2399999983609</v>
      </c>
      <c r="I25" s="169">
        <f>I21-I26</f>
        <v>149715.28399999999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145119.03999999998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5000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f>15000+125119.04</f>
        <v>140119.03999999998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0</v>
      </c>
      <c r="H33" s="184"/>
      <c r="I33" s="184"/>
      <c r="J33" s="479"/>
      <c r="K33" s="468"/>
    </row>
    <row r="34" spans="1:11" ht="38.25" customHeight="1" x14ac:dyDescent="0.2">
      <c r="A34" s="624"/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1000000</v>
      </c>
      <c r="G37" s="54">
        <v>1000000</v>
      </c>
      <c r="H37" s="55"/>
      <c r="I37" s="401">
        <f>IF(F37=0,"nerozp.",G37/F37)</f>
        <v>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321189</v>
      </c>
      <c r="G41" s="54">
        <v>321189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17030</v>
      </c>
      <c r="F50" s="390">
        <v>24000</v>
      </c>
      <c r="G50" s="389">
        <v>24000</v>
      </c>
      <c r="H50" s="389">
        <f>E50+F50-G50</f>
        <v>17030</v>
      </c>
      <c r="I50" s="388">
        <v>17030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165131.24</v>
      </c>
      <c r="F51" s="385">
        <v>262314.26</v>
      </c>
      <c r="G51" s="133">
        <v>220236</v>
      </c>
      <c r="H51" s="133">
        <f>E51+F51-G51</f>
        <v>207209.5</v>
      </c>
      <c r="I51" s="384">
        <v>196792.24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2668952.63</v>
      </c>
      <c r="F52" s="385">
        <v>296573.15000000002</v>
      </c>
      <c r="G52" s="133">
        <v>2611859.9500000002</v>
      </c>
      <c r="H52" s="133">
        <f>E52+F52-G52</f>
        <v>353665.82999999961</v>
      </c>
      <c r="I52" s="384">
        <v>353665.82999999996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160015.32999999999</v>
      </c>
      <c r="F53" s="385">
        <v>579665</v>
      </c>
      <c r="G53" s="133">
        <v>591535</v>
      </c>
      <c r="H53" s="133">
        <f>E53+F53-G53</f>
        <v>148145.32999999996</v>
      </c>
      <c r="I53" s="384">
        <v>148145.32999999999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3011129.2</v>
      </c>
      <c r="F54" s="68">
        <f>F50+F51+F52+F53</f>
        <v>1162552.4100000001</v>
      </c>
      <c r="G54" s="67">
        <f>G50+G51+G52+G53</f>
        <v>3447630.95</v>
      </c>
      <c r="H54" s="67">
        <f>H50+H51+H52+H53</f>
        <v>726050.65999999957</v>
      </c>
      <c r="I54" s="383">
        <f>SUM(I50:I53)</f>
        <v>715633.39999999991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A43:I43"/>
    <mergeCell ref="G58:I58"/>
    <mergeCell ref="G55:I55"/>
    <mergeCell ref="G56:I56"/>
    <mergeCell ref="G57:I57"/>
    <mergeCell ref="A34:I34"/>
    <mergeCell ref="A2:D2"/>
    <mergeCell ref="E2:I2"/>
    <mergeCell ref="E3:I3"/>
    <mergeCell ref="E4:I4"/>
    <mergeCell ref="E5:I5"/>
    <mergeCell ref="J48:K48"/>
    <mergeCell ref="E6:F6"/>
    <mergeCell ref="E16:F16"/>
    <mergeCell ref="B44:I44"/>
    <mergeCell ref="H45:I45"/>
    <mergeCell ref="F47:F48"/>
    <mergeCell ref="E18:F18"/>
    <mergeCell ref="C29:E29"/>
    <mergeCell ref="H6:I6"/>
    <mergeCell ref="E7:I7"/>
    <mergeCell ref="E11:F11"/>
    <mergeCell ref="E12:F12"/>
    <mergeCell ref="E13:F13"/>
    <mergeCell ref="H13:I13"/>
    <mergeCell ref="C32:F32"/>
    <mergeCell ref="B33:F33"/>
  </mergeCells>
  <pageMargins left="0.70866141732283472" right="0.70866141732283472" top="0.78740157480314965" bottom="0.78740157480314965" header="0.51181102362204722" footer="0.51181102362204722"/>
  <pageSetup paperSize="9" scale="80" firstPageNumber="9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25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186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248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61989738</v>
      </c>
      <c r="F6" s="627"/>
      <c r="G6" s="159" t="s">
        <v>3</v>
      </c>
      <c r="H6" s="628">
        <v>1351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8819000</v>
      </c>
      <c r="F16" s="622"/>
      <c r="G16" s="6">
        <v>9004124.6199999992</v>
      </c>
      <c r="H16" s="43">
        <v>8888843.0199999996</v>
      </c>
      <c r="I16" s="43">
        <v>115281.60000000001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8920000</v>
      </c>
      <c r="F18" s="622"/>
      <c r="G18" s="6">
        <v>9208487.3200000003</v>
      </c>
      <c r="H18" s="43">
        <v>8997615.3200000003</v>
      </c>
      <c r="I18" s="43">
        <v>210872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204362.70000000112</v>
      </c>
      <c r="H20" s="165">
        <f>H18-H16+H17</f>
        <v>108772.30000000075</v>
      </c>
      <c r="I20" s="165">
        <f>I18-I16+I17</f>
        <v>95590.399999999994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204362.70000000112</v>
      </c>
      <c r="H21" s="165">
        <f>H20-H17</f>
        <v>108772.30000000075</v>
      </c>
      <c r="I21" s="165">
        <f>I20-I17</f>
        <v>95590.399999999994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204362.70000000112</v>
      </c>
      <c r="H25" s="169">
        <f>H21-H26</f>
        <v>108772.30000000075</v>
      </c>
      <c r="I25" s="169">
        <f>I21-I26</f>
        <v>95590.399999999994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204362.7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204362.7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0</v>
      </c>
      <c r="H33" s="184"/>
      <c r="I33" s="184"/>
      <c r="J33" s="479"/>
      <c r="K33" s="468"/>
    </row>
    <row r="34" spans="1:11" ht="38.25" customHeight="1" x14ac:dyDescent="0.2">
      <c r="A34" s="624"/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300000</v>
      </c>
      <c r="G37" s="54">
        <v>153834</v>
      </c>
      <c r="H37" s="55"/>
      <c r="I37" s="401">
        <f>IF(F37=0,"nerozp.",G37/F37)</f>
        <v>0.51278000000000001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31295</v>
      </c>
      <c r="G41" s="54">
        <v>31295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32753</v>
      </c>
      <c r="F50" s="390">
        <v>0</v>
      </c>
      <c r="G50" s="389">
        <v>0</v>
      </c>
      <c r="H50" s="389">
        <f>E50+F50-G50</f>
        <v>32753</v>
      </c>
      <c r="I50" s="388">
        <v>32753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29334.44</v>
      </c>
      <c r="F51" s="385">
        <v>107906</v>
      </c>
      <c r="G51" s="133">
        <v>111134</v>
      </c>
      <c r="H51" s="133">
        <f>E51+F51-G51</f>
        <v>26106.440000000002</v>
      </c>
      <c r="I51" s="384">
        <v>15111.44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1135530.4300000002</v>
      </c>
      <c r="F52" s="385">
        <v>239815.17</v>
      </c>
      <c r="G52" s="133">
        <v>181292.91999999998</v>
      </c>
      <c r="H52" s="133">
        <f>E52+F52-G52</f>
        <v>1194052.6800000002</v>
      </c>
      <c r="I52" s="384">
        <v>1194052.68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63146.29</v>
      </c>
      <c r="F53" s="385">
        <v>54819</v>
      </c>
      <c r="G53" s="133">
        <v>50897</v>
      </c>
      <c r="H53" s="133">
        <f>E53+F53-G53</f>
        <v>67068.290000000008</v>
      </c>
      <c r="I53" s="384">
        <v>67068.289999999994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1260764.1600000001</v>
      </c>
      <c r="F54" s="68">
        <f>F50+F51+F52+F53</f>
        <v>402540.17000000004</v>
      </c>
      <c r="G54" s="67">
        <f>G50+G51+G52+G53</f>
        <v>343323.92</v>
      </c>
      <c r="H54" s="67">
        <f>H50+H51+H52+H53</f>
        <v>1319980.4100000001</v>
      </c>
      <c r="I54" s="383">
        <f>SUM(I50:I53)</f>
        <v>1308985.4099999999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10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189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249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47654392</v>
      </c>
      <c r="F6" s="627"/>
      <c r="G6" s="159" t="s">
        <v>3</v>
      </c>
      <c r="H6" s="628">
        <v>1352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6916000</v>
      </c>
      <c r="F16" s="622"/>
      <c r="G16" s="6">
        <v>7378565.3799999999</v>
      </c>
      <c r="H16" s="43">
        <v>7323122.3799999999</v>
      </c>
      <c r="I16" s="43">
        <v>55443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6916000</v>
      </c>
      <c r="F18" s="622"/>
      <c r="G18" s="6">
        <v>7378947.3199999994</v>
      </c>
      <c r="H18" s="43">
        <v>7313757.3199999994</v>
      </c>
      <c r="I18" s="43">
        <v>65190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381.93999999947846</v>
      </c>
      <c r="H20" s="165">
        <f>H18-H16+H17</f>
        <v>-9365.0600000005215</v>
      </c>
      <c r="I20" s="165">
        <f>I18-I16+I17</f>
        <v>9747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381.93999999947846</v>
      </c>
      <c r="H21" s="165">
        <f>H20-H17</f>
        <v>-9365.0600000005215</v>
      </c>
      <c r="I21" s="165">
        <f>I20-I17</f>
        <v>9747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381.93999999947846</v>
      </c>
      <c r="H25" s="169">
        <f>H21-H26</f>
        <v>-9365.0600000005215</v>
      </c>
      <c r="I25" s="169">
        <f>I21-I26</f>
        <v>9747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381.94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381.94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0</v>
      </c>
      <c r="H33" s="184"/>
      <c r="I33" s="184"/>
      <c r="J33" s="479"/>
      <c r="K33" s="468"/>
    </row>
    <row r="34" spans="1:11" ht="38.25" customHeight="1" x14ac:dyDescent="0.2">
      <c r="A34" s="624"/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200000</v>
      </c>
      <c r="G37" s="54">
        <v>131541</v>
      </c>
      <c r="H37" s="55"/>
      <c r="I37" s="401">
        <f>IF(F37=0,"nerozp.",G37/F37)</f>
        <v>0.65770499999999998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50136</v>
      </c>
      <c r="G41" s="54">
        <v>50136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34361</v>
      </c>
      <c r="F50" s="390">
        <v>0</v>
      </c>
      <c r="G50" s="389">
        <v>0</v>
      </c>
      <c r="H50" s="389">
        <f>E50+F50-G50</f>
        <v>34361</v>
      </c>
      <c r="I50" s="388">
        <v>34361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5280.77</v>
      </c>
      <c r="F51" s="385">
        <v>76494</v>
      </c>
      <c r="G51" s="133">
        <v>55590</v>
      </c>
      <c r="H51" s="133">
        <f>E51+F51-G51</f>
        <v>26184.770000000004</v>
      </c>
      <c r="I51" s="384">
        <v>18991.77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1276005.46</v>
      </c>
      <c r="F52" s="385">
        <v>16663.39</v>
      </c>
      <c r="G52" s="133">
        <v>396107.77</v>
      </c>
      <c r="H52" s="133">
        <f>E52+F52-G52</f>
        <v>896561.07999999984</v>
      </c>
      <c r="I52" s="384">
        <v>896561.08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11880</v>
      </c>
      <c r="F53" s="385">
        <v>56040</v>
      </c>
      <c r="G53" s="133">
        <v>50136</v>
      </c>
      <c r="H53" s="133">
        <f>E53+F53-G53</f>
        <v>17784</v>
      </c>
      <c r="I53" s="384">
        <v>17784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1327527.23</v>
      </c>
      <c r="F54" s="68">
        <f>F50+F51+F52+F53</f>
        <v>149197.39000000001</v>
      </c>
      <c r="G54" s="67">
        <f>G50+G51+G52+G53</f>
        <v>501833.77</v>
      </c>
      <c r="H54" s="67">
        <f>H50+H51+H52+H53</f>
        <v>974890.84999999986</v>
      </c>
      <c r="I54" s="383">
        <f>SUM(I50:I53)</f>
        <v>967697.85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G58:I5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J48:K48"/>
    <mergeCell ref="E16:F16"/>
    <mergeCell ref="B44:I44"/>
    <mergeCell ref="H45:I45"/>
    <mergeCell ref="F47:F48"/>
    <mergeCell ref="E18:F18"/>
    <mergeCell ref="C29:E29"/>
    <mergeCell ref="C32:F32"/>
    <mergeCell ref="B33:F33"/>
    <mergeCell ref="A34:I34"/>
    <mergeCell ref="A43:I43"/>
  </mergeCells>
  <pageMargins left="0.70866141732283472" right="0.70866141732283472" top="0.78740157480314965" bottom="0.78740157480314965" header="0.51181102362204722" footer="0.51181102362204722"/>
  <pageSetup paperSize="9" scale="80" firstPageNumber="10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19.5" x14ac:dyDescent="0.4">
      <c r="A2" s="629" t="s">
        <v>1</v>
      </c>
      <c r="B2" s="629"/>
      <c r="C2" s="629"/>
      <c r="D2" s="629"/>
      <c r="E2" s="630" t="s">
        <v>250</v>
      </c>
      <c r="F2" s="630"/>
      <c r="G2" s="630"/>
      <c r="H2" s="630"/>
      <c r="I2" s="630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251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 t="s">
        <v>252</v>
      </c>
      <c r="F6" s="627"/>
      <c r="G6" s="159" t="s">
        <v>3</v>
      </c>
      <c r="H6" s="628">
        <v>1400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25346000</v>
      </c>
      <c r="F16" s="622"/>
      <c r="G16" s="6">
        <v>27959264.590000004</v>
      </c>
      <c r="H16" s="43">
        <v>27899507.590000004</v>
      </c>
      <c r="I16" s="43">
        <v>59757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25346000</v>
      </c>
      <c r="F18" s="622"/>
      <c r="G18" s="6">
        <v>28018813.359999999</v>
      </c>
      <c r="H18" s="43">
        <v>27935375.359999999</v>
      </c>
      <c r="I18" s="43">
        <v>83438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59548.769999995828</v>
      </c>
      <c r="H20" s="165">
        <f>H18-H16+H17</f>
        <v>35867.769999995828</v>
      </c>
      <c r="I20" s="165">
        <f>I18-I16+I17</f>
        <v>23681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59548.769999995828</v>
      </c>
      <c r="H21" s="165">
        <f>H20-H17</f>
        <v>35867.769999995828</v>
      </c>
      <c r="I21" s="165">
        <f>I20-I17</f>
        <v>23681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25111.709999995823</v>
      </c>
      <c r="H25" s="169">
        <f>H21-H26</f>
        <v>1430.7099999958227</v>
      </c>
      <c r="I25" s="169">
        <f>I21-I26</f>
        <v>23681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34437.060000000005</v>
      </c>
      <c r="H26" s="169">
        <v>34437.060000000005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25111.71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5000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20111.71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34437.060000000005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34437.06</v>
      </c>
      <c r="H33" s="184"/>
      <c r="I33" s="184"/>
      <c r="J33" s="479"/>
      <c r="K33" s="468"/>
    </row>
    <row r="34" spans="1:11" ht="38.25" customHeight="1" x14ac:dyDescent="0.2">
      <c r="A34" s="624" t="s">
        <v>270</v>
      </c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401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531513</v>
      </c>
      <c r="G41" s="54">
        <v>531513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8900</v>
      </c>
      <c r="F50" s="390">
        <v>6000</v>
      </c>
      <c r="G50" s="389">
        <v>6300</v>
      </c>
      <c r="H50" s="389">
        <f>E50+F50-G50</f>
        <v>8600</v>
      </c>
      <c r="I50" s="388">
        <v>8600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80020.67</v>
      </c>
      <c r="F51" s="385">
        <v>305632</v>
      </c>
      <c r="G51" s="133">
        <v>297740</v>
      </c>
      <c r="H51" s="133">
        <f>E51+F51-G51</f>
        <v>87912.669999999984</v>
      </c>
      <c r="I51" s="384">
        <v>49199.58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1313193.49</v>
      </c>
      <c r="F52" s="385">
        <v>889651.54</v>
      </c>
      <c r="G52" s="133">
        <v>845678.02</v>
      </c>
      <c r="H52" s="133">
        <f>E52+F52-G52</f>
        <v>1357167.0100000002</v>
      </c>
      <c r="I52" s="384">
        <v>1053717.01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68490.720000000001</v>
      </c>
      <c r="F53" s="385">
        <v>658126</v>
      </c>
      <c r="G53" s="133">
        <v>624624.30000000005</v>
      </c>
      <c r="H53" s="133">
        <f>E53+F53-G53</f>
        <v>101992.41999999993</v>
      </c>
      <c r="I53" s="384">
        <v>101992.42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1470604.88</v>
      </c>
      <c r="F54" s="68">
        <f>F50+F51+F52+F53</f>
        <v>1859409.54</v>
      </c>
      <c r="G54" s="67">
        <f>G50+G51+G52+G53</f>
        <v>1774342.32</v>
      </c>
      <c r="H54" s="67">
        <f>H50+H51+H52+H53</f>
        <v>1555672.1</v>
      </c>
      <c r="I54" s="383">
        <f>SUM(I50:I53)</f>
        <v>1213509.01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 t="str">
        <f>IF(ROUND(I50,2)=ROUND(H50,2),"","Zdůvodnit rozdíl mezi fin. krytím a stavem fondu odměn, popř. vyplnit tab. č. 2.3.Fondu odměn")</f>
        <v/>
      </c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 t="str">
        <f>IF(ROUND(I53,2)=ROUND(H53,2),"","Zdůvodnit rozdíl mezi fin. krytím a stavem fondu investic, popř. vyplnit tab. č. 2.1. Fond investic")</f>
        <v/>
      </c>
      <c r="H57" s="554"/>
      <c r="I57" s="554"/>
      <c r="J57" s="4"/>
    </row>
    <row r="58" spans="1:12" x14ac:dyDescent="0.2">
      <c r="G58" s="613" t="str">
        <f>IF(ROUND(I53,2)=ROUND(H53,2),"","Zdůvodnit rozdíl mezi fin. krytím a stavem fondu investic, popř. vyplnit tab. č. 2.1. Fond investic")</f>
        <v/>
      </c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10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9"/>
  <sheetViews>
    <sheetView showGridLines="0" tabSelected="1" topLeftCell="A31" zoomScaleNormal="100" workbookViewId="0">
      <selection activeCell="N51" sqref="N5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467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405"/>
    </row>
    <row r="2" spans="1:11" ht="39.75" customHeight="1" x14ac:dyDescent="0.4">
      <c r="A2" s="629" t="s">
        <v>1</v>
      </c>
      <c r="B2" s="629"/>
      <c r="C2" s="629"/>
      <c r="D2" s="629"/>
      <c r="E2" s="662" t="s">
        <v>195</v>
      </c>
      <c r="F2" s="662"/>
      <c r="G2" s="662"/>
      <c r="H2" s="662"/>
      <c r="I2" s="662"/>
      <c r="J2" s="22"/>
    </row>
    <row r="3" spans="1:11" ht="9.75" customHeight="1" x14ac:dyDescent="0.4">
      <c r="A3" s="154"/>
      <c r="B3" s="154"/>
      <c r="C3" s="154"/>
      <c r="D3" s="154"/>
      <c r="E3" s="619" t="s">
        <v>23</v>
      </c>
      <c r="F3" s="619"/>
      <c r="G3" s="619"/>
      <c r="H3" s="619"/>
      <c r="I3" s="619"/>
      <c r="J3" s="22"/>
    </row>
    <row r="4" spans="1:11" ht="15.75" x14ac:dyDescent="0.25">
      <c r="A4" s="23" t="s">
        <v>2</v>
      </c>
      <c r="E4" s="631" t="s">
        <v>251</v>
      </c>
      <c r="F4" s="631"/>
      <c r="G4" s="631"/>
      <c r="H4" s="631"/>
      <c r="I4" s="631"/>
    </row>
    <row r="5" spans="1:11" ht="7.5" customHeight="1" x14ac:dyDescent="0.3">
      <c r="A5" s="24"/>
      <c r="E5" s="619" t="s">
        <v>23</v>
      </c>
      <c r="F5" s="619"/>
      <c r="G5" s="619"/>
      <c r="H5" s="619"/>
      <c r="I5" s="619"/>
    </row>
    <row r="6" spans="1:11" ht="19.5" x14ac:dyDescent="0.4">
      <c r="A6" s="22" t="s">
        <v>34</v>
      </c>
      <c r="C6" s="404"/>
      <c r="D6" s="404"/>
      <c r="E6" s="626">
        <v>60338911</v>
      </c>
      <c r="F6" s="627"/>
      <c r="G6" s="159" t="s">
        <v>3</v>
      </c>
      <c r="H6" s="628">
        <v>1450</v>
      </c>
      <c r="I6" s="628"/>
    </row>
    <row r="7" spans="1:11" ht="8.25" customHeight="1" x14ac:dyDescent="0.4">
      <c r="A7" s="22"/>
      <c r="E7" s="619" t="s">
        <v>24</v>
      </c>
      <c r="F7" s="619"/>
      <c r="G7" s="619"/>
      <c r="H7" s="619"/>
      <c r="I7" s="619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571" t="s">
        <v>4</v>
      </c>
      <c r="F11" s="62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571" t="s">
        <v>7</v>
      </c>
      <c r="F12" s="62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571" t="s">
        <v>11</v>
      </c>
      <c r="F13" s="620"/>
      <c r="G13" s="50"/>
      <c r="H13" s="614" t="s">
        <v>36</v>
      </c>
      <c r="I13" s="614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55"/>
      <c r="I14" s="15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621">
        <v>61474000</v>
      </c>
      <c r="F16" s="622"/>
      <c r="G16" s="6">
        <v>70364915.120000005</v>
      </c>
      <c r="H16" s="43">
        <v>70364915.120000005</v>
      </c>
      <c r="I16" s="43">
        <v>0</v>
      </c>
      <c r="J16" s="27"/>
      <c r="K16" s="4"/>
    </row>
    <row r="17" spans="1:11" ht="18" x14ac:dyDescent="0.35">
      <c r="A17" s="134" t="s">
        <v>6</v>
      </c>
      <c r="B17" s="3"/>
      <c r="C17" s="135" t="s">
        <v>26</v>
      </c>
      <c r="D17" s="3"/>
      <c r="E17" s="3"/>
      <c r="F17" s="3"/>
      <c r="G17" s="132">
        <v>0</v>
      </c>
      <c r="H17" s="132">
        <v>0</v>
      </c>
      <c r="I17" s="132">
        <v>0</v>
      </c>
      <c r="J17" s="478"/>
      <c r="K17" s="469"/>
    </row>
    <row r="18" spans="1:11" ht="19.5" x14ac:dyDescent="0.4">
      <c r="A18" s="32" t="s">
        <v>72</v>
      </c>
      <c r="B18" s="3"/>
      <c r="C18" s="3"/>
      <c r="D18" s="3"/>
      <c r="E18" s="621">
        <v>61474000</v>
      </c>
      <c r="F18" s="622"/>
      <c r="G18" s="6">
        <v>70364915.120000005</v>
      </c>
      <c r="H18" s="43">
        <v>70364915.120000005</v>
      </c>
      <c r="I18" s="43">
        <v>0</v>
      </c>
      <c r="J18" s="27"/>
      <c r="K18" s="4"/>
    </row>
    <row r="19" spans="1:11" ht="19.5" x14ac:dyDescent="0.4">
      <c r="A19" s="32"/>
      <c r="B19" s="3"/>
      <c r="C19" s="3"/>
      <c r="D19" s="3"/>
      <c r="E19" s="152"/>
      <c r="F19" s="153"/>
      <c r="G19" s="5"/>
      <c r="H19" s="43"/>
      <c r="I19" s="43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0</v>
      </c>
      <c r="H20" s="165">
        <f>H18-H16+H17</f>
        <v>0</v>
      </c>
      <c r="I20" s="165">
        <f>I18-I16+I17</f>
        <v>0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0</v>
      </c>
      <c r="H21" s="165">
        <f>H20-H17</f>
        <v>0</v>
      </c>
      <c r="I21" s="165">
        <f>I20-I17</f>
        <v>0</v>
      </c>
      <c r="J21" s="472"/>
      <c r="K21" s="471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472"/>
      <c r="K22" s="471"/>
    </row>
    <row r="23" spans="1:11" ht="19.5" x14ac:dyDescent="0.4">
      <c r="J23" s="472"/>
      <c r="K23" s="471"/>
    </row>
    <row r="24" spans="1:11" ht="19.5" x14ac:dyDescent="0.4">
      <c r="A24" s="30" t="s">
        <v>75</v>
      </c>
      <c r="B24" s="34"/>
      <c r="C24" s="31"/>
      <c r="D24" s="34"/>
      <c r="E24" s="34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0</v>
      </c>
      <c r="H25" s="169">
        <f>H21-H26</f>
        <v>0</v>
      </c>
      <c r="I25" s="169">
        <f>I21-I26</f>
        <v>0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1" ht="20.25" customHeight="1" x14ac:dyDescent="0.3">
      <c r="A33" s="184"/>
      <c r="B33" s="623" t="s">
        <v>79</v>
      </c>
      <c r="C33" s="623"/>
      <c r="D33" s="623"/>
      <c r="E33" s="623"/>
      <c r="F33" s="623"/>
      <c r="G33" s="403">
        <v>0</v>
      </c>
      <c r="H33" s="184"/>
      <c r="I33" s="184"/>
      <c r="J33" s="479"/>
      <c r="K33" s="468"/>
    </row>
    <row r="34" spans="1:11" ht="38.25" customHeight="1" x14ac:dyDescent="0.2">
      <c r="A34" s="624"/>
      <c r="B34" s="625"/>
      <c r="C34" s="625"/>
      <c r="D34" s="625"/>
      <c r="E34" s="625"/>
      <c r="F34" s="625"/>
      <c r="G34" s="625"/>
      <c r="H34" s="625"/>
      <c r="I34" s="625"/>
      <c r="J34" s="479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473"/>
      <c r="K35" s="474"/>
    </row>
    <row r="36" spans="1:11" ht="18.75" x14ac:dyDescent="0.4">
      <c r="A36" s="30"/>
      <c r="B36" s="30"/>
      <c r="C36" s="30"/>
      <c r="D36" s="34"/>
      <c r="F36" s="157" t="s">
        <v>25</v>
      </c>
      <c r="G36" s="49" t="s">
        <v>5</v>
      </c>
      <c r="H36" s="29"/>
      <c r="I36" s="402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32000</v>
      </c>
      <c r="G37" s="54">
        <v>32000</v>
      </c>
      <c r="H37" s="55"/>
      <c r="I37" s="401">
        <f>IF(F37=0,"nerozp.",G37/F37)</f>
        <v>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401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401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401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126676</v>
      </c>
      <c r="G41" s="54">
        <v>126676</v>
      </c>
      <c r="H41" s="55"/>
      <c r="I41" s="401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401" t="str">
        <f>IF(F42=0,"nerozp.",G42/F42)</f>
        <v>nerozp.</v>
      </c>
      <c r="J42" s="8"/>
    </row>
    <row r="43" spans="1:11" hidden="1" x14ac:dyDescent="0.2">
      <c r="A43" s="570" t="s">
        <v>58</v>
      </c>
      <c r="B43" s="618"/>
      <c r="C43" s="618"/>
      <c r="D43" s="618"/>
      <c r="E43" s="618"/>
      <c r="F43" s="618"/>
      <c r="G43" s="618"/>
      <c r="H43" s="618"/>
      <c r="I43" s="618"/>
      <c r="J43" s="8"/>
    </row>
    <row r="44" spans="1:11" ht="27" customHeight="1" x14ac:dyDescent="0.2">
      <c r="A44" s="190" t="s">
        <v>58</v>
      </c>
      <c r="B44" s="579"/>
      <c r="C44" s="579"/>
      <c r="D44" s="579"/>
      <c r="E44" s="579"/>
      <c r="F44" s="579"/>
      <c r="G44" s="579"/>
      <c r="H44" s="579"/>
      <c r="I44" s="579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614" t="s">
        <v>29</v>
      </c>
      <c r="I45" s="614"/>
      <c r="J45" s="8"/>
    </row>
    <row r="46" spans="1:11" ht="18.75" thickTop="1" x14ac:dyDescent="0.35">
      <c r="A46" s="57"/>
      <c r="B46" s="399"/>
      <c r="C46" s="400"/>
      <c r="D46" s="399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398"/>
      <c r="B47" s="199"/>
      <c r="C47" s="199"/>
      <c r="D47" s="199"/>
      <c r="E47" s="70"/>
      <c r="F47" s="615"/>
      <c r="G47" s="61"/>
      <c r="H47" s="62">
        <v>44196</v>
      </c>
      <c r="I47" s="63">
        <v>44196</v>
      </c>
      <c r="J47" s="8"/>
    </row>
    <row r="48" spans="1:11" x14ac:dyDescent="0.2">
      <c r="A48" s="398"/>
      <c r="B48" s="199"/>
      <c r="C48" s="199"/>
      <c r="D48" s="199"/>
      <c r="E48" s="70"/>
      <c r="F48" s="615"/>
      <c r="G48" s="64"/>
      <c r="H48" s="64"/>
      <c r="I48" s="65"/>
      <c r="J48" s="562"/>
      <c r="K48" s="563"/>
    </row>
    <row r="49" spans="1:12" ht="13.5" thickBot="1" x14ac:dyDescent="0.25">
      <c r="A49" s="397"/>
      <c r="B49" s="396"/>
      <c r="C49" s="396"/>
      <c r="D49" s="396"/>
      <c r="E49" s="70"/>
      <c r="F49" s="395"/>
      <c r="G49" s="395"/>
      <c r="H49" s="395"/>
      <c r="I49" s="394"/>
    </row>
    <row r="50" spans="1:12" ht="13.5" thickTop="1" x14ac:dyDescent="0.2">
      <c r="A50" s="393"/>
      <c r="B50" s="392"/>
      <c r="C50" s="392" t="s">
        <v>15</v>
      </c>
      <c r="D50" s="392"/>
      <c r="E50" s="391">
        <v>136780</v>
      </c>
      <c r="F50" s="390">
        <v>0</v>
      </c>
      <c r="G50" s="389">
        <v>0</v>
      </c>
      <c r="H50" s="389">
        <f>E50+F50-G50</f>
        <v>136780</v>
      </c>
      <c r="I50" s="388">
        <v>62853</v>
      </c>
      <c r="J50" s="480"/>
      <c r="K50" s="480"/>
      <c r="L50" s="468"/>
    </row>
    <row r="51" spans="1:12" x14ac:dyDescent="0.2">
      <c r="A51" s="387"/>
      <c r="B51" s="112"/>
      <c r="C51" s="112" t="s">
        <v>20</v>
      </c>
      <c r="D51" s="112"/>
      <c r="E51" s="386">
        <v>220029.36</v>
      </c>
      <c r="F51" s="385">
        <v>927968</v>
      </c>
      <c r="G51" s="133">
        <v>834668</v>
      </c>
      <c r="H51" s="133">
        <f>E51+F51-G51</f>
        <v>313329.35999999987</v>
      </c>
      <c r="I51" s="384">
        <v>296786.36</v>
      </c>
      <c r="J51" s="480"/>
      <c r="K51" s="481"/>
      <c r="L51" s="468"/>
    </row>
    <row r="52" spans="1:12" x14ac:dyDescent="0.2">
      <c r="A52" s="387"/>
      <c r="B52" s="112"/>
      <c r="C52" s="112" t="s">
        <v>63</v>
      </c>
      <c r="D52" s="112"/>
      <c r="E52" s="386">
        <v>43477.64</v>
      </c>
      <c r="F52" s="385">
        <v>0</v>
      </c>
      <c r="G52" s="133">
        <v>0</v>
      </c>
      <c r="H52" s="133">
        <f>E52+F52-G52</f>
        <v>43477.64</v>
      </c>
      <c r="I52" s="384">
        <v>11403.6</v>
      </c>
      <c r="J52" s="481"/>
      <c r="K52" s="481"/>
      <c r="L52" s="468"/>
    </row>
    <row r="53" spans="1:12" x14ac:dyDescent="0.2">
      <c r="A53" s="387"/>
      <c r="B53" s="112"/>
      <c r="C53" s="112" t="s">
        <v>61</v>
      </c>
      <c r="D53" s="112"/>
      <c r="E53" s="386">
        <v>833961.32</v>
      </c>
      <c r="F53" s="385">
        <v>140640</v>
      </c>
      <c r="G53" s="133">
        <v>186097</v>
      </c>
      <c r="H53" s="133">
        <f>E53+F53-G53</f>
        <v>788504.32</v>
      </c>
      <c r="I53" s="384">
        <v>144629.29</v>
      </c>
      <c r="J53" s="482"/>
      <c r="K53" s="482"/>
      <c r="L53" s="468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1234248.3199999998</v>
      </c>
      <c r="F54" s="68">
        <f>F50+F51+F52+F53</f>
        <v>1068608</v>
      </c>
      <c r="G54" s="67">
        <f>G50+G51+G52+G53</f>
        <v>1020765</v>
      </c>
      <c r="H54" s="67">
        <f>H50+H51+H52+H53</f>
        <v>1282091.3199999998</v>
      </c>
      <c r="I54" s="383">
        <f>SUM(I50:I53)</f>
        <v>515672.25</v>
      </c>
      <c r="J54" s="483"/>
      <c r="K54" s="483"/>
      <c r="L54" s="468"/>
    </row>
    <row r="55" spans="1:12" ht="18.75" thickTop="1" x14ac:dyDescent="0.35">
      <c r="A55" s="40"/>
      <c r="B55" s="3"/>
      <c r="C55" s="3"/>
      <c r="D55" s="52"/>
      <c r="E55" s="52"/>
      <c r="F55" s="29"/>
      <c r="G55" s="616"/>
      <c r="H55" s="617"/>
      <c r="I55" s="617"/>
      <c r="J55" s="4"/>
    </row>
    <row r="56" spans="1:12" ht="18" x14ac:dyDescent="0.35">
      <c r="A56" s="40"/>
      <c r="B56" s="3"/>
      <c r="C56" s="3"/>
      <c r="D56" s="52"/>
      <c r="E56" s="52"/>
      <c r="F56" s="29"/>
      <c r="G56" s="613"/>
      <c r="H56" s="554"/>
      <c r="I56" s="554"/>
      <c r="J56" s="4"/>
    </row>
    <row r="57" spans="1:12" x14ac:dyDescent="0.2">
      <c r="A57" s="228"/>
      <c r="B57" s="228"/>
      <c r="C57" s="228"/>
      <c r="D57" s="228"/>
      <c r="E57" s="228"/>
      <c r="F57" s="228"/>
      <c r="G57" s="613"/>
      <c r="H57" s="554"/>
      <c r="I57" s="554"/>
      <c r="J57" s="4"/>
    </row>
    <row r="58" spans="1:12" x14ac:dyDescent="0.2">
      <c r="G58" s="613"/>
      <c r="H58" s="554"/>
      <c r="I58" s="554"/>
      <c r="J58" s="4"/>
    </row>
    <row r="59" spans="1:12" x14ac:dyDescent="0.2">
      <c r="G59" s="382"/>
    </row>
    <row r="60" spans="1:12" x14ac:dyDescent="0.2">
      <c r="G60" s="382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0:11" s="4" customFormat="1" x14ac:dyDescent="0.2">
      <c r="J81" s="467"/>
      <c r="K81" s="7"/>
    </row>
    <row r="82" spans="10:11" s="4" customFormat="1" x14ac:dyDescent="0.2">
      <c r="J82" s="467"/>
      <c r="K82" s="7"/>
    </row>
    <row r="83" spans="10:11" s="4" customFormat="1" x14ac:dyDescent="0.2">
      <c r="J83" s="467"/>
      <c r="K83" s="7"/>
    </row>
    <row r="84" spans="10:11" s="4" customFormat="1" x14ac:dyDescent="0.2">
      <c r="J84" s="467"/>
      <c r="K84" s="7"/>
    </row>
    <row r="85" spans="10:11" s="4" customFormat="1" x14ac:dyDescent="0.2">
      <c r="J85" s="467"/>
      <c r="K85" s="7"/>
    </row>
    <row r="86" spans="10:11" s="4" customFormat="1" x14ac:dyDescent="0.2">
      <c r="J86" s="467"/>
      <c r="K86" s="7"/>
    </row>
    <row r="87" spans="10:11" s="4" customFormat="1" x14ac:dyDescent="0.2">
      <c r="J87" s="467"/>
      <c r="K87" s="7"/>
    </row>
    <row r="88" spans="10:11" s="4" customFormat="1" x14ac:dyDescent="0.2">
      <c r="J88" s="467"/>
      <c r="K88" s="7"/>
    </row>
    <row r="89" spans="10:11" s="4" customFormat="1" x14ac:dyDescent="0.2">
      <c r="J89" s="467"/>
      <c r="K89" s="7"/>
    </row>
    <row r="90" spans="10:11" s="4" customFormat="1" x14ac:dyDescent="0.2">
      <c r="J90" s="467"/>
      <c r="K90" s="7"/>
    </row>
    <row r="91" spans="10:11" s="4" customFormat="1" x14ac:dyDescent="0.2">
      <c r="J91" s="467"/>
      <c r="K91" s="7"/>
    </row>
    <row r="92" spans="10:11" s="4" customFormat="1" x14ac:dyDescent="0.2">
      <c r="J92" s="467"/>
      <c r="K92" s="7"/>
    </row>
    <row r="93" spans="10:11" s="4" customFormat="1" x14ac:dyDescent="0.2">
      <c r="J93" s="467"/>
      <c r="K93" s="7"/>
    </row>
    <row r="94" spans="10:11" s="4" customFormat="1" x14ac:dyDescent="0.2">
      <c r="J94" s="467"/>
      <c r="K94" s="7"/>
    </row>
    <row r="95" spans="10:11" s="4" customFormat="1" x14ac:dyDescent="0.2">
      <c r="J95" s="467"/>
      <c r="K95" s="7"/>
    </row>
    <row r="96" spans="10:11" s="4" customFormat="1" x14ac:dyDescent="0.2">
      <c r="J96" s="467"/>
      <c r="K96" s="7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0:11" s="4" customFormat="1" x14ac:dyDescent="0.2">
      <c r="J161" s="467"/>
      <c r="K161" s="7"/>
    </row>
    <row r="162" spans="10:11" s="4" customFormat="1" x14ac:dyDescent="0.2">
      <c r="J162" s="467"/>
      <c r="K162" s="7"/>
    </row>
    <row r="163" spans="10:11" s="4" customFormat="1" x14ac:dyDescent="0.2">
      <c r="J163" s="467"/>
      <c r="K163" s="7"/>
    </row>
    <row r="164" spans="10:11" s="4" customFormat="1" x14ac:dyDescent="0.2">
      <c r="J164" s="467"/>
      <c r="K164" s="7"/>
    </row>
    <row r="165" spans="10:11" s="4" customFormat="1" x14ac:dyDescent="0.2">
      <c r="J165" s="467"/>
      <c r="K165" s="7"/>
    </row>
    <row r="166" spans="10:11" s="4" customFormat="1" x14ac:dyDescent="0.2">
      <c r="J166" s="467"/>
      <c r="K166" s="7"/>
    </row>
    <row r="167" spans="10:11" s="4" customFormat="1" x14ac:dyDescent="0.2">
      <c r="J167" s="467"/>
      <c r="K167" s="7"/>
    </row>
    <row r="168" spans="10:11" s="4" customFormat="1" x14ac:dyDescent="0.2">
      <c r="J168" s="467"/>
      <c r="K168" s="7"/>
    </row>
    <row r="169" spans="10:11" s="4" customFormat="1" x14ac:dyDescent="0.2">
      <c r="J169" s="467"/>
      <c r="K169" s="7"/>
    </row>
    <row r="170" spans="10:11" s="4" customFormat="1" x14ac:dyDescent="0.2">
      <c r="J170" s="467"/>
      <c r="K170" s="7"/>
    </row>
    <row r="171" spans="10:11" s="4" customFormat="1" x14ac:dyDescent="0.2">
      <c r="J171" s="467"/>
      <c r="K171" s="7"/>
    </row>
    <row r="172" spans="10:11" s="4" customFormat="1" x14ac:dyDescent="0.2">
      <c r="J172" s="467"/>
      <c r="K172" s="7"/>
    </row>
    <row r="173" spans="10:11" s="4" customFormat="1" x14ac:dyDescent="0.2">
      <c r="J173" s="467"/>
      <c r="K173" s="7"/>
    </row>
    <row r="174" spans="10:11" s="4" customFormat="1" x14ac:dyDescent="0.2">
      <c r="J174" s="467"/>
      <c r="K174" s="7"/>
    </row>
    <row r="175" spans="10:11" s="4" customFormat="1" x14ac:dyDescent="0.2">
      <c r="J175" s="467"/>
      <c r="K175" s="7"/>
    </row>
    <row r="176" spans="10:11" s="4" customFormat="1" x14ac:dyDescent="0.2">
      <c r="J176" s="467"/>
      <c r="K176" s="7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J48:K48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51181102362204722" footer="0.51181102362204722"/>
  <pageSetup paperSize="9" scale="80" firstPageNumber="10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9"/>
  <sheetViews>
    <sheetView showGridLines="0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200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201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>
        <v>601691</v>
      </c>
      <c r="F6" s="583"/>
      <c r="G6" s="251" t="s">
        <v>3</v>
      </c>
      <c r="H6" s="584">
        <v>1015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85153000</v>
      </c>
      <c r="F16" s="595"/>
      <c r="G16" s="261">
        <v>99871026.860000014</v>
      </c>
      <c r="H16" s="124">
        <v>99779988.850000009</v>
      </c>
      <c r="I16" s="124">
        <v>91038.01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85294000</v>
      </c>
      <c r="F18" s="595"/>
      <c r="G18" s="261">
        <v>100288894.68000001</v>
      </c>
      <c r="H18" s="124">
        <v>100118446.68000001</v>
      </c>
      <c r="I18" s="124">
        <v>170448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417867.81999999285</v>
      </c>
      <c r="H20" s="165">
        <f>H18-H16+H17</f>
        <v>338457.82999999821</v>
      </c>
      <c r="I20" s="165">
        <f>I18-I16+I17</f>
        <v>79409.990000000005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417867.81999999285</v>
      </c>
      <c r="H21" s="165">
        <f>H20-H17</f>
        <v>338457.82999999821</v>
      </c>
      <c r="I21" s="165">
        <f>I20-I17</f>
        <v>79409.990000000005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414843.81999999285</v>
      </c>
      <c r="H25" s="169">
        <f>H21-H26</f>
        <v>335433.82999999821</v>
      </c>
      <c r="I25" s="169">
        <f>I21-I26</f>
        <v>79409.990000000005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3024</v>
      </c>
      <c r="H26" s="169">
        <v>3024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0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0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3024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65448</v>
      </c>
      <c r="H33" s="269"/>
      <c r="I33" s="269"/>
      <c r="J33" s="479"/>
      <c r="K33" s="468"/>
    </row>
    <row r="34" spans="1:13" ht="38.25" customHeight="1" x14ac:dyDescent="0.2">
      <c r="A34" s="597" t="s">
        <v>254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2470</v>
      </c>
      <c r="G37" s="275">
        <v>2470</v>
      </c>
      <c r="H37" s="276"/>
      <c r="I37" s="277">
        <f>IF(F37=0,"nerozp.",G37/F37)</f>
        <v>1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3581108</v>
      </c>
      <c r="G41" s="275">
        <v>3581108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155917</v>
      </c>
      <c r="F50" s="295">
        <v>0</v>
      </c>
      <c r="G50" s="296">
        <v>0</v>
      </c>
      <c r="H50" s="296">
        <f>E50+F50-G50</f>
        <v>155917</v>
      </c>
      <c r="I50" s="297">
        <v>155917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1390186.33</v>
      </c>
      <c r="F51" s="301">
        <v>1218782</v>
      </c>
      <c r="G51" s="302">
        <v>556967</v>
      </c>
      <c r="H51" s="302">
        <f>E51+F51-G51</f>
        <v>2052001.33</v>
      </c>
      <c r="I51" s="303">
        <v>1953671.33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6152147.6899999995</v>
      </c>
      <c r="F52" s="301">
        <v>4016867.6999999997</v>
      </c>
      <c r="G52" s="302">
        <v>2869101.43</v>
      </c>
      <c r="H52" s="302">
        <f>E52+F52-G52</f>
        <v>7299913.959999999</v>
      </c>
      <c r="I52" s="303">
        <v>2936020.65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1919797.73</v>
      </c>
      <c r="F53" s="301">
        <v>4165773.75</v>
      </c>
      <c r="G53" s="302">
        <v>4468607</v>
      </c>
      <c r="H53" s="302">
        <f>E53+F53-G53</f>
        <v>1616964.4800000004</v>
      </c>
      <c r="I53" s="303">
        <v>1616964.48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9618048.75</v>
      </c>
      <c r="F54" s="307">
        <f>F50+F51+F52+F53</f>
        <v>9401423.4499999993</v>
      </c>
      <c r="G54" s="308">
        <f>G50+G51+G52+G53</f>
        <v>7894675.4299999997</v>
      </c>
      <c r="H54" s="308">
        <f>H50+H51+H52+H53</f>
        <v>11124796.77</v>
      </c>
      <c r="I54" s="309">
        <f>SUM(I50:I53)</f>
        <v>6662573.4600000009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7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16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91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196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>
        <v>61989789</v>
      </c>
      <c r="F6" s="583"/>
      <c r="G6" s="251" t="s">
        <v>3</v>
      </c>
      <c r="H6" s="584">
        <v>1032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12031000</v>
      </c>
      <c r="F16" s="595"/>
      <c r="G16" s="261">
        <v>14343114.92</v>
      </c>
      <c r="H16" s="124">
        <v>14343114.92</v>
      </c>
      <c r="I16" s="124">
        <v>0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12032000</v>
      </c>
      <c r="F18" s="595"/>
      <c r="G18" s="261">
        <v>14360315.02</v>
      </c>
      <c r="H18" s="124">
        <v>14359815.02</v>
      </c>
      <c r="I18" s="124">
        <v>500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17200.099999999627</v>
      </c>
      <c r="H20" s="165">
        <f>H18-H16+H17</f>
        <v>16700.099999999627</v>
      </c>
      <c r="I20" s="165">
        <f>I18-I16+I17</f>
        <v>500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17200.099999999627</v>
      </c>
      <c r="H21" s="165">
        <f>H20-H17</f>
        <v>16700.099999999627</v>
      </c>
      <c r="I21" s="165">
        <f>I20-I17</f>
        <v>500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2148.0999999996275</v>
      </c>
      <c r="H25" s="169">
        <f>H21-H26</f>
        <v>1648.0999999996275</v>
      </c>
      <c r="I25" s="169">
        <f>I21-I26</f>
        <v>500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15052</v>
      </c>
      <c r="H26" s="169">
        <v>15052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2148.1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2148.1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15052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0</v>
      </c>
      <c r="H33" s="269"/>
      <c r="I33" s="269"/>
      <c r="J33" s="479"/>
      <c r="K33" s="468"/>
    </row>
    <row r="34" spans="1:13" ht="38.25" customHeight="1" x14ac:dyDescent="0.2">
      <c r="A34" s="597" t="s">
        <v>255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183018</v>
      </c>
      <c r="G41" s="275">
        <v>183018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5300</v>
      </c>
      <c r="F50" s="295">
        <v>0</v>
      </c>
      <c r="G50" s="296">
        <v>0</v>
      </c>
      <c r="H50" s="296">
        <f>E50+F50-G50</f>
        <v>5300</v>
      </c>
      <c r="I50" s="297">
        <v>5300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128246.07</v>
      </c>
      <c r="F51" s="301">
        <v>187834</v>
      </c>
      <c r="G51" s="302">
        <v>136329</v>
      </c>
      <c r="H51" s="302">
        <f>E51+F51-G51</f>
        <v>179751.07</v>
      </c>
      <c r="I51" s="303">
        <v>161946.07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492166.86</v>
      </c>
      <c r="F52" s="301">
        <v>291470</v>
      </c>
      <c r="G52" s="302">
        <v>244094.67</v>
      </c>
      <c r="H52" s="302">
        <f>E52+F52-G52</f>
        <v>539542.18999999994</v>
      </c>
      <c r="I52" s="303">
        <v>539542.18999999994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76338.34</v>
      </c>
      <c r="F53" s="301">
        <v>201018</v>
      </c>
      <c r="G53" s="302">
        <v>183018</v>
      </c>
      <c r="H53" s="302">
        <f>E53+F53-G53</f>
        <v>94338.339999999967</v>
      </c>
      <c r="I53" s="303">
        <v>94338.34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702051.2699999999</v>
      </c>
      <c r="F54" s="307">
        <f>F50+F51+F52+F53</f>
        <v>680322</v>
      </c>
      <c r="G54" s="308">
        <f>G50+G51+G52+G53</f>
        <v>563441.67000000004</v>
      </c>
      <c r="H54" s="308">
        <f>H50+H51+H52+H53</f>
        <v>818931.6</v>
      </c>
      <c r="I54" s="309">
        <f>SUM(I50:I53)</f>
        <v>801126.6</v>
      </c>
      <c r="J54" s="486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605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600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600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600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G58:J58"/>
    <mergeCell ref="B44:I44"/>
    <mergeCell ref="H45:I45"/>
    <mergeCell ref="F47:F48"/>
    <mergeCell ref="G55:J55"/>
    <mergeCell ref="G56:J56"/>
    <mergeCell ref="G57:J57"/>
    <mergeCell ref="J48:K48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51181102362204722" footer="0.51181102362204722"/>
  <pageSetup paperSize="9" scale="80" firstPageNumber="7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95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202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>
        <v>61989762</v>
      </c>
      <c r="F6" s="583"/>
      <c r="G6" s="251" t="s">
        <v>3</v>
      </c>
      <c r="H6" s="584">
        <v>1033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10975000</v>
      </c>
      <c r="F16" s="595"/>
      <c r="G16" s="261">
        <v>17745324.379999999</v>
      </c>
      <c r="H16" s="124">
        <v>17744330.379999999</v>
      </c>
      <c r="I16" s="124">
        <v>994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11008000</v>
      </c>
      <c r="F18" s="595"/>
      <c r="G18" s="261">
        <v>17754079.390000001</v>
      </c>
      <c r="H18" s="124">
        <v>17730079.390000001</v>
      </c>
      <c r="I18" s="124">
        <v>24000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8755.0100000016391</v>
      </c>
      <c r="H20" s="165">
        <f>H18-H16+H17</f>
        <v>-14250.989999998361</v>
      </c>
      <c r="I20" s="165">
        <f>I18-I16+I17</f>
        <v>23006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8755.0100000016391</v>
      </c>
      <c r="H21" s="165">
        <f>H20-H17</f>
        <v>-14250.989999998361</v>
      </c>
      <c r="I21" s="165">
        <f>I20-I17</f>
        <v>23006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8755.0100000016391</v>
      </c>
      <c r="H25" s="169">
        <f>H21-H26</f>
        <v>-14250.989999998361</v>
      </c>
      <c r="I25" s="169">
        <f>I21-I26</f>
        <v>23006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8755.01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8755.01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0</v>
      </c>
      <c r="H33" s="269"/>
      <c r="I33" s="269"/>
      <c r="J33" s="479"/>
      <c r="K33" s="468"/>
    </row>
    <row r="34" spans="1:13" ht="38.25" customHeight="1" x14ac:dyDescent="0.2">
      <c r="A34" s="597"/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135930</v>
      </c>
      <c r="G41" s="275">
        <v>135930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0</v>
      </c>
      <c r="F50" s="295">
        <v>0</v>
      </c>
      <c r="G50" s="296">
        <v>0</v>
      </c>
      <c r="H50" s="296">
        <f>E50+F50-G50</f>
        <v>0</v>
      </c>
      <c r="I50" s="297">
        <v>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117121.65</v>
      </c>
      <c r="F51" s="301">
        <v>219791.68</v>
      </c>
      <c r="G51" s="302">
        <v>197497</v>
      </c>
      <c r="H51" s="302">
        <f>E51+F51-G51</f>
        <v>139416.32999999996</v>
      </c>
      <c r="I51" s="303">
        <v>117422.39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516336.36</v>
      </c>
      <c r="F52" s="301">
        <v>110216.06</v>
      </c>
      <c r="G52" s="302">
        <v>335312.92</v>
      </c>
      <c r="H52" s="302">
        <f>E52+F52-G52</f>
        <v>291239.49999999994</v>
      </c>
      <c r="I52" s="303">
        <v>291239.5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40025</v>
      </c>
      <c r="F53" s="301">
        <v>681924</v>
      </c>
      <c r="G53" s="302">
        <v>671350.86</v>
      </c>
      <c r="H53" s="302">
        <f>E53+F53-G53</f>
        <v>50598.140000000014</v>
      </c>
      <c r="I53" s="303">
        <v>50598.14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673483.01</v>
      </c>
      <c r="F54" s="307">
        <f>F50+F51+F52+F53</f>
        <v>1011931.74</v>
      </c>
      <c r="G54" s="308">
        <f>G50+G51+G52+G53</f>
        <v>1204160.7799999998</v>
      </c>
      <c r="H54" s="308">
        <f>H50+H51+H52+H53</f>
        <v>481253.96999999991</v>
      </c>
      <c r="I54" s="309">
        <f>SUM(I50:I53)</f>
        <v>459260.03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7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249"/>
  <sheetViews>
    <sheetView showGridLines="0" topLeftCell="A22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2" width="9.140625" style="78"/>
    <col min="13" max="13" width="14.42578125" style="78" customWidth="1"/>
    <col min="14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99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203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>
        <v>61989771</v>
      </c>
      <c r="F6" s="583"/>
      <c r="G6" s="251" t="s">
        <v>3</v>
      </c>
      <c r="H6" s="584">
        <v>1034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19429000</v>
      </c>
      <c r="F16" s="595"/>
      <c r="G16" s="261">
        <v>23250149.449999999</v>
      </c>
      <c r="H16" s="124">
        <v>23250149.449999999</v>
      </c>
      <c r="I16" s="124">
        <v>0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19429000</v>
      </c>
      <c r="F18" s="595"/>
      <c r="G18" s="261">
        <v>23250258.699999999</v>
      </c>
      <c r="H18" s="124">
        <v>23250258.699999999</v>
      </c>
      <c r="I18" s="124">
        <v>0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109.25</v>
      </c>
      <c r="H20" s="165">
        <f>H18-H16+H17</f>
        <v>109.25</v>
      </c>
      <c r="I20" s="165">
        <f>I18-I16+I17</f>
        <v>0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109.25</v>
      </c>
      <c r="H21" s="165">
        <f>H20-H17</f>
        <v>109.25</v>
      </c>
      <c r="I21" s="165">
        <f>I20-I17</f>
        <v>0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109.25</v>
      </c>
      <c r="H25" s="169">
        <f>H21-H26</f>
        <v>109.25</v>
      </c>
      <c r="I25" s="169">
        <f>I21-I26</f>
        <v>0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0</v>
      </c>
      <c r="H26" s="169">
        <v>0</v>
      </c>
      <c r="I26" s="169">
        <v>0</v>
      </c>
      <c r="J26" s="479"/>
      <c r="K26" s="471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109.25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109.25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0</v>
      </c>
      <c r="H32" s="173"/>
      <c r="I32" s="172"/>
      <c r="J32" s="477"/>
      <c r="K32" s="78"/>
    </row>
    <row r="33" spans="1:14" ht="20.25" customHeight="1" x14ac:dyDescent="0.3">
      <c r="A33" s="269"/>
      <c r="B33" s="596" t="s">
        <v>79</v>
      </c>
      <c r="C33" s="596"/>
      <c r="D33" s="596"/>
      <c r="E33" s="596"/>
      <c r="F33" s="596"/>
      <c r="G33" s="270">
        <v>0</v>
      </c>
      <c r="H33" s="269"/>
      <c r="I33" s="269"/>
      <c r="J33" s="479"/>
      <c r="K33" s="468"/>
    </row>
    <row r="34" spans="1:14" ht="38.25" customHeight="1" x14ac:dyDescent="0.2">
      <c r="A34" s="597"/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4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4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4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4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4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4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4" ht="16.5" x14ac:dyDescent="0.35">
      <c r="A41" s="274" t="s">
        <v>59</v>
      </c>
      <c r="B41" s="148"/>
      <c r="C41" s="74"/>
      <c r="D41" s="146"/>
      <c r="E41" s="146"/>
      <c r="F41" s="275">
        <v>169532</v>
      </c>
      <c r="G41" s="275">
        <v>169532</v>
      </c>
      <c r="H41" s="276"/>
      <c r="I41" s="277">
        <f>IF(F41=0,"nerozp.",G41/F41)</f>
        <v>1</v>
      </c>
      <c r="J41" s="8"/>
    </row>
    <row r="42" spans="1:14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4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4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4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4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  <c r="N46" s="4"/>
    </row>
    <row r="47" spans="1:14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18"/>
      <c r="L47" s="4"/>
      <c r="M47" s="4"/>
      <c r="N47" s="4"/>
    </row>
    <row r="48" spans="1:14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  <c r="N48" s="4"/>
    </row>
    <row r="49" spans="1:14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  <c r="N49" s="4"/>
    </row>
    <row r="50" spans="1:14" ht="13.5" thickTop="1" x14ac:dyDescent="0.2">
      <c r="A50" s="292"/>
      <c r="B50" s="293"/>
      <c r="C50" s="293" t="s">
        <v>15</v>
      </c>
      <c r="D50" s="293"/>
      <c r="E50" s="294">
        <v>35000</v>
      </c>
      <c r="F50" s="295">
        <v>0</v>
      </c>
      <c r="G50" s="296">
        <v>0</v>
      </c>
      <c r="H50" s="296">
        <f>E50+F50-G50</f>
        <v>35000</v>
      </c>
      <c r="I50" s="297">
        <v>35000</v>
      </c>
      <c r="J50" s="481"/>
      <c r="K50" s="481"/>
      <c r="L50" s="468"/>
      <c r="M50" s="4"/>
      <c r="N50" s="4"/>
    </row>
    <row r="51" spans="1:14" x14ac:dyDescent="0.2">
      <c r="A51" s="298"/>
      <c r="B51" s="299"/>
      <c r="C51" s="299" t="s">
        <v>20</v>
      </c>
      <c r="D51" s="299"/>
      <c r="E51" s="300">
        <v>378843.65</v>
      </c>
      <c r="F51" s="301">
        <v>300977</v>
      </c>
      <c r="G51" s="302">
        <v>164069</v>
      </c>
      <c r="H51" s="302">
        <f>E51+F51-G51</f>
        <v>515751.65</v>
      </c>
      <c r="I51" s="303">
        <v>487071.65</v>
      </c>
      <c r="J51" s="481"/>
      <c r="K51" s="481"/>
      <c r="L51" s="468"/>
      <c r="M51" s="4"/>
      <c r="N51" s="4"/>
    </row>
    <row r="52" spans="1:14" x14ac:dyDescent="0.2">
      <c r="A52" s="298"/>
      <c r="B52" s="299"/>
      <c r="C52" s="299" t="s">
        <v>63</v>
      </c>
      <c r="D52" s="299"/>
      <c r="E52" s="300">
        <v>436593.06</v>
      </c>
      <c r="F52" s="301">
        <v>172700.91</v>
      </c>
      <c r="G52" s="302">
        <v>164341</v>
      </c>
      <c r="H52" s="302">
        <f>E52+F52-G52</f>
        <v>444952.97</v>
      </c>
      <c r="I52" s="303">
        <v>381523.97</v>
      </c>
      <c r="J52" s="481"/>
      <c r="K52" s="481"/>
      <c r="L52" s="468"/>
      <c r="M52" s="4"/>
      <c r="N52" s="4"/>
    </row>
    <row r="53" spans="1:14" x14ac:dyDescent="0.2">
      <c r="A53" s="298"/>
      <c r="B53" s="299"/>
      <c r="C53" s="299" t="s">
        <v>61</v>
      </c>
      <c r="D53" s="299"/>
      <c r="E53" s="300">
        <v>78718.289999999994</v>
      </c>
      <c r="F53" s="301">
        <v>188480</v>
      </c>
      <c r="G53" s="302">
        <v>169532</v>
      </c>
      <c r="H53" s="302">
        <f>E53+F53-G53</f>
        <v>97666.289999999979</v>
      </c>
      <c r="I53" s="303">
        <v>97666.29</v>
      </c>
      <c r="J53" s="481"/>
      <c r="K53" s="481"/>
      <c r="L53" s="468"/>
      <c r="M53" s="4"/>
      <c r="N53" s="4"/>
    </row>
    <row r="54" spans="1:14" ht="18.75" thickBot="1" x14ac:dyDescent="0.4">
      <c r="A54" s="304" t="s">
        <v>11</v>
      </c>
      <c r="B54" s="305"/>
      <c r="C54" s="305"/>
      <c r="D54" s="305"/>
      <c r="E54" s="306">
        <f>E50+E51+E52+E53</f>
        <v>929155</v>
      </c>
      <c r="F54" s="307">
        <f>F50+F51+F52+F53</f>
        <v>662157.91</v>
      </c>
      <c r="G54" s="308">
        <f>G50+G51+G52+G53</f>
        <v>497942</v>
      </c>
      <c r="H54" s="308">
        <f>H50+H51+H52+H53</f>
        <v>1093370.9099999999</v>
      </c>
      <c r="I54" s="309">
        <f>SUM(I50:I53)</f>
        <v>1001261.91</v>
      </c>
      <c r="J54" s="483"/>
      <c r="K54" s="483"/>
      <c r="L54" s="468"/>
      <c r="M54" s="4"/>
      <c r="N54" s="4"/>
    </row>
    <row r="55" spans="1:14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4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4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4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4" x14ac:dyDescent="0.2">
      <c r="G59" s="312"/>
    </row>
    <row r="60" spans="1:14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7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A249"/>
  <sheetViews>
    <sheetView showGridLines="0" topLeftCell="A19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2" width="9.140625" style="78"/>
    <col min="13" max="13" width="15.7109375" style="78" customWidth="1"/>
    <col min="14" max="14" width="9.140625" style="78"/>
    <col min="15" max="15" width="9.7109375" style="78" bestFit="1" customWidth="1"/>
    <col min="16" max="16" width="9.140625" style="78"/>
    <col min="17" max="17" width="12.85546875" style="78" customWidth="1"/>
    <col min="18" max="18" width="14.5703125" style="78" customWidth="1"/>
    <col min="19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103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204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582" t="s">
        <v>205</v>
      </c>
      <c r="F6" s="583"/>
      <c r="G6" s="251" t="s">
        <v>3</v>
      </c>
      <c r="H6" s="584">
        <v>1100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23539000</v>
      </c>
      <c r="F16" s="595"/>
      <c r="G16" s="261">
        <v>29045674.619999997</v>
      </c>
      <c r="H16" s="124">
        <v>29011864.619999997</v>
      </c>
      <c r="I16" s="124">
        <v>33810</v>
      </c>
      <c r="J16" s="27"/>
      <c r="K16" s="4"/>
    </row>
    <row r="17" spans="1:2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21" ht="19.5" x14ac:dyDescent="0.4">
      <c r="A18" s="260" t="s">
        <v>72</v>
      </c>
      <c r="B18" s="147"/>
      <c r="C18" s="147"/>
      <c r="D18" s="147"/>
      <c r="E18" s="594">
        <v>23595000</v>
      </c>
      <c r="F18" s="595"/>
      <c r="G18" s="261">
        <v>29209452.68</v>
      </c>
      <c r="H18" s="124">
        <v>29155600.68</v>
      </c>
      <c r="I18" s="124">
        <v>53852</v>
      </c>
      <c r="J18" s="27"/>
      <c r="K18" s="4"/>
    </row>
    <row r="19" spans="1:2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2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163778.06000000238</v>
      </c>
      <c r="H20" s="165">
        <f>H18-H16+H17</f>
        <v>143736.06000000238</v>
      </c>
      <c r="I20" s="165">
        <f>I18-I16+I17</f>
        <v>20042</v>
      </c>
      <c r="J20" s="472"/>
      <c r="K20" s="78"/>
    </row>
    <row r="21" spans="1:2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163778.06000000238</v>
      </c>
      <c r="H21" s="165">
        <f>H20-H17</f>
        <v>143736.06000000238</v>
      </c>
      <c r="I21" s="165">
        <f>I20-I17</f>
        <v>20042</v>
      </c>
      <c r="J21" s="472"/>
      <c r="K21" s="471"/>
    </row>
    <row r="22" spans="1:2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21" ht="19.5" x14ac:dyDescent="0.4">
      <c r="J23" s="472"/>
      <c r="K23" s="471"/>
    </row>
    <row r="24" spans="1:2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2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154646.06000000238</v>
      </c>
      <c r="H25" s="169">
        <f>H21-H26</f>
        <v>134604.06000000238</v>
      </c>
      <c r="I25" s="169">
        <f>I21-I26</f>
        <v>20042</v>
      </c>
    </row>
    <row r="26" spans="1:2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9132</v>
      </c>
      <c r="H26" s="169">
        <v>9132</v>
      </c>
      <c r="I26" s="169">
        <v>0</v>
      </c>
      <c r="J26" s="479"/>
      <c r="K26" s="471"/>
    </row>
    <row r="27" spans="1:2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74"/>
    </row>
    <row r="28" spans="1:2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71"/>
    </row>
    <row r="29" spans="1:2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144103.06</v>
      </c>
      <c r="H29" s="173"/>
      <c r="I29" s="172"/>
      <c r="J29" s="475"/>
      <c r="K29" s="471"/>
    </row>
    <row r="30" spans="1:2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2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144103.06</v>
      </c>
      <c r="H31" s="173"/>
      <c r="I31" s="172"/>
      <c r="J31" s="476"/>
      <c r="K31" s="476"/>
      <c r="M31" s="493"/>
    </row>
    <row r="32" spans="1:2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9132</v>
      </c>
      <c r="H32" s="173"/>
      <c r="I32" s="172"/>
      <c r="J32" s="477"/>
      <c r="K32" s="78"/>
      <c r="M32" s="597"/>
      <c r="N32" s="598"/>
      <c r="O32" s="598"/>
      <c r="P32" s="598"/>
      <c r="Q32" s="598"/>
      <c r="R32" s="598"/>
      <c r="S32" s="598"/>
      <c r="T32" s="598"/>
      <c r="U32" s="598"/>
    </row>
    <row r="33" spans="1:27" ht="20.25" customHeight="1" x14ac:dyDescent="0.3">
      <c r="A33" s="269"/>
      <c r="B33" s="596" t="s">
        <v>79</v>
      </c>
      <c r="C33" s="596"/>
      <c r="D33" s="596"/>
      <c r="E33" s="596"/>
      <c r="F33" s="596"/>
      <c r="G33" s="492">
        <v>50060</v>
      </c>
      <c r="H33" s="269"/>
      <c r="I33" s="269"/>
      <c r="J33" s="491"/>
      <c r="K33" s="468"/>
      <c r="M33" s="531"/>
      <c r="N33" s="531"/>
      <c r="O33" s="531"/>
      <c r="P33" s="531"/>
      <c r="Q33" s="531"/>
      <c r="R33" s="531"/>
      <c r="S33" s="531"/>
      <c r="T33" s="531"/>
      <c r="U33" s="531"/>
    </row>
    <row r="34" spans="1:27" ht="58.5" customHeight="1" x14ac:dyDescent="0.2">
      <c r="A34" s="597" t="s">
        <v>273</v>
      </c>
      <c r="B34" s="597"/>
      <c r="C34" s="597"/>
      <c r="D34" s="597"/>
      <c r="E34" s="597"/>
      <c r="F34" s="597"/>
      <c r="G34" s="597"/>
      <c r="H34" s="597"/>
      <c r="I34" s="597"/>
      <c r="J34" s="479"/>
      <c r="K34" s="18"/>
      <c r="M34" s="531"/>
      <c r="N34" s="531"/>
      <c r="O34" s="531"/>
      <c r="P34" s="531"/>
      <c r="Q34" s="531"/>
      <c r="R34" s="531"/>
      <c r="S34" s="531"/>
      <c r="T34" s="531"/>
      <c r="U34" s="531"/>
    </row>
    <row r="35" spans="1:27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27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27" ht="16.5" x14ac:dyDescent="0.35">
      <c r="A37" s="274" t="s">
        <v>22</v>
      </c>
      <c r="B37" s="148"/>
      <c r="C37" s="74"/>
      <c r="D37" s="148"/>
      <c r="E37" s="146"/>
      <c r="F37" s="275">
        <v>860</v>
      </c>
      <c r="G37" s="275">
        <v>0</v>
      </c>
      <c r="H37" s="276"/>
      <c r="I37" s="277">
        <f>IF(F37=0,"nerozp.",G37/F37)</f>
        <v>0</v>
      </c>
      <c r="J37" s="18"/>
    </row>
    <row r="38" spans="1:27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27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27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  <c r="M40" s="477"/>
      <c r="O40" s="497"/>
      <c r="R40" s="497"/>
      <c r="S40" s="606"/>
      <c r="T40" s="607"/>
      <c r="U40" s="607"/>
      <c r="V40" s="607"/>
      <c r="W40" s="607"/>
      <c r="X40" s="607"/>
      <c r="Y40" s="607"/>
      <c r="Z40" s="607"/>
      <c r="AA40" s="607"/>
    </row>
    <row r="41" spans="1:27" ht="16.5" x14ac:dyDescent="0.35">
      <c r="A41" s="274" t="s">
        <v>59</v>
      </c>
      <c r="B41" s="148"/>
      <c r="C41" s="74"/>
      <c r="D41" s="146"/>
      <c r="E41" s="146"/>
      <c r="F41" s="275">
        <v>32991</v>
      </c>
      <c r="G41" s="275">
        <v>32991</v>
      </c>
      <c r="H41" s="276"/>
      <c r="I41" s="277">
        <f>IF(F41=0,"nerozp.",G41/F41)</f>
        <v>1</v>
      </c>
      <c r="J41" s="8"/>
      <c r="M41" s="477"/>
      <c r="O41" s="477"/>
      <c r="S41" s="608"/>
      <c r="T41" s="608"/>
      <c r="U41" s="608"/>
      <c r="V41" s="608"/>
      <c r="W41" s="608"/>
      <c r="X41" s="608"/>
      <c r="Y41" s="608"/>
      <c r="Z41" s="608"/>
      <c r="AA41" s="608"/>
    </row>
    <row r="42" spans="1:27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  <c r="M42" s="477"/>
      <c r="O42" s="497"/>
      <c r="R42" s="477"/>
      <c r="S42" s="608"/>
      <c r="T42" s="608"/>
      <c r="U42" s="608"/>
      <c r="V42" s="608"/>
      <c r="W42" s="608"/>
      <c r="X42" s="608"/>
      <c r="Y42" s="608"/>
      <c r="Z42" s="608"/>
      <c r="AA42" s="608"/>
    </row>
    <row r="43" spans="1:27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  <c r="M43" s="477"/>
    </row>
    <row r="44" spans="1:27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  <c r="M44" s="477"/>
      <c r="R44" s="497"/>
      <c r="S44" s="609"/>
      <c r="T44" s="610"/>
      <c r="U44" s="610"/>
      <c r="V44" s="610"/>
      <c r="W44" s="610"/>
      <c r="X44" s="610"/>
      <c r="Y44" s="610"/>
      <c r="Z44" s="610"/>
      <c r="AA44" s="610"/>
    </row>
    <row r="45" spans="1:27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  <c r="M45" s="477"/>
      <c r="S45" s="608"/>
      <c r="T45" s="608"/>
      <c r="U45" s="608"/>
      <c r="V45" s="608"/>
      <c r="W45" s="608"/>
      <c r="X45" s="608"/>
      <c r="Y45" s="608"/>
      <c r="Z45" s="608"/>
      <c r="AA45" s="608"/>
    </row>
    <row r="46" spans="1:27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77"/>
      <c r="R46" s="502"/>
      <c r="S46" s="608"/>
      <c r="T46" s="608"/>
      <c r="U46" s="608"/>
      <c r="V46" s="608"/>
      <c r="W46" s="608"/>
      <c r="X46" s="608"/>
      <c r="Y46" s="608"/>
      <c r="Z46" s="608"/>
      <c r="AA46" s="608"/>
    </row>
    <row r="47" spans="1:27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18"/>
      <c r="L47" s="4"/>
      <c r="M47" s="477"/>
    </row>
    <row r="48" spans="1:27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77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77"/>
    </row>
    <row r="50" spans="1:13" ht="13.5" thickTop="1" x14ac:dyDescent="0.2">
      <c r="A50" s="292"/>
      <c r="B50" s="293"/>
      <c r="C50" s="293" t="s">
        <v>15</v>
      </c>
      <c r="D50" s="293"/>
      <c r="E50" s="294">
        <v>4000</v>
      </c>
      <c r="F50" s="295">
        <v>0</v>
      </c>
      <c r="G50" s="296">
        <v>0</v>
      </c>
      <c r="H50" s="296">
        <f>E50+F50-G50</f>
        <v>4000</v>
      </c>
      <c r="I50" s="297">
        <v>4000</v>
      </c>
      <c r="J50" s="480"/>
      <c r="K50" s="480"/>
      <c r="L50" s="468"/>
      <c r="M50" s="497"/>
    </row>
    <row r="51" spans="1:13" x14ac:dyDescent="0.2">
      <c r="A51" s="298"/>
      <c r="B51" s="299"/>
      <c r="C51" s="299" t="s">
        <v>20</v>
      </c>
      <c r="D51" s="299"/>
      <c r="E51" s="300">
        <v>183956.84</v>
      </c>
      <c r="F51" s="301">
        <v>364017</v>
      </c>
      <c r="G51" s="302">
        <v>307928.7</v>
      </c>
      <c r="H51" s="302">
        <f>E51+F51-G51</f>
        <v>240045.13999999996</v>
      </c>
      <c r="I51" s="303">
        <v>129309.14</v>
      </c>
      <c r="J51" s="480"/>
      <c r="K51" s="481"/>
      <c r="L51" s="468"/>
      <c r="M51" s="477"/>
    </row>
    <row r="52" spans="1:13" x14ac:dyDescent="0.2">
      <c r="A52" s="298"/>
      <c r="B52" s="299"/>
      <c r="C52" s="299" t="s">
        <v>63</v>
      </c>
      <c r="D52" s="299"/>
      <c r="E52" s="300">
        <v>41969.72</v>
      </c>
      <c r="F52" s="301">
        <v>1458091.12</v>
      </c>
      <c r="G52" s="302">
        <v>37647.72</v>
      </c>
      <c r="H52" s="302">
        <f>E52+F52-G52</f>
        <v>1462413.12</v>
      </c>
      <c r="I52" s="303">
        <v>1492159.95</v>
      </c>
      <c r="J52" s="481"/>
      <c r="K52" s="481"/>
      <c r="L52" s="468"/>
      <c r="M52" s="477"/>
    </row>
    <row r="53" spans="1:13" x14ac:dyDescent="0.2">
      <c r="A53" s="298"/>
      <c r="B53" s="299"/>
      <c r="C53" s="299" t="s">
        <v>61</v>
      </c>
      <c r="D53" s="299"/>
      <c r="E53" s="300">
        <v>75995.09</v>
      </c>
      <c r="F53" s="301">
        <v>41191</v>
      </c>
      <c r="G53" s="302">
        <v>38191</v>
      </c>
      <c r="H53" s="302">
        <f>E53+F53-G53</f>
        <v>78995.09</v>
      </c>
      <c r="I53" s="303">
        <v>78995.09</v>
      </c>
      <c r="J53" s="482"/>
      <c r="K53" s="482"/>
      <c r="L53" s="468"/>
      <c r="M53" s="477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305921.65000000002</v>
      </c>
      <c r="F54" s="307">
        <f>F50+F51+F52+F53</f>
        <v>1863299.12</v>
      </c>
      <c r="G54" s="308">
        <f>G50+G51+G52+G53</f>
        <v>383767.42000000004</v>
      </c>
      <c r="H54" s="308">
        <f>H50+H51+H52+H53</f>
        <v>1785453.35</v>
      </c>
      <c r="I54" s="309">
        <f>SUM(I50:I53)</f>
        <v>1704464.18</v>
      </c>
      <c r="J54" s="483"/>
      <c r="K54" s="483"/>
      <c r="L54" s="468"/>
      <c r="M54" s="500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30"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A2:D2"/>
    <mergeCell ref="E2:I2"/>
    <mergeCell ref="E3:I3"/>
    <mergeCell ref="E4:I4"/>
    <mergeCell ref="E5:I5"/>
    <mergeCell ref="S40:AA42"/>
    <mergeCell ref="S44:AA46"/>
    <mergeCell ref="M32:U34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</mergeCells>
  <pageMargins left="0.70866141732283472" right="0.70866141732283472" top="0.78740157480314965" bottom="0.78740157480314965" header="0.51181102362204722" footer="0.51181102362204722"/>
  <pageSetup paperSize="9" scale="80" firstPageNumber="7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9"/>
  <sheetViews>
    <sheetView showGridLines="0" topLeftCell="A16" zoomScaleNormal="100" workbookViewId="0">
      <selection activeCell="L54" sqref="L5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0" width="16.85546875" style="467" customWidth="1"/>
    <col min="11" max="11" width="14.42578125" style="7" customWidth="1"/>
    <col min="12" max="12" width="9.140625" style="78"/>
    <col min="13" max="13" width="15" style="78" customWidth="1"/>
    <col min="14" max="16384" width="9.140625" style="78"/>
  </cols>
  <sheetData>
    <row r="1" spans="1:11" ht="19.5" x14ac:dyDescent="0.4">
      <c r="A1" s="243" t="s">
        <v>0</v>
      </c>
      <c r="B1" s="244"/>
      <c r="C1" s="244"/>
      <c r="D1" s="244"/>
      <c r="I1" s="245"/>
    </row>
    <row r="2" spans="1:11" ht="19.5" x14ac:dyDescent="0.4">
      <c r="A2" s="585" t="s">
        <v>1</v>
      </c>
      <c r="B2" s="585"/>
      <c r="C2" s="585"/>
      <c r="D2" s="585"/>
      <c r="E2" s="586" t="s">
        <v>106</v>
      </c>
      <c r="F2" s="586"/>
      <c r="G2" s="586"/>
      <c r="H2" s="586"/>
      <c r="I2" s="586"/>
      <c r="J2" s="22"/>
    </row>
    <row r="3" spans="1:11" ht="9.75" customHeight="1" x14ac:dyDescent="0.4">
      <c r="A3" s="247"/>
      <c r="B3" s="247"/>
      <c r="C3" s="247"/>
      <c r="D3" s="247"/>
      <c r="E3" s="587" t="s">
        <v>23</v>
      </c>
      <c r="F3" s="587"/>
      <c r="G3" s="587"/>
      <c r="H3" s="587"/>
      <c r="I3" s="587"/>
      <c r="J3" s="22"/>
    </row>
    <row r="4" spans="1:11" ht="15.75" x14ac:dyDescent="0.25">
      <c r="A4" s="248" t="s">
        <v>2</v>
      </c>
      <c r="E4" s="588" t="s">
        <v>206</v>
      </c>
      <c r="F4" s="588"/>
      <c r="G4" s="588"/>
      <c r="H4" s="588"/>
      <c r="I4" s="588"/>
    </row>
    <row r="5" spans="1:11" ht="7.5" customHeight="1" x14ac:dyDescent="0.3">
      <c r="A5" s="249"/>
      <c r="E5" s="587" t="s">
        <v>23</v>
      </c>
      <c r="F5" s="587"/>
      <c r="G5" s="587"/>
      <c r="H5" s="587"/>
      <c r="I5" s="587"/>
    </row>
    <row r="6" spans="1:11" ht="19.5" x14ac:dyDescent="0.4">
      <c r="A6" s="246" t="s">
        <v>34</v>
      </c>
      <c r="C6" s="250"/>
      <c r="D6" s="250"/>
      <c r="E6" s="611" t="s">
        <v>207</v>
      </c>
      <c r="F6" s="612"/>
      <c r="G6" s="251" t="s">
        <v>3</v>
      </c>
      <c r="H6" s="584">
        <v>1101</v>
      </c>
      <c r="I6" s="584"/>
    </row>
    <row r="7" spans="1:11" ht="8.25" customHeight="1" x14ac:dyDescent="0.4">
      <c r="A7" s="246"/>
      <c r="E7" s="587" t="s">
        <v>24</v>
      </c>
      <c r="F7" s="587"/>
      <c r="G7" s="587"/>
      <c r="H7" s="587"/>
      <c r="I7" s="587"/>
    </row>
    <row r="8" spans="1:11" ht="19.5" hidden="1" x14ac:dyDescent="0.4">
      <c r="A8" s="246"/>
      <c r="E8" s="252"/>
      <c r="F8" s="252"/>
      <c r="G8" s="252"/>
      <c r="H8" s="253"/>
      <c r="I8" s="252"/>
    </row>
    <row r="9" spans="1:11" ht="30.75" customHeight="1" x14ac:dyDescent="0.4">
      <c r="A9" s="246"/>
      <c r="E9" s="252"/>
      <c r="F9" s="252"/>
      <c r="G9" s="252"/>
      <c r="H9" s="253"/>
      <c r="I9" s="252"/>
    </row>
    <row r="11" spans="1:11" ht="15" customHeight="1" x14ac:dyDescent="0.4">
      <c r="A11" s="254"/>
      <c r="E11" s="591" t="s">
        <v>4</v>
      </c>
      <c r="F11" s="592"/>
      <c r="G11" s="255" t="s">
        <v>5</v>
      </c>
      <c r="H11" s="76" t="s">
        <v>6</v>
      </c>
      <c r="I11" s="76"/>
      <c r="J11" s="27"/>
      <c r="K11" s="4"/>
    </row>
    <row r="12" spans="1:11" ht="15" customHeight="1" x14ac:dyDescent="0.4">
      <c r="A12" s="75"/>
      <c r="B12" s="75"/>
      <c r="C12" s="75"/>
      <c r="D12" s="75"/>
      <c r="E12" s="591" t="s">
        <v>7</v>
      </c>
      <c r="F12" s="592"/>
      <c r="G12" s="255" t="s">
        <v>8</v>
      </c>
      <c r="H12" s="256" t="s">
        <v>9</v>
      </c>
      <c r="I12" s="257" t="s">
        <v>10</v>
      </c>
      <c r="J12" s="27"/>
      <c r="K12" s="4"/>
    </row>
    <row r="13" spans="1:11" ht="12.75" customHeight="1" x14ac:dyDescent="0.2">
      <c r="A13" s="75"/>
      <c r="B13" s="75"/>
      <c r="C13" s="75"/>
      <c r="D13" s="75"/>
      <c r="E13" s="591" t="s">
        <v>11</v>
      </c>
      <c r="F13" s="592"/>
      <c r="G13" s="258"/>
      <c r="H13" s="593" t="s">
        <v>36</v>
      </c>
      <c r="I13" s="593"/>
      <c r="J13" s="27"/>
      <c r="K13" s="4"/>
    </row>
    <row r="14" spans="1:11" ht="12.75" customHeight="1" x14ac:dyDescent="0.2">
      <c r="A14" s="75"/>
      <c r="B14" s="75"/>
      <c r="C14" s="75"/>
      <c r="D14" s="75"/>
      <c r="E14" s="259"/>
      <c r="F14" s="259"/>
      <c r="G14" s="258"/>
      <c r="H14" s="151"/>
      <c r="I14" s="151"/>
      <c r="J14" s="27"/>
      <c r="K14" s="4"/>
    </row>
    <row r="15" spans="1:11" ht="18.75" x14ac:dyDescent="0.4">
      <c r="A15" s="145" t="s">
        <v>37</v>
      </c>
      <c r="B15" s="145"/>
      <c r="C15" s="72"/>
      <c r="D15" s="145"/>
      <c r="E15" s="74"/>
      <c r="F15" s="74"/>
      <c r="G15" s="146"/>
      <c r="H15" s="75"/>
      <c r="I15" s="75"/>
      <c r="J15" s="27"/>
      <c r="K15" s="4"/>
    </row>
    <row r="16" spans="1:11" ht="19.5" x14ac:dyDescent="0.4">
      <c r="A16" s="260" t="s">
        <v>71</v>
      </c>
      <c r="B16" s="145"/>
      <c r="C16" s="72"/>
      <c r="D16" s="145"/>
      <c r="E16" s="594">
        <v>51580000</v>
      </c>
      <c r="F16" s="595"/>
      <c r="G16" s="261">
        <v>54201620.830000006</v>
      </c>
      <c r="H16" s="124">
        <v>53246002.160000004</v>
      </c>
      <c r="I16" s="124">
        <v>955618.66999999993</v>
      </c>
      <c r="J16" s="27"/>
      <c r="K16" s="4"/>
    </row>
    <row r="17" spans="1:11" ht="18" x14ac:dyDescent="0.35">
      <c r="A17" s="262" t="s">
        <v>6</v>
      </c>
      <c r="B17" s="147"/>
      <c r="C17" s="263" t="s">
        <v>26</v>
      </c>
      <c r="D17" s="147"/>
      <c r="E17" s="147"/>
      <c r="F17" s="147"/>
      <c r="G17" s="77">
        <v>0</v>
      </c>
      <c r="H17" s="77">
        <v>0</v>
      </c>
      <c r="I17" s="77">
        <v>0</v>
      </c>
      <c r="J17" s="478"/>
      <c r="K17" s="469"/>
    </row>
    <row r="18" spans="1:11" ht="19.5" x14ac:dyDescent="0.4">
      <c r="A18" s="260" t="s">
        <v>72</v>
      </c>
      <c r="B18" s="147"/>
      <c r="C18" s="147"/>
      <c r="D18" s="147"/>
      <c r="E18" s="594">
        <v>51763000</v>
      </c>
      <c r="F18" s="595"/>
      <c r="G18" s="261">
        <v>54684654.229999997</v>
      </c>
      <c r="H18" s="124">
        <v>53164964.619999997</v>
      </c>
      <c r="I18" s="124">
        <v>1519689.6099999999</v>
      </c>
      <c r="J18" s="27"/>
      <c r="K18" s="4"/>
    </row>
    <row r="19" spans="1:11" ht="19.5" x14ac:dyDescent="0.4">
      <c r="A19" s="260"/>
      <c r="B19" s="147"/>
      <c r="C19" s="147"/>
      <c r="D19" s="147"/>
      <c r="E19" s="264"/>
      <c r="F19" s="265"/>
      <c r="G19" s="266"/>
      <c r="H19" s="124"/>
      <c r="I19" s="124"/>
      <c r="J19" s="449"/>
      <c r="K19" s="4"/>
    </row>
    <row r="20" spans="1:11" s="166" customFormat="1" ht="19.5" x14ac:dyDescent="0.4">
      <c r="A20" s="163" t="s">
        <v>73</v>
      </c>
      <c r="B20" s="163"/>
      <c r="C20" s="164"/>
      <c r="D20" s="163"/>
      <c r="E20" s="163"/>
      <c r="F20" s="163"/>
      <c r="G20" s="165">
        <f>G18-G16+G17</f>
        <v>483033.39999999106</v>
      </c>
      <c r="H20" s="165">
        <f>H18-H16+H17</f>
        <v>-81037.540000006557</v>
      </c>
      <c r="I20" s="165">
        <f>I18-I16+I17</f>
        <v>564070.93999999994</v>
      </c>
      <c r="J20" s="472"/>
      <c r="K20" s="78"/>
    </row>
    <row r="21" spans="1:11" s="166" customFormat="1" ht="19.5" x14ac:dyDescent="0.4">
      <c r="A21" s="163" t="s">
        <v>74</v>
      </c>
      <c r="B21" s="163"/>
      <c r="C21" s="164"/>
      <c r="D21" s="163"/>
      <c r="E21" s="163"/>
      <c r="F21" s="163"/>
      <c r="G21" s="165">
        <f>G20-G17</f>
        <v>483033.39999999106</v>
      </c>
      <c r="H21" s="165">
        <f>H20-H17</f>
        <v>-81037.540000006557</v>
      </c>
      <c r="I21" s="165">
        <f>I20-I17</f>
        <v>564070.93999999994</v>
      </c>
      <c r="J21" s="472"/>
      <c r="K21" s="471"/>
    </row>
    <row r="22" spans="1:11" ht="14.25" customHeight="1" x14ac:dyDescent="0.4">
      <c r="A22" s="74"/>
      <c r="B22" s="147"/>
      <c r="C22" s="147"/>
      <c r="D22" s="147"/>
      <c r="E22" s="147"/>
      <c r="F22" s="147"/>
      <c r="G22" s="147"/>
      <c r="H22" s="267"/>
      <c r="I22" s="267"/>
      <c r="J22" s="472"/>
      <c r="K22" s="471"/>
    </row>
    <row r="23" spans="1:11" ht="19.5" x14ac:dyDescent="0.4">
      <c r="J23" s="472"/>
      <c r="K23" s="471"/>
    </row>
    <row r="24" spans="1:11" ht="19.5" x14ac:dyDescent="0.4">
      <c r="A24" s="145" t="s">
        <v>75</v>
      </c>
      <c r="B24" s="268"/>
      <c r="C24" s="72"/>
      <c r="D24" s="268"/>
      <c r="E24" s="268"/>
      <c r="J24" s="472"/>
      <c r="K24" s="471"/>
    </row>
    <row r="25" spans="1:11" s="166" customFormat="1" ht="18.75" customHeight="1" x14ac:dyDescent="0.3">
      <c r="A25" s="167" t="s">
        <v>43</v>
      </c>
      <c r="B25" s="164"/>
      <c r="C25" s="164"/>
      <c r="D25" s="164"/>
      <c r="E25" s="164"/>
      <c r="F25" s="164"/>
      <c r="G25" s="168">
        <f>G21-G26</f>
        <v>188837.39999999106</v>
      </c>
      <c r="H25" s="169">
        <f>H21-H26</f>
        <v>-375233.54000000656</v>
      </c>
      <c r="I25" s="169">
        <f>I21-I26</f>
        <v>564070.93999999994</v>
      </c>
    </row>
    <row r="26" spans="1:11" s="166" customFormat="1" ht="15" x14ac:dyDescent="0.3">
      <c r="A26" s="167" t="s">
        <v>38</v>
      </c>
      <c r="B26" s="164"/>
      <c r="C26" s="164"/>
      <c r="D26" s="164"/>
      <c r="E26" s="164"/>
      <c r="F26" s="164"/>
      <c r="G26" s="168">
        <f>H26+I26</f>
        <v>294196</v>
      </c>
      <c r="H26" s="169">
        <v>294196</v>
      </c>
      <c r="I26" s="169">
        <v>0</v>
      </c>
      <c r="J26" s="479"/>
      <c r="K26" s="469"/>
    </row>
    <row r="27" spans="1:11" s="166" customFormat="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473"/>
      <c r="K27" s="490"/>
    </row>
    <row r="28" spans="1:11" s="166" customFormat="1" ht="16.5" x14ac:dyDescent="0.35">
      <c r="A28" s="163" t="s">
        <v>39</v>
      </c>
      <c r="B28" s="163" t="s">
        <v>40</v>
      </c>
      <c r="C28" s="163"/>
      <c r="D28" s="171"/>
      <c r="E28" s="171"/>
      <c r="F28" s="172"/>
      <c r="G28" s="165"/>
      <c r="H28" s="173"/>
      <c r="I28" s="172"/>
      <c r="J28" s="475"/>
      <c r="K28" s="469"/>
    </row>
    <row r="29" spans="1:11" s="166" customFormat="1" ht="16.5" customHeight="1" x14ac:dyDescent="0.3">
      <c r="A29" s="163"/>
      <c r="B29" s="163"/>
      <c r="C29" s="574" t="s">
        <v>14</v>
      </c>
      <c r="D29" s="574"/>
      <c r="E29" s="574"/>
      <c r="F29" s="172"/>
      <c r="G29" s="174">
        <f>G30+G31</f>
        <v>188837.4</v>
      </c>
      <c r="H29" s="173"/>
      <c r="I29" s="172"/>
      <c r="J29" s="475"/>
      <c r="K29" s="471"/>
    </row>
    <row r="30" spans="1:11" s="166" customFormat="1" ht="18.75" x14ac:dyDescent="0.4">
      <c r="A30" s="175"/>
      <c r="B30" s="175"/>
      <c r="C30" s="176"/>
      <c r="D30" s="177"/>
      <c r="E30" s="178" t="s">
        <v>44</v>
      </c>
      <c r="F30" s="179" t="s">
        <v>15</v>
      </c>
      <c r="G30" s="180">
        <v>0</v>
      </c>
      <c r="H30" s="173"/>
      <c r="I30" s="172"/>
      <c r="J30" s="78"/>
      <c r="K30" s="78"/>
    </row>
    <row r="31" spans="1:11" s="166" customFormat="1" ht="18.75" x14ac:dyDescent="0.4">
      <c r="A31" s="175"/>
      <c r="B31" s="175"/>
      <c r="C31" s="181"/>
      <c r="D31" s="177"/>
      <c r="E31" s="182"/>
      <c r="F31" s="179" t="s">
        <v>63</v>
      </c>
      <c r="G31" s="180">
        <v>188837.4</v>
      </c>
      <c r="H31" s="173"/>
      <c r="I31" s="172"/>
      <c r="J31" s="476"/>
      <c r="K31" s="476"/>
    </row>
    <row r="32" spans="1:11" s="166" customFormat="1" ht="18.75" x14ac:dyDescent="0.4">
      <c r="A32" s="175"/>
      <c r="B32" s="183"/>
      <c r="C32" s="574" t="s">
        <v>45</v>
      </c>
      <c r="D32" s="574"/>
      <c r="E32" s="574"/>
      <c r="F32" s="574"/>
      <c r="G32" s="174">
        <f>G26</f>
        <v>294196</v>
      </c>
      <c r="H32" s="173"/>
      <c r="I32" s="172"/>
      <c r="J32" s="477"/>
      <c r="K32" s="78"/>
    </row>
    <row r="33" spans="1:13" ht="20.25" customHeight="1" x14ac:dyDescent="0.3">
      <c r="A33" s="269"/>
      <c r="B33" s="596" t="s">
        <v>79</v>
      </c>
      <c r="C33" s="596"/>
      <c r="D33" s="596"/>
      <c r="E33" s="596"/>
      <c r="F33" s="596"/>
      <c r="G33" s="492">
        <v>69529</v>
      </c>
      <c r="H33" s="269"/>
      <c r="I33" s="269"/>
      <c r="J33" s="491"/>
      <c r="K33" s="468"/>
    </row>
    <row r="34" spans="1:13" ht="38.25" customHeight="1" x14ac:dyDescent="0.2">
      <c r="A34" s="597" t="s">
        <v>256</v>
      </c>
      <c r="B34" s="598"/>
      <c r="C34" s="598"/>
      <c r="D34" s="598"/>
      <c r="E34" s="598"/>
      <c r="F34" s="598"/>
      <c r="G34" s="598"/>
      <c r="H34" s="598"/>
      <c r="I34" s="598"/>
      <c r="J34" s="479"/>
      <c r="K34" s="18"/>
    </row>
    <row r="35" spans="1:13" ht="18.75" customHeight="1" x14ac:dyDescent="0.4">
      <c r="A35" s="145" t="s">
        <v>41</v>
      </c>
      <c r="B35" s="145" t="s">
        <v>21</v>
      </c>
      <c r="C35" s="145"/>
      <c r="D35" s="268"/>
      <c r="E35" s="146"/>
      <c r="F35" s="147"/>
      <c r="G35" s="271"/>
      <c r="H35" s="75"/>
      <c r="I35" s="75"/>
      <c r="J35" s="473"/>
      <c r="K35" s="474"/>
    </row>
    <row r="36" spans="1:13" ht="18.75" x14ac:dyDescent="0.4">
      <c r="A36" s="145"/>
      <c r="B36" s="145"/>
      <c r="C36" s="145"/>
      <c r="D36" s="268"/>
      <c r="F36" s="272" t="s">
        <v>25</v>
      </c>
      <c r="G36" s="257" t="s">
        <v>5</v>
      </c>
      <c r="H36" s="75"/>
      <c r="I36" s="273" t="s">
        <v>27</v>
      </c>
      <c r="J36" s="18"/>
    </row>
    <row r="37" spans="1:13" ht="16.5" x14ac:dyDescent="0.35">
      <c r="A37" s="274" t="s">
        <v>22</v>
      </c>
      <c r="B37" s="148"/>
      <c r="C37" s="74"/>
      <c r="D37" s="148"/>
      <c r="E37" s="146"/>
      <c r="F37" s="275">
        <v>0</v>
      </c>
      <c r="G37" s="275">
        <v>0</v>
      </c>
      <c r="H37" s="276"/>
      <c r="I37" s="277" t="str">
        <f>IF(F37=0,"nerozp.",G37/F37)</f>
        <v>nerozp.</v>
      </c>
      <c r="J37" s="18"/>
    </row>
    <row r="38" spans="1:13" ht="16.5" hidden="1" x14ac:dyDescent="0.35">
      <c r="A38" s="274" t="s">
        <v>69</v>
      </c>
      <c r="B38" s="148"/>
      <c r="C38" s="74"/>
      <c r="D38" s="278"/>
      <c r="E38" s="278"/>
      <c r="F38" s="275">
        <v>0</v>
      </c>
      <c r="G38" s="275">
        <v>0</v>
      </c>
      <c r="H38" s="276"/>
      <c r="I38" s="277" t="e">
        <f>G38/F38</f>
        <v>#DIV/0!</v>
      </c>
      <c r="J38" s="18"/>
    </row>
    <row r="39" spans="1:13" ht="16.5" hidden="1" x14ac:dyDescent="0.35">
      <c r="A39" s="274" t="s">
        <v>70</v>
      </c>
      <c r="B39" s="148"/>
      <c r="C39" s="74"/>
      <c r="D39" s="278"/>
      <c r="E39" s="278"/>
      <c r="F39" s="275">
        <v>0</v>
      </c>
      <c r="G39" s="275">
        <v>0</v>
      </c>
      <c r="H39" s="276"/>
      <c r="I39" s="277" t="e">
        <f>G39/F39</f>
        <v>#DIV/0!</v>
      </c>
      <c r="J39" s="18"/>
    </row>
    <row r="40" spans="1:13" ht="16.5" x14ac:dyDescent="0.35">
      <c r="A40" s="274" t="s">
        <v>62</v>
      </c>
      <c r="B40" s="148"/>
      <c r="C40" s="74"/>
      <c r="D40" s="278"/>
      <c r="E40" s="278"/>
      <c r="F40" s="275">
        <v>0</v>
      </c>
      <c r="G40" s="275">
        <v>0</v>
      </c>
      <c r="H40" s="276"/>
      <c r="I40" s="277" t="str">
        <f>IF(F40=0,"nerozp.",G40/F40)</f>
        <v>nerozp.</v>
      </c>
      <c r="J40" s="8"/>
    </row>
    <row r="41" spans="1:13" ht="16.5" x14ac:dyDescent="0.35">
      <c r="A41" s="274" t="s">
        <v>59</v>
      </c>
      <c r="B41" s="148"/>
      <c r="C41" s="74"/>
      <c r="D41" s="146"/>
      <c r="E41" s="146"/>
      <c r="F41" s="275">
        <v>1097289</v>
      </c>
      <c r="G41" s="275">
        <v>1097289</v>
      </c>
      <c r="H41" s="276"/>
      <c r="I41" s="277">
        <f>IF(F41=0,"nerozp.",G41/F41)</f>
        <v>1</v>
      </c>
      <c r="J41" s="8"/>
    </row>
    <row r="42" spans="1:13" ht="16.5" x14ac:dyDescent="0.35">
      <c r="A42" s="274" t="s">
        <v>60</v>
      </c>
      <c r="B42" s="74"/>
      <c r="C42" s="74"/>
      <c r="D42" s="75"/>
      <c r="E42" s="75"/>
      <c r="F42" s="275">
        <v>0</v>
      </c>
      <c r="G42" s="275">
        <v>0</v>
      </c>
      <c r="H42" s="276"/>
      <c r="I42" s="277" t="str">
        <f>IF(F42=0,"nerozp.",G42/F42)</f>
        <v>nerozp.</v>
      </c>
      <c r="J42" s="8"/>
    </row>
    <row r="43" spans="1:13" hidden="1" x14ac:dyDescent="0.2">
      <c r="A43" s="589" t="s">
        <v>58</v>
      </c>
      <c r="B43" s="590"/>
      <c r="C43" s="590"/>
      <c r="D43" s="590"/>
      <c r="E43" s="590"/>
      <c r="F43" s="590"/>
      <c r="G43" s="590"/>
      <c r="H43" s="590"/>
      <c r="I43" s="590"/>
      <c r="J43" s="8"/>
    </row>
    <row r="44" spans="1:13" ht="27" customHeight="1" x14ac:dyDescent="0.2">
      <c r="A44" s="279" t="s">
        <v>58</v>
      </c>
      <c r="B44" s="601"/>
      <c r="C44" s="601"/>
      <c r="D44" s="601"/>
      <c r="E44" s="601"/>
      <c r="F44" s="601"/>
      <c r="G44" s="601"/>
      <c r="H44" s="601"/>
      <c r="I44" s="601"/>
      <c r="J44" s="8"/>
    </row>
    <row r="45" spans="1:13" ht="19.5" thickBot="1" x14ac:dyDescent="0.45">
      <c r="A45" s="145" t="s">
        <v>42</v>
      </c>
      <c r="B45" s="145" t="s">
        <v>16</v>
      </c>
      <c r="C45" s="145"/>
      <c r="D45" s="146"/>
      <c r="E45" s="146"/>
      <c r="F45" s="75"/>
      <c r="G45" s="280"/>
      <c r="H45" s="593" t="s">
        <v>29</v>
      </c>
      <c r="I45" s="593"/>
      <c r="J45" s="8"/>
    </row>
    <row r="46" spans="1:13" ht="18.75" thickTop="1" x14ac:dyDescent="0.35">
      <c r="A46" s="125"/>
      <c r="B46" s="126"/>
      <c r="C46" s="281"/>
      <c r="D46" s="126"/>
      <c r="E46" s="282" t="s">
        <v>78</v>
      </c>
      <c r="F46" s="283" t="s">
        <v>17</v>
      </c>
      <c r="G46" s="283" t="s">
        <v>18</v>
      </c>
      <c r="H46" s="284" t="s">
        <v>19</v>
      </c>
      <c r="I46" s="285" t="s">
        <v>28</v>
      </c>
      <c r="J46" s="8"/>
      <c r="L46" s="4"/>
      <c r="M46" s="4"/>
    </row>
    <row r="47" spans="1:13" x14ac:dyDescent="0.2">
      <c r="A47" s="127"/>
      <c r="B47" s="123"/>
      <c r="C47" s="123"/>
      <c r="D47" s="123"/>
      <c r="E47" s="286"/>
      <c r="F47" s="602"/>
      <c r="G47" s="287"/>
      <c r="H47" s="288">
        <v>44196</v>
      </c>
      <c r="I47" s="289">
        <v>44196</v>
      </c>
      <c r="J47" s="8"/>
      <c r="L47" s="4"/>
      <c r="M47" s="4"/>
    </row>
    <row r="48" spans="1:13" x14ac:dyDescent="0.2">
      <c r="A48" s="127"/>
      <c r="B48" s="123"/>
      <c r="C48" s="123"/>
      <c r="D48" s="123"/>
      <c r="E48" s="286"/>
      <c r="F48" s="602"/>
      <c r="G48" s="290"/>
      <c r="H48" s="290"/>
      <c r="I48" s="128"/>
      <c r="J48" s="562"/>
      <c r="K48" s="563"/>
      <c r="L48" s="4"/>
      <c r="M48" s="4"/>
    </row>
    <row r="49" spans="1:13" ht="13.5" thickBot="1" x14ac:dyDescent="0.25">
      <c r="A49" s="129"/>
      <c r="B49" s="130"/>
      <c r="C49" s="130"/>
      <c r="D49" s="130"/>
      <c r="E49" s="286"/>
      <c r="F49" s="291"/>
      <c r="G49" s="291"/>
      <c r="H49" s="291"/>
      <c r="I49" s="131"/>
      <c r="L49" s="4"/>
      <c r="M49" s="4"/>
    </row>
    <row r="50" spans="1:13" ht="13.5" thickTop="1" x14ac:dyDescent="0.2">
      <c r="A50" s="292"/>
      <c r="B50" s="293"/>
      <c r="C50" s="293" t="s">
        <v>15</v>
      </c>
      <c r="D50" s="293"/>
      <c r="E50" s="294">
        <v>45300</v>
      </c>
      <c r="F50" s="295">
        <v>0</v>
      </c>
      <c r="G50" s="296">
        <v>0</v>
      </c>
      <c r="H50" s="296">
        <f>E50+F50-G50</f>
        <v>45300</v>
      </c>
      <c r="I50" s="297">
        <v>45300</v>
      </c>
      <c r="J50" s="480"/>
      <c r="K50" s="480"/>
      <c r="L50" s="468"/>
      <c r="M50" s="4"/>
    </row>
    <row r="51" spans="1:13" x14ac:dyDescent="0.2">
      <c r="A51" s="298"/>
      <c r="B51" s="299"/>
      <c r="C51" s="299" t="s">
        <v>20</v>
      </c>
      <c r="D51" s="299"/>
      <c r="E51" s="300">
        <v>1212240.08</v>
      </c>
      <c r="F51" s="301">
        <v>673835.4</v>
      </c>
      <c r="G51" s="302">
        <v>654763.76</v>
      </c>
      <c r="H51" s="302">
        <f>E51+F51-G51</f>
        <v>1231311.72</v>
      </c>
      <c r="I51" s="303">
        <v>1123355.52</v>
      </c>
      <c r="J51" s="480"/>
      <c r="K51" s="481"/>
      <c r="L51" s="468"/>
      <c r="M51" s="4"/>
    </row>
    <row r="52" spans="1:13" x14ac:dyDescent="0.2">
      <c r="A52" s="298"/>
      <c r="B52" s="299"/>
      <c r="C52" s="299" t="s">
        <v>63</v>
      </c>
      <c r="D52" s="299"/>
      <c r="E52" s="300">
        <v>3572734.13</v>
      </c>
      <c r="F52" s="301">
        <v>2091515.6199999999</v>
      </c>
      <c r="G52" s="302">
        <v>2769268.23</v>
      </c>
      <c r="H52" s="302">
        <f>E52+F52-G52</f>
        <v>2894981.52</v>
      </c>
      <c r="I52" s="303">
        <v>3946517.0300000003</v>
      </c>
      <c r="J52" s="481"/>
      <c r="K52" s="481"/>
      <c r="L52" s="468"/>
      <c r="M52" s="4"/>
    </row>
    <row r="53" spans="1:13" x14ac:dyDescent="0.2">
      <c r="A53" s="298"/>
      <c r="B53" s="299"/>
      <c r="C53" s="299" t="s">
        <v>61</v>
      </c>
      <c r="D53" s="299"/>
      <c r="E53" s="300">
        <v>911334.77</v>
      </c>
      <c r="F53" s="301">
        <v>1592820</v>
      </c>
      <c r="G53" s="302">
        <v>1393287.7</v>
      </c>
      <c r="H53" s="302">
        <f>E53+F53-G53</f>
        <v>1110867.07</v>
      </c>
      <c r="I53" s="303">
        <v>1110867.07</v>
      </c>
      <c r="J53" s="482"/>
      <c r="K53" s="482"/>
      <c r="L53" s="468"/>
      <c r="M53" s="4"/>
    </row>
    <row r="54" spans="1:13" ht="18.75" thickBot="1" x14ac:dyDescent="0.4">
      <c r="A54" s="304" t="s">
        <v>11</v>
      </c>
      <c r="B54" s="305"/>
      <c r="C54" s="305"/>
      <c r="D54" s="305"/>
      <c r="E54" s="306">
        <f>E50+E51+E52+E53</f>
        <v>5741608.9800000004</v>
      </c>
      <c r="F54" s="307">
        <f>F50+F51+F52+F53</f>
        <v>4358171.0199999996</v>
      </c>
      <c r="G54" s="308">
        <f>G50+G51+G52+G53</f>
        <v>4817319.6900000004</v>
      </c>
      <c r="H54" s="308">
        <f>H50+H51+H52+H53</f>
        <v>5282460.3100000005</v>
      </c>
      <c r="I54" s="309">
        <f>SUM(I50:I53)</f>
        <v>6226039.620000001</v>
      </c>
      <c r="J54" s="483"/>
      <c r="K54" s="483"/>
      <c r="L54" s="468"/>
      <c r="M54" s="4"/>
    </row>
    <row r="55" spans="1:13" ht="18.75" thickTop="1" x14ac:dyDescent="0.35">
      <c r="A55" s="310"/>
      <c r="B55" s="147"/>
      <c r="C55" s="147"/>
      <c r="D55" s="146"/>
      <c r="E55" s="146"/>
      <c r="F55" s="75"/>
      <c r="G55" s="603" t="str">
        <f>IF(ROUND(I50,2)=ROUND(H50,2),"","Zdůvodnit rozdíl mezi fin. krytím a stavem fondu odměn, popř. vyplnit tab. č. 2.3.Fondu odměn")</f>
        <v/>
      </c>
      <c r="H55" s="604"/>
      <c r="I55" s="604"/>
      <c r="J55" s="4"/>
    </row>
    <row r="56" spans="1:13" ht="18" x14ac:dyDescent="0.35">
      <c r="A56" s="310"/>
      <c r="B56" s="147"/>
      <c r="C56" s="147"/>
      <c r="D56" s="146"/>
      <c r="E56" s="146"/>
      <c r="F56" s="75"/>
      <c r="G56" s="599"/>
      <c r="H56" s="600"/>
      <c r="I56" s="600"/>
      <c r="J56" s="4"/>
    </row>
    <row r="57" spans="1:13" x14ac:dyDescent="0.2">
      <c r="A57" s="311"/>
      <c r="B57" s="311"/>
      <c r="C57" s="311"/>
      <c r="D57" s="311"/>
      <c r="E57" s="311"/>
      <c r="F57" s="311"/>
      <c r="G57" s="599" t="str">
        <f>IF(ROUND(I53,2)=ROUND(H53,2),"","Zdůvodnit rozdíl mezi fin. krytím a stavem fondu investic, popř. vyplnit tab. č. 2.1. Fond investic")</f>
        <v/>
      </c>
      <c r="H57" s="600"/>
      <c r="I57" s="600"/>
      <c r="J57" s="4"/>
    </row>
    <row r="58" spans="1:13" x14ac:dyDescent="0.2">
      <c r="G58" s="599" t="str">
        <f>IF(ROUND(I53,2)=ROUND(H53,2),"","Zdůvodnit rozdíl mezi fin. krytím a stavem fondu investic, popř. vyplnit tab. č. 2.1. Fond investic")</f>
        <v/>
      </c>
      <c r="H58" s="600"/>
      <c r="I58" s="600"/>
      <c r="J58" s="4"/>
    </row>
    <row r="59" spans="1:13" x14ac:dyDescent="0.2">
      <c r="G59" s="312"/>
    </row>
    <row r="60" spans="1:13" x14ac:dyDescent="0.2">
      <c r="G60" s="312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0:11" s="78" customFormat="1" x14ac:dyDescent="0.2">
      <c r="J81" s="467"/>
      <c r="K81" s="7"/>
    </row>
    <row r="82" spans="10:11" s="78" customFormat="1" x14ac:dyDescent="0.2">
      <c r="J82" s="467"/>
      <c r="K82" s="7"/>
    </row>
    <row r="83" spans="10:11" s="78" customFormat="1" x14ac:dyDescent="0.2">
      <c r="J83" s="467"/>
      <c r="K83" s="7"/>
    </row>
    <row r="84" spans="10:11" s="78" customFormat="1" x14ac:dyDescent="0.2">
      <c r="J84" s="467"/>
      <c r="K84" s="7"/>
    </row>
    <row r="85" spans="10:11" s="78" customFormat="1" x14ac:dyDescent="0.2">
      <c r="J85" s="467"/>
      <c r="K85" s="7"/>
    </row>
    <row r="86" spans="10:11" s="78" customFormat="1" x14ac:dyDescent="0.2">
      <c r="J86" s="467"/>
      <c r="K86" s="7"/>
    </row>
    <row r="87" spans="10:11" s="78" customFormat="1" x14ac:dyDescent="0.2">
      <c r="J87" s="467"/>
      <c r="K87" s="7"/>
    </row>
    <row r="88" spans="10:11" s="78" customFormat="1" x14ac:dyDescent="0.2">
      <c r="J88" s="467"/>
      <c r="K88" s="7"/>
    </row>
    <row r="89" spans="10:11" s="78" customFormat="1" x14ac:dyDescent="0.2">
      <c r="J89" s="467"/>
      <c r="K89" s="7"/>
    </row>
    <row r="90" spans="10:11" s="78" customFormat="1" x14ac:dyDescent="0.2">
      <c r="J90" s="467"/>
      <c r="K90" s="7"/>
    </row>
    <row r="91" spans="10:11" s="78" customFormat="1" x14ac:dyDescent="0.2">
      <c r="J91" s="467"/>
      <c r="K91" s="7"/>
    </row>
    <row r="92" spans="10:11" s="78" customFormat="1" x14ac:dyDescent="0.2">
      <c r="J92" s="467"/>
      <c r="K92" s="7"/>
    </row>
    <row r="93" spans="10:11" s="78" customFormat="1" x14ac:dyDescent="0.2">
      <c r="J93" s="467"/>
      <c r="K93" s="7"/>
    </row>
    <row r="94" spans="10:11" s="78" customFormat="1" x14ac:dyDescent="0.2">
      <c r="J94" s="467"/>
      <c r="K94" s="7"/>
    </row>
    <row r="95" spans="10:11" s="78" customFormat="1" x14ac:dyDescent="0.2">
      <c r="J95" s="467"/>
      <c r="K95" s="7"/>
    </row>
    <row r="96" spans="10:11" s="78" customFormat="1" x14ac:dyDescent="0.2">
      <c r="J96" s="467"/>
      <c r="K96" s="7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0:11" s="78" customFormat="1" x14ac:dyDescent="0.2">
      <c r="J161" s="467"/>
      <c r="K161" s="7"/>
    </row>
    <row r="162" spans="10:11" s="78" customFormat="1" x14ac:dyDescent="0.2">
      <c r="J162" s="467"/>
      <c r="K162" s="7"/>
    </row>
    <row r="163" spans="10:11" s="78" customFormat="1" x14ac:dyDescent="0.2">
      <c r="J163" s="467"/>
      <c r="K163" s="7"/>
    </row>
    <row r="164" spans="10:11" s="78" customFormat="1" x14ac:dyDescent="0.2">
      <c r="J164" s="467"/>
      <c r="K164" s="7"/>
    </row>
    <row r="165" spans="10:11" s="78" customFormat="1" x14ac:dyDescent="0.2">
      <c r="J165" s="467"/>
      <c r="K165" s="7"/>
    </row>
    <row r="166" spans="10:11" s="78" customFormat="1" x14ac:dyDescent="0.2">
      <c r="J166" s="467"/>
      <c r="K166" s="7"/>
    </row>
    <row r="167" spans="10:11" s="78" customFormat="1" x14ac:dyDescent="0.2">
      <c r="J167" s="467"/>
      <c r="K167" s="7"/>
    </row>
    <row r="168" spans="10:11" s="78" customFormat="1" x14ac:dyDescent="0.2">
      <c r="J168" s="467"/>
      <c r="K168" s="7"/>
    </row>
    <row r="169" spans="10:11" s="78" customFormat="1" x14ac:dyDescent="0.2">
      <c r="J169" s="467"/>
      <c r="K169" s="7"/>
    </row>
    <row r="170" spans="10:11" s="78" customFormat="1" x14ac:dyDescent="0.2">
      <c r="J170" s="467"/>
      <c r="K170" s="7"/>
    </row>
    <row r="171" spans="10:11" s="78" customFormat="1" x14ac:dyDescent="0.2">
      <c r="J171" s="467"/>
      <c r="K171" s="7"/>
    </row>
    <row r="172" spans="10:11" s="78" customFormat="1" x14ac:dyDescent="0.2">
      <c r="J172" s="467"/>
      <c r="K172" s="7"/>
    </row>
    <row r="173" spans="10:11" s="78" customFormat="1" x14ac:dyDescent="0.2">
      <c r="J173" s="467"/>
      <c r="K173" s="7"/>
    </row>
    <row r="174" spans="10:11" s="78" customFormat="1" x14ac:dyDescent="0.2">
      <c r="J174" s="467"/>
      <c r="K174" s="7"/>
    </row>
    <row r="175" spans="10:11" s="78" customFormat="1" x14ac:dyDescent="0.2">
      <c r="J175" s="467"/>
      <c r="K175" s="7"/>
    </row>
    <row r="176" spans="10:11" s="78" customFormat="1" x14ac:dyDescent="0.2">
      <c r="J176" s="467"/>
      <c r="K176" s="7"/>
    </row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ageMargins left="0.70866141732283472" right="0.70866141732283472" top="0.78740157480314965" bottom="0.78740157480314965" header="0.51181102362204722" footer="0.51181102362204722"/>
  <pageSetup paperSize="9" scale="80" firstPageNumber="7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39</vt:i4>
      </vt:variant>
    </vt:vector>
  </HeadingPairs>
  <TitlesOfParts>
    <vt:vector size="76" baseType="lpstr">
      <vt:lpstr>Rekapitulace dle oblasti</vt:lpstr>
      <vt:lpstr>1001</vt:lpstr>
      <vt:lpstr>1012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1450</vt:lpstr>
      <vt:lpstr>'Rekapitulace dle oblasti'!A</vt:lpstr>
      <vt:lpstr>'Rekapitulace dle oblasti'!Názvy_tisku</vt:lpstr>
      <vt:lpstr>'1001'!Oblast_tisku</vt:lpstr>
      <vt:lpstr>'1012'!Oblast_tisku</vt:lpstr>
      <vt:lpstr>'1015'!Oblast_tisku</vt:lpstr>
      <vt:lpstr>'1032'!Oblast_tisku</vt:lpstr>
      <vt:lpstr>'1033'!Oblast_tisku</vt:lpstr>
      <vt:lpstr>'1034'!Oblast_tisku</vt:lpstr>
      <vt:lpstr>'1100'!Oblast_tisku</vt:lpstr>
      <vt:lpstr>'1101'!Oblast_tisku</vt:lpstr>
      <vt:lpstr>'1102'!Oblast_tisku</vt:lpstr>
      <vt:lpstr>'1103'!Oblast_tisku</vt:lpstr>
      <vt:lpstr>'1104'!Oblast_tisku</vt:lpstr>
      <vt:lpstr>'1105'!Oblast_tisku</vt:lpstr>
      <vt:lpstr>'1120'!Oblast_tisku</vt:lpstr>
      <vt:lpstr>'1121'!Oblast_tisku</vt:lpstr>
      <vt:lpstr>'1122'!Oblast_tisku</vt:lpstr>
      <vt:lpstr>'1123'!Oblast_tisku</vt:lpstr>
      <vt:lpstr>'1150'!Oblast_tisku</vt:lpstr>
      <vt:lpstr>'1160'!Oblast_tisku</vt:lpstr>
      <vt:lpstr>'1200'!Oblast_tisku</vt:lpstr>
      <vt:lpstr>'1201'!Oblast_tisku</vt:lpstr>
      <vt:lpstr>'1202'!Oblast_tisku</vt:lpstr>
      <vt:lpstr>'1204'!Oblast_tisku</vt:lpstr>
      <vt:lpstr>'1205'!Oblast_tisku</vt:lpstr>
      <vt:lpstr>'1206'!Oblast_tisku</vt:lpstr>
      <vt:lpstr>'1207'!Oblast_tisku</vt:lpstr>
      <vt:lpstr>'1208'!Oblast_tisku</vt:lpstr>
      <vt:lpstr>'1300'!Oblast_tisku</vt:lpstr>
      <vt:lpstr>'1301'!Oblast_tisku</vt:lpstr>
      <vt:lpstr>'1302'!Oblast_tisku</vt:lpstr>
      <vt:lpstr>'1303'!Oblast_tisku</vt:lpstr>
      <vt:lpstr>'1304'!Oblast_tisku</vt:lpstr>
      <vt:lpstr>'1350'!Oblast_tisku</vt:lpstr>
      <vt:lpstr>'1351'!Oblast_tisku</vt:lpstr>
      <vt:lpstr>'1352'!Oblast_tisku</vt:lpstr>
      <vt:lpstr>'1400'!Oblast_tisku</vt:lpstr>
      <vt:lpstr>'1450'!Oblast_tisku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2021-05-27T07:01:53Z</cp:lastPrinted>
  <dcterms:created xsi:type="dcterms:W3CDTF">2008-01-24T08:46:29Z</dcterms:created>
  <dcterms:modified xsi:type="dcterms:W3CDTF">2021-06-02T07:07:59Z</dcterms:modified>
</cp:coreProperties>
</file>