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0" windowWidth="19035" windowHeight="11580" tabRatio="905"/>
  </bookViews>
  <sheets>
    <sheet name="Rekapitulace zdravotnictví " sheetId="11" r:id="rId1"/>
    <sheet name="1. OLÚ Paseka" sheetId="4" r:id="rId2"/>
    <sheet name="2. OLÚ Moravský Beroun" sheetId="8" r:id="rId3"/>
    <sheet name="3. Dětské centrum Ostrůvek" sheetId="5" r:id="rId4"/>
    <sheet name="4. Dětské centrum Pavučinka" sheetId="6" r:id="rId5"/>
    <sheet name="5. Zdravot. záchr. Olomouc" sheetId="7" r:id="rId6"/>
    <sheet name="CELKEM" sheetId="10" state="hidden" r:id="rId7"/>
    <sheet name="VZOR" sheetId="12" state="hidden" r:id="rId8"/>
  </sheets>
  <definedNames>
    <definedName name="_xlnm.Print_Area" localSheetId="1">'1. OLÚ Paseka'!$A$1:$I$58</definedName>
    <definedName name="_xlnm.Print_Area" localSheetId="2">'2. OLÚ Moravský Beroun'!$A$1:$I$58</definedName>
    <definedName name="_xlnm.Print_Area" localSheetId="3">'3. Dětské centrum Ostrůvek'!$A$1:$I$58</definedName>
    <definedName name="_xlnm.Print_Area" localSheetId="4">'4. Dětské centrum Pavučinka'!$A$1:$I$58</definedName>
    <definedName name="_xlnm.Print_Area" localSheetId="5">'5. Zdravot. záchr. Olomouc'!$A$1:$I$58</definedName>
    <definedName name="_xlnm.Print_Area" localSheetId="6">CELKEM!$A$1:$I$58</definedName>
    <definedName name="_xlnm.Print_Area" localSheetId="0">'Rekapitulace zdravotnictví '!$A$1:$O$38</definedName>
    <definedName name="_xlnm.Print_Area" localSheetId="7">VZOR!$A$1:$I$58</definedName>
  </definedNames>
  <calcPr calcId="145621"/>
</workbook>
</file>

<file path=xl/calcChain.xml><?xml version="1.0" encoding="utf-8"?>
<calcChain xmlns="http://schemas.openxmlformats.org/spreadsheetml/2006/main">
  <c r="P27" i="10" l="1"/>
  <c r="O27" i="10"/>
  <c r="P23" i="10"/>
  <c r="P22" i="10" l="1"/>
  <c r="O25" i="10" l="1"/>
  <c r="Q27" i="10"/>
  <c r="P25" i="10"/>
  <c r="P24" i="10"/>
  <c r="P26" i="10"/>
  <c r="G31" i="10"/>
  <c r="O35" i="10" l="1"/>
  <c r="I10" i="11" l="1"/>
  <c r="O18" i="11" l="1"/>
  <c r="O20" i="11" s="1"/>
  <c r="I56" i="10"/>
  <c r="I55" i="10"/>
  <c r="I54" i="10"/>
  <c r="I53" i="10"/>
  <c r="I52" i="10"/>
  <c r="H56" i="10"/>
  <c r="H55" i="10"/>
  <c r="H54" i="10"/>
  <c r="H53" i="10"/>
  <c r="H52" i="10"/>
  <c r="G56" i="10"/>
  <c r="G55" i="10"/>
  <c r="G54" i="10"/>
  <c r="G53" i="10"/>
  <c r="G52" i="10"/>
  <c r="F56" i="10"/>
  <c r="F55" i="10"/>
  <c r="F54" i="10"/>
  <c r="F53" i="10"/>
  <c r="F52" i="10"/>
  <c r="E56" i="10"/>
  <c r="E55" i="10"/>
  <c r="E54" i="10"/>
  <c r="E53" i="10"/>
  <c r="E52" i="10"/>
  <c r="G43" i="10"/>
  <c r="F43" i="10"/>
  <c r="G42" i="10"/>
  <c r="F42" i="10"/>
  <c r="G41" i="10"/>
  <c r="F41" i="10"/>
  <c r="G40" i="10"/>
  <c r="F40" i="10"/>
  <c r="G39" i="10"/>
  <c r="F39" i="10"/>
  <c r="G33" i="10"/>
  <c r="G32" i="10"/>
  <c r="G30" i="10"/>
  <c r="G32" i="7"/>
  <c r="G29" i="7"/>
  <c r="G32" i="6"/>
  <c r="G29" i="6"/>
  <c r="G32" i="5"/>
  <c r="G29" i="5"/>
  <c r="G24" i="5"/>
  <c r="H24" i="5"/>
  <c r="I24" i="5"/>
  <c r="G32" i="8"/>
  <c r="G29" i="8"/>
  <c r="G29" i="4"/>
  <c r="G29" i="10" s="1"/>
  <c r="G32" i="12"/>
  <c r="G29" i="12"/>
  <c r="I56" i="12"/>
  <c r="G56" i="12"/>
  <c r="F56" i="12"/>
  <c r="E56" i="12"/>
  <c r="H55" i="12"/>
  <c r="H54" i="12"/>
  <c r="H53" i="12"/>
  <c r="H52" i="12"/>
  <c r="H56" i="12" s="1"/>
  <c r="I43" i="12"/>
  <c r="I42" i="12"/>
  <c r="I41" i="12"/>
  <c r="I40" i="12"/>
  <c r="J39" i="12"/>
  <c r="K39" i="12" s="1"/>
  <c r="I39" i="12"/>
  <c r="K38" i="12"/>
  <c r="J38" i="12"/>
  <c r="I24" i="12"/>
  <c r="H24" i="12"/>
  <c r="G18" i="12"/>
  <c r="G24" i="12" s="1"/>
  <c r="G16" i="12"/>
  <c r="O29" i="10" l="1"/>
  <c r="F18" i="11"/>
  <c r="N18" i="11"/>
  <c r="H16" i="7" l="1"/>
  <c r="H24" i="7" s="1"/>
  <c r="M12" i="11" l="1"/>
  <c r="J18" i="11" l="1"/>
  <c r="J16" i="11"/>
  <c r="J14" i="11"/>
  <c r="J12" i="11"/>
  <c r="H18" i="11"/>
  <c r="G18" i="11"/>
  <c r="N16" i="11"/>
  <c r="M16" i="11"/>
  <c r="G16" i="11"/>
  <c r="F16" i="11"/>
  <c r="N14" i="11"/>
  <c r="M14" i="11"/>
  <c r="H14" i="11"/>
  <c r="G14" i="11"/>
  <c r="F14" i="11"/>
  <c r="N12" i="11"/>
  <c r="H12" i="11"/>
  <c r="N10" i="11"/>
  <c r="N20" i="11" s="1"/>
  <c r="O21" i="11" s="1"/>
  <c r="M10" i="11"/>
  <c r="H10" i="11"/>
  <c r="G10" i="11"/>
  <c r="F10" i="11"/>
  <c r="K10" i="11" l="1"/>
  <c r="I14" i="11"/>
  <c r="L14" i="11" s="1"/>
  <c r="L10" i="11"/>
  <c r="H20" i="11"/>
  <c r="I16" i="11"/>
  <c r="J20" i="11"/>
  <c r="M20" i="11"/>
  <c r="K14" i="11" l="1"/>
  <c r="L16" i="11"/>
  <c r="K16" i="11"/>
  <c r="G57" i="10" l="1"/>
  <c r="F57" i="10"/>
  <c r="E57" i="10"/>
  <c r="J38" i="10"/>
  <c r="K38" i="10" s="1"/>
  <c r="H28" i="10"/>
  <c r="G26" i="10"/>
  <c r="O23" i="10" s="1"/>
  <c r="I22" i="10"/>
  <c r="H22" i="10"/>
  <c r="G22" i="10"/>
  <c r="I18" i="10"/>
  <c r="H18" i="10"/>
  <c r="F18" i="10"/>
  <c r="I16" i="10"/>
  <c r="H16" i="10"/>
  <c r="F16" i="10"/>
  <c r="E18" i="10"/>
  <c r="E16" i="10"/>
  <c r="I43" i="10"/>
  <c r="I42" i="10"/>
  <c r="I41" i="10"/>
  <c r="J39" i="10"/>
  <c r="K39" i="10" s="1"/>
  <c r="I40" i="10"/>
  <c r="I39" i="10"/>
  <c r="I57" i="10" l="1"/>
  <c r="G16" i="8"/>
  <c r="G18" i="8"/>
  <c r="I24" i="8"/>
  <c r="I24" i="10" s="1"/>
  <c r="H24" i="8"/>
  <c r="H24" i="10" s="1"/>
  <c r="I39" i="8"/>
  <c r="I40" i="8"/>
  <c r="I41" i="8"/>
  <c r="I42" i="8"/>
  <c r="I43" i="8"/>
  <c r="H52" i="8"/>
  <c r="H53" i="8"/>
  <c r="H54" i="8"/>
  <c r="H55" i="8"/>
  <c r="E56" i="8"/>
  <c r="F56" i="8"/>
  <c r="G56" i="8"/>
  <c r="I56" i="8"/>
  <c r="G16" i="10" l="1"/>
  <c r="F12" i="11"/>
  <c r="G24" i="8"/>
  <c r="G25" i="8" s="1"/>
  <c r="G25" i="10" s="1"/>
  <c r="G12" i="11"/>
  <c r="H56" i="8"/>
  <c r="I12" i="11" l="1"/>
  <c r="G20" i="11"/>
  <c r="G16" i="7"/>
  <c r="G18" i="7"/>
  <c r="I24" i="7"/>
  <c r="I39" i="7"/>
  <c r="I41" i="7"/>
  <c r="I42" i="7"/>
  <c r="I43" i="7"/>
  <c r="H52" i="7"/>
  <c r="H53" i="7"/>
  <c r="H56" i="7" s="1"/>
  <c r="H54" i="7"/>
  <c r="H55" i="7"/>
  <c r="G56" i="7"/>
  <c r="I56" i="7"/>
  <c r="F56" i="7"/>
  <c r="G16" i="6"/>
  <c r="G18" i="6"/>
  <c r="G24" i="6" s="1"/>
  <c r="H24" i="6"/>
  <c r="I24" i="6"/>
  <c r="I39" i="6"/>
  <c r="I41" i="6"/>
  <c r="I42" i="6"/>
  <c r="I43" i="6"/>
  <c r="H52" i="6"/>
  <c r="H53" i="6"/>
  <c r="H56" i="6" s="1"/>
  <c r="H54" i="6"/>
  <c r="H55" i="6"/>
  <c r="E56" i="6"/>
  <c r="F56" i="6"/>
  <c r="G56" i="6"/>
  <c r="I56" i="6"/>
  <c r="G16" i="5"/>
  <c r="G18" i="5"/>
  <c r="I39" i="5"/>
  <c r="I41" i="5"/>
  <c r="I42" i="5"/>
  <c r="I43" i="5"/>
  <c r="H52" i="5"/>
  <c r="H53" i="5"/>
  <c r="H56" i="5" s="1"/>
  <c r="H54" i="5"/>
  <c r="H55" i="5"/>
  <c r="E56" i="5"/>
  <c r="F56" i="5"/>
  <c r="G56" i="5"/>
  <c r="I56" i="5"/>
  <c r="L12" i="11" l="1"/>
  <c r="K12" i="11"/>
  <c r="G24" i="7"/>
  <c r="E56" i="7"/>
  <c r="I40" i="7"/>
  <c r="I40" i="6"/>
  <c r="I40" i="5"/>
  <c r="F20" i="11" l="1"/>
  <c r="I18" i="11"/>
  <c r="G16" i="4"/>
  <c r="G18" i="4"/>
  <c r="H24" i="4"/>
  <c r="I24" i="4"/>
  <c r="I39" i="4"/>
  <c r="I40" i="4"/>
  <c r="I41" i="4"/>
  <c r="I42" i="4"/>
  <c r="I43" i="4"/>
  <c r="H52" i="4"/>
  <c r="H53" i="4"/>
  <c r="H54" i="4"/>
  <c r="H55" i="4"/>
  <c r="E56" i="4"/>
  <c r="F56" i="4"/>
  <c r="G56" i="4"/>
  <c r="I56" i="4"/>
  <c r="I20" i="11" l="1"/>
  <c r="F27" i="11" s="1"/>
  <c r="L18" i="11"/>
  <c r="L20" i="11" s="1"/>
  <c r="F31" i="11" s="1"/>
  <c r="K18" i="11"/>
  <c r="K20" i="11" s="1"/>
  <c r="F32" i="11" s="1"/>
  <c r="F29" i="11" s="1"/>
  <c r="H56" i="4"/>
  <c r="H57" i="10"/>
  <c r="G24" i="4"/>
  <c r="G24" i="10" s="1"/>
  <c r="G18" i="10"/>
  <c r="L21" i="11" l="1"/>
  <c r="G28" i="10" l="1"/>
</calcChain>
</file>

<file path=xl/comments1.xml><?xml version="1.0" encoding="utf-8"?>
<comments xmlns="http://schemas.openxmlformats.org/spreadsheetml/2006/main">
  <authors>
    <author>Dostálová Anna</author>
  </authors>
  <commentList>
    <comment ref="O25" authorId="0">
      <text>
        <r>
          <rPr>
            <b/>
            <sz val="9"/>
            <color indexed="81"/>
            <rFont val="Tahoma"/>
            <family val="2"/>
            <charset val="238"/>
          </rPr>
          <t>Záchranka: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<sst xmlns="http://schemas.openxmlformats.org/spreadsheetml/2006/main" count="529" uniqueCount="142">
  <si>
    <t>celkem</t>
  </si>
  <si>
    <t>Investiční fond</t>
  </si>
  <si>
    <t>Fond rezervní</t>
  </si>
  <si>
    <t>FKSP</t>
  </si>
  <si>
    <t>Fond odměn</t>
  </si>
  <si>
    <t>Finanční krytí k</t>
  </si>
  <si>
    <t xml:space="preserve">Stav k </t>
  </si>
  <si>
    <t>Čerpání</t>
  </si>
  <si>
    <t>Tvorba</t>
  </si>
  <si>
    <t>Stav k 1.1.2013</t>
  </si>
  <si>
    <t>jednotka -  Kč na 2 des. místa</t>
  </si>
  <si>
    <t>Fondy</t>
  </si>
  <si>
    <t>4)</t>
  </si>
  <si>
    <t>Vynaložené odpisy nad stanovený limit byly finančně pokryty z provozních prostředků organizace-……………………</t>
  </si>
  <si>
    <t xml:space="preserve">Pozn. : </t>
  </si>
  <si>
    <t>Odvody z investičního fondu /spolufin. akcí/</t>
  </si>
  <si>
    <t>Odvody z investičního fondu /odpisy/</t>
  </si>
  <si>
    <t>Neinvestiční příspěvek/nájemné/</t>
  </si>
  <si>
    <t>Neinvestiční příspěvek /odpisy/</t>
  </si>
  <si>
    <t>Limit mzdových prostředků</t>
  </si>
  <si>
    <t>% plnění</t>
  </si>
  <si>
    <t>Skutečnost</t>
  </si>
  <si>
    <t>Schválená částka</t>
  </si>
  <si>
    <t>Závazné ukazatele</t>
  </si>
  <si>
    <t>3)</t>
  </si>
  <si>
    <t>b)</t>
  </si>
  <si>
    <t xml:space="preserve"> - Návrh na příděly do fondů:</t>
  </si>
  <si>
    <t>2)</t>
  </si>
  <si>
    <t>b) Transferový podíl (účet 672)</t>
  </si>
  <si>
    <t>a) Výsledek hospodaření po zdanění  (bez transferového podílu)</t>
  </si>
  <si>
    <t>Výsledek hospodaření /po zdanění/</t>
  </si>
  <si>
    <t>daň z příjmů,dodatečné odvody daně z příjmů (nákladová položka)</t>
  </si>
  <si>
    <t>Doplňující údaje :</t>
  </si>
  <si>
    <t>Výnosy</t>
  </si>
  <si>
    <t>Náklady</t>
  </si>
  <si>
    <t xml:space="preserve">1)    Náklady a výnosy    </t>
  </si>
  <si>
    <t>Doplňková  činnost</t>
  </si>
  <si>
    <t>Hlavní činnost</t>
  </si>
  <si>
    <t xml:space="preserve">celkem   </t>
  </si>
  <si>
    <t>rozpočet</t>
  </si>
  <si>
    <t>z toho:</t>
  </si>
  <si>
    <t>Upravený</t>
  </si>
  <si>
    <t xml:space="preserve">Schválený </t>
  </si>
  <si>
    <t>………………………………                                                                  ………….…..……………………………</t>
  </si>
  <si>
    <t>ORG</t>
  </si>
  <si>
    <t>IĆ</t>
  </si>
  <si>
    <t>……………………………………….……..………………………………………..…………………………………</t>
  </si>
  <si>
    <t>Adresa :</t>
  </si>
  <si>
    <t>Název organizace :</t>
  </si>
  <si>
    <t>REKAPITULACE ZA ORGANIZACI :</t>
  </si>
  <si>
    <t>v Kč</t>
  </si>
  <si>
    <t xml:space="preserve"> - 5 organizací se zlepšeným výsledkem hospodaření v celkové výši</t>
  </si>
  <si>
    <t>Z celkového počtu 5 příspěvkových  organizací skončilo:</t>
  </si>
  <si>
    <t>Komentář:</t>
  </si>
  <si>
    <t>CELKEM</t>
  </si>
  <si>
    <t>PO má doplňkovou činnost</t>
  </si>
  <si>
    <t>772 00 Olomouc</t>
  </si>
  <si>
    <t>Aksamitova 8</t>
  </si>
  <si>
    <t>Zdravotnická záchranná služba Olomouckého kraje, příspěvková organizace</t>
  </si>
  <si>
    <t>1704</t>
  </si>
  <si>
    <t>NEMÁ DOPL. ČINNOST</t>
  </si>
  <si>
    <t>787 01  Šumperk</t>
  </si>
  <si>
    <t>Dr. Beneše 13</t>
  </si>
  <si>
    <t>Dětské centrum Pavučinka Šumperk, příspěvková organizace</t>
  </si>
  <si>
    <t>1703</t>
  </si>
  <si>
    <t>779 00  Olomouc</t>
  </si>
  <si>
    <t>U Dět.domova 269</t>
  </si>
  <si>
    <t>1702</t>
  </si>
  <si>
    <t>Moravský Beroun, příspěvková organizace</t>
  </si>
  <si>
    <t>793 05 Moravský Beroun</t>
  </si>
  <si>
    <t>Masarykova 412</t>
  </si>
  <si>
    <t>Odborný léčebný ústav neurolog.-geriatrický</t>
  </si>
  <si>
    <t>1701</t>
  </si>
  <si>
    <t>783 97  Paseka</t>
  </si>
  <si>
    <t>Paseka 145</t>
  </si>
  <si>
    <t>Odborný léčebný ústav Paseka, příspěvková organizace</t>
  </si>
  <si>
    <t>1700</t>
  </si>
  <si>
    <t>Fond  rezervní</t>
  </si>
  <si>
    <t>ztráta</t>
  </si>
  <si>
    <t>zlepšený VH</t>
  </si>
  <si>
    <t>Výsledek hospodaření</t>
  </si>
  <si>
    <t>Daň</t>
  </si>
  <si>
    <t>Adresa</t>
  </si>
  <si>
    <t xml:space="preserve">Název organizace </t>
  </si>
  <si>
    <t>§</t>
  </si>
  <si>
    <t>ORJ -14</t>
  </si>
  <si>
    <t>d) Příspěvkové organizace v oblasti zdravotnictví</t>
  </si>
  <si>
    <r>
      <t xml:space="preserve">Rekapitulace hospodaření /výsledek hospodaření/  za rok  </t>
    </r>
    <r>
      <rPr>
        <b/>
        <u/>
        <sz val="16"/>
        <rFont val="Times New Roman"/>
        <family val="1"/>
        <charset val="238"/>
      </rPr>
      <t>2013</t>
    </r>
  </si>
  <si>
    <t>REKAPITULACE ZA ORGANIZACI - OBLAST ZDRAVOTNICTVÍ</t>
  </si>
  <si>
    <t>Odborný léčebný ústav Paseka, p.o.</t>
  </si>
  <si>
    <t>Paseka 145, Paseka, PSČ 783 97</t>
  </si>
  <si>
    <t>00849081</t>
  </si>
  <si>
    <t>Dětské centrum Ostrůvek, p. o.</t>
  </si>
  <si>
    <t>U Dětského domova 269,  779 00 Olomouc</t>
  </si>
  <si>
    <t>00849197</t>
  </si>
  <si>
    <t>Dr. E. Beneše 13, 787 01 Šumperk</t>
  </si>
  <si>
    <t>75010984</t>
  </si>
  <si>
    <t>Zdravotnická záchranná služba, přísp.organizace</t>
  </si>
  <si>
    <t>Aksamitova 8, 772 00 Olomouc</t>
  </si>
  <si>
    <t>00849103</t>
  </si>
  <si>
    <t>Odborný léčebný ústav neurologicko-geriatrický Moravský Beroun</t>
  </si>
  <si>
    <t>Masarykova 412, 793 05 Moravský Beroun</t>
  </si>
  <si>
    <t>00600946</t>
  </si>
  <si>
    <t>a) Rozdělení výsledku hospodaření</t>
  </si>
  <si>
    <t>Dětské centrum Ostrůvek, příspěvková organizace</t>
  </si>
  <si>
    <t>Dle účetního výkazu</t>
  </si>
  <si>
    <t>Výsledek hospodaření očištěný o transferový podíl</t>
  </si>
  <si>
    <t xml:space="preserve">Zlepšený výsledek hospodaření za rok 2013 ve výši 433 972,41 Kč bude použit k úhradě ztráty minulých let, která je k 31.12.2013 ve výši    433 972,41  Kč. </t>
  </si>
  <si>
    <t>Transferový podíl          (účet 432)</t>
  </si>
  <si>
    <t xml:space="preserve">a) Rozdělení do fondů </t>
  </si>
  <si>
    <t>b) Pokrytí  ztráty z  minulých období</t>
  </si>
  <si>
    <r>
      <t xml:space="preserve">Rozdělení zlepšeného výsledku hospodaření </t>
    </r>
    <r>
      <rPr>
        <sz val="10"/>
        <rFont val="Arial"/>
        <family val="2"/>
        <charset val="238"/>
      </rPr>
      <t>(očištěného o transferový podíl)</t>
    </r>
  </si>
  <si>
    <t>Celkem rozděleno :</t>
  </si>
  <si>
    <t>Po vyloučení transferového podílu jsou výsledky příspěvkových organizací následující:</t>
  </si>
  <si>
    <t>z toho :</t>
  </si>
  <si>
    <t>Saldo</t>
  </si>
  <si>
    <t>Příspěvková organizace si pokrývá  odpisy  z provozních prostředků organizace.</t>
  </si>
  <si>
    <t>Vynaložené odpisy nad stanovený limit byly finančně pokryty z provozních prostředků organizace-1 365,- Kč.</t>
  </si>
  <si>
    <t>Vynaložené odpisy nad stanovený limit byly finančně pokryty z provozních prostředků organizace-938,- Kč.</t>
  </si>
  <si>
    <t>Vynaložené odpisy nad stanovený limit byly finančně pokryty z provozních prostředků organizace-120 747,74 Kč.</t>
  </si>
  <si>
    <r>
      <t xml:space="preserve">) Z toho:1) Záchranka - zlepšený výsledek hospodaření za rok 2013 ve výši </t>
    </r>
    <r>
      <rPr>
        <b/>
        <sz val="10"/>
        <rFont val="Arial"/>
        <family val="2"/>
        <charset val="238"/>
      </rPr>
      <t>433 972,41 Kč b</t>
    </r>
    <r>
      <rPr>
        <sz val="10"/>
        <rFont val="Arial"/>
        <family val="2"/>
        <charset val="238"/>
      </rPr>
      <t xml:space="preserve">ude použit k úhradě ztráty minulých let, která je k 31.12.2013 ve výši    433 972,41  Kč. 2) Paseka -211 727,94 na pokrytí transferu 2013 a zůstává nepokryto  </t>
    </r>
    <r>
      <rPr>
        <b/>
        <u/>
        <sz val="10"/>
        <rFont val="Arial"/>
        <family val="2"/>
        <charset val="238"/>
      </rPr>
      <t>209 669,34</t>
    </r>
    <r>
      <rPr>
        <sz val="10"/>
        <rFont val="Arial"/>
        <family val="2"/>
        <charset val="238"/>
      </rPr>
      <t xml:space="preserve"> Kč (tj. ztáta PO), 3) Ostrůvek-36 464,80 na pokrytí transferu 2013 a zůstává nepokryto </t>
    </r>
    <r>
      <rPr>
        <b/>
        <u/>
        <sz val="10"/>
        <rFont val="Arial"/>
        <family val="2"/>
        <charset val="238"/>
      </rPr>
      <t xml:space="preserve">12 481,20 </t>
    </r>
    <r>
      <rPr>
        <sz val="10"/>
        <rFont val="Arial"/>
        <family val="2"/>
        <charset val="238"/>
      </rPr>
      <t xml:space="preserve">Kč) </t>
    </r>
  </si>
  <si>
    <t>Výše výsledku hospodaření za rok 2013 je ovlivněna transferovým podílem, což je pouze účetní zápis bez vazby na finanční prostředky. Po odečtení transferového podílu z výsledku hospodaření příspěvkové organizace, skončila tato organizace ve ztrátě, která činí 209 669,34 Kč, ztráta bude kryta na vrub rezervního fondu příspěvkové organizace.</t>
  </si>
  <si>
    <t>a) Výsledek hospodaření po zdanění  (bez transf. podílu)</t>
  </si>
  <si>
    <t xml:space="preserve"> - Nerozdělený výsledek hospodaření (transfer)</t>
  </si>
  <si>
    <t>Výsledek hospod. minulých účet. období k 31.12.2013</t>
  </si>
  <si>
    <t>Výše výsledku hospodaření za rok 2013 je ovlivněna transferovým podílem, což je pouze účetní zápis bez vazby na finanční prostředky. Po odečtení transferového podílu z výsledku hospodaření příspěvkové organizace, skončila tato organizace ve ztrátě, která činí 12 481,- Kč,ztráta bude kryta na vrub rezervního fondu příspěvkové organizace.</t>
  </si>
  <si>
    <t>(po zdanění)</t>
  </si>
  <si>
    <t xml:space="preserve">Ing. Bohuslav Kolář, MBA,  vedoucího odboru 
</t>
  </si>
  <si>
    <t>Rekapitulace:</t>
  </si>
  <si>
    <t>1) příděl do RF……………….</t>
  </si>
  <si>
    <t>2) transfrer…………………….</t>
  </si>
  <si>
    <t>CELKEM…………………………………</t>
  </si>
  <si>
    <t>3) žádné PO neskočilo v 14 ve ztátě</t>
  </si>
  <si>
    <t>4) pokrytí ztáty min. období</t>
  </si>
  <si>
    <t>KS</t>
  </si>
  <si>
    <t>5) ztráta PO (transfer)</t>
  </si>
  <si>
    <t xml:space="preserve"> Transferový podíl (účet 672)</t>
  </si>
  <si>
    <t>Změna Petra</t>
  </si>
  <si>
    <t xml:space="preserve"> - 1 organizace ve ztrátě v celkové výši</t>
  </si>
  <si>
    <t xml:space="preserve"> - 4 organizace se zlepšeným výsledkem hospodaření v celkové výši</t>
  </si>
  <si>
    <r>
      <t>FR Změna (z 507 037,19 na 718 765,13Kč) Petra 19.5.2014 v případě, že Po ponížilo příspěvek do IF o transferový podíl (3 PO - SUS, Paseka (transfer - 421 397,28 Kč,</t>
    </r>
    <r>
      <rPr>
        <b/>
        <sz val="10"/>
        <color rgb="FFFF0000"/>
        <rFont val="Arial"/>
        <family val="2"/>
        <charset val="238"/>
      </rPr>
      <t xml:space="preserve"> VH 211 727,94</t>
    </r>
    <r>
      <rPr>
        <sz val="10"/>
        <color rgb="FFFF0000"/>
        <rFont val="Arial"/>
        <family val="2"/>
        <charset val="238"/>
      </rPr>
      <t xml:space="preserve"> Kč)), Śvehlova střední škola) neuplatní se princip jak u ostatních po a výsledek VH se nebude o tento transferový podíl snižovat. Vyjímkou je Švehlova škola, která si svůj způsob účtovaní v roce 2013 opraví v roce 2014(Monika +Petra-19.5.14)</t>
    </r>
  </si>
  <si>
    <t>Výše výsledku hospodaření za rok 2013 není ovlivněna transferovým podílem, příspěvková organizace postupovala v rozporu s pokynem zřizovatele. Tímto postupem porušila příspěvková organizace porušila zákon 250/2000 Sb., o rozpočtových pravidlech územních rozpočtů a snížila příděl do investičního fondu o částku odpovídající výši transferového podílu tj. o 421 397,28 Kč. Investiční fond příspěvkové organizace je tedy tvořen ve výši odpisů snížených o transferový podíl.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</si>
</sst>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Kč&quot;_-;\-* #,##0.00\ &quot;Kč&quot;_-;_-* &quot;-&quot;??\ &quot;Kč&quot;_-;_-@_-"/>
    <numFmt numFmtId="164" formatCode="#,##0.00\ &quot;Kč&quot;"/>
  </numFmts>
  <fonts count="5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Arial"/>
      <family val="2"/>
      <charset val="238"/>
    </font>
    <font>
      <b/>
      <sz val="11"/>
      <color indexed="19"/>
      <name val="Comic Sans MS"/>
      <family val="4"/>
      <charset val="238"/>
    </font>
    <font>
      <sz val="8"/>
      <name val="Comic Sans MS"/>
      <family val="4"/>
      <charset val="238"/>
    </font>
    <font>
      <sz val="9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1"/>
      <name val="Comic Sans MS"/>
      <family val="4"/>
      <charset val="238"/>
    </font>
    <font>
      <sz val="8"/>
      <name val="Arial"/>
      <family val="2"/>
      <charset val="238"/>
    </font>
    <font>
      <b/>
      <sz val="11"/>
      <color indexed="19"/>
      <name val="Arial Black"/>
      <family val="2"/>
      <charset val="238"/>
    </font>
    <font>
      <b/>
      <sz val="11"/>
      <name val="Arial Black"/>
      <family val="2"/>
      <charset val="238"/>
    </font>
    <font>
      <b/>
      <sz val="10"/>
      <name val="Comic Sans MS"/>
      <family val="4"/>
      <charset val="238"/>
    </font>
    <font>
      <sz val="10"/>
      <name val="Comic Sans MS"/>
      <family val="4"/>
      <charset val="238"/>
    </font>
    <font>
      <b/>
      <sz val="9"/>
      <name val="Arial"/>
      <family val="2"/>
      <charset val="238"/>
    </font>
    <font>
      <sz val="11"/>
      <name val="Arial Black"/>
      <family val="2"/>
      <charset val="238"/>
    </font>
    <font>
      <sz val="12"/>
      <name val="Arial Black"/>
      <family val="2"/>
    </font>
    <font>
      <sz val="10"/>
      <name val="Arial Black"/>
      <family val="2"/>
      <charset val="238"/>
    </font>
    <font>
      <sz val="11"/>
      <name val="Comic Sans MS"/>
      <family val="4"/>
      <charset val="238"/>
    </font>
    <font>
      <b/>
      <sz val="14"/>
      <name val="Arial Black"/>
      <family val="2"/>
      <charset val="238"/>
    </font>
    <font>
      <sz val="14"/>
      <name val="Arial Black"/>
      <family val="2"/>
      <charset val="238"/>
    </font>
    <font>
      <sz val="14"/>
      <name val="Arial"/>
      <family val="2"/>
      <charset val="238"/>
    </font>
    <font>
      <b/>
      <sz val="12"/>
      <name val="Comic Sans MS"/>
      <family val="4"/>
      <charset val="238"/>
    </font>
    <font>
      <b/>
      <sz val="12"/>
      <name val="Arial"/>
      <family val="2"/>
      <charset val="238"/>
    </font>
    <font>
      <sz val="9"/>
      <name val="Comic Sans MS"/>
      <family val="4"/>
      <charset val="238"/>
    </font>
    <font>
      <b/>
      <sz val="10"/>
      <color indexed="19"/>
      <name val="Comic Sans MS"/>
      <family val="4"/>
      <charset val="238"/>
    </font>
    <font>
      <b/>
      <sz val="12"/>
      <name val="Arial Black"/>
      <family val="2"/>
      <charset val="238"/>
    </font>
    <font>
      <u/>
      <sz val="10"/>
      <name val="Arial"/>
      <family val="2"/>
      <charset val="238"/>
    </font>
    <font>
      <u/>
      <sz val="12"/>
      <name val="Arial"/>
      <family val="2"/>
      <charset val="238"/>
    </font>
    <font>
      <u/>
      <sz val="12"/>
      <name val="Arial Black"/>
      <family val="2"/>
      <charset val="238"/>
    </font>
    <font>
      <sz val="10"/>
      <color indexed="10"/>
      <name val="Arial"/>
      <family val="2"/>
      <charset val="238"/>
    </font>
    <font>
      <sz val="12"/>
      <name val="Arial"/>
      <family val="2"/>
      <charset val="238"/>
    </font>
    <font>
      <b/>
      <sz val="14"/>
      <name val="Arial"/>
      <family val="2"/>
      <charset val="238"/>
    </font>
    <font>
      <b/>
      <sz val="14"/>
      <name val="Times New Roman"/>
      <family val="1"/>
      <charset val="238"/>
    </font>
    <font>
      <b/>
      <u/>
      <sz val="14"/>
      <name val="Times New Roman"/>
      <family val="1"/>
      <charset val="238"/>
    </font>
    <font>
      <b/>
      <u/>
      <sz val="16"/>
      <name val="Times New Roman"/>
      <family val="1"/>
      <charset val="238"/>
    </font>
    <font>
      <b/>
      <u/>
      <sz val="16"/>
      <name val="Arial CE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0"/>
      <color theme="0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11"/>
      <color theme="1"/>
      <name val="Arial Black"/>
      <family val="2"/>
      <charset val="238"/>
    </font>
    <font>
      <b/>
      <u/>
      <sz val="10"/>
      <name val="Arial"/>
      <family val="2"/>
      <charset val="238"/>
    </font>
    <font>
      <b/>
      <u/>
      <sz val="11"/>
      <name val="Arial"/>
      <family val="2"/>
      <charset val="238"/>
    </font>
    <font>
      <b/>
      <sz val="9"/>
      <name val="Arial Black"/>
      <family val="2"/>
      <charset val="238"/>
    </font>
    <font>
      <b/>
      <sz val="10"/>
      <name val="Arial Black"/>
      <family val="2"/>
      <charset val="238"/>
    </font>
    <font>
      <b/>
      <u/>
      <sz val="10"/>
      <name val="Arial Black"/>
      <family val="2"/>
      <charset val="238"/>
    </font>
    <font>
      <u/>
      <sz val="10"/>
      <name val="Arial Black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1"/>
      <color rgb="FFFF0000"/>
      <name val="Calibri"/>
      <family val="2"/>
      <charset val="238"/>
      <scheme val="minor"/>
    </font>
    <font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u/>
      <sz val="10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86">
    <border>
      <left/>
      <right/>
      <top/>
      <bottom/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/>
      <right/>
      <top style="thick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ck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ck">
        <color indexed="64"/>
      </right>
      <top style="hair">
        <color indexed="64"/>
      </top>
      <bottom/>
      <diagonal/>
    </border>
    <border>
      <left style="thick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ck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ck">
        <color indexed="64"/>
      </right>
      <top/>
      <bottom style="hair">
        <color indexed="64"/>
      </bottom>
      <diagonal/>
    </border>
    <border>
      <left style="thick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ck">
        <color indexed="64"/>
      </right>
      <top/>
      <bottom style="hair">
        <color indexed="64"/>
      </bottom>
      <diagonal/>
    </border>
    <border>
      <left style="medium">
        <color indexed="64"/>
      </left>
      <right style="thick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</borders>
  <cellStyleXfs count="15">
    <xf numFmtId="0" fontId="0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2" fillId="0" borderId="0" applyFont="0" applyFill="0" applyBorder="0" applyAlignment="0" applyProtection="0"/>
    <xf numFmtId="0" fontId="2" fillId="0" borderId="0"/>
  </cellStyleXfs>
  <cellXfs count="398">
    <xf numFmtId="0" fontId="0" fillId="0" borderId="0" xfId="0"/>
    <xf numFmtId="0" fontId="2" fillId="0" borderId="0" xfId="1"/>
    <xf numFmtId="0" fontId="2" fillId="0" borderId="0" xfId="1" applyFont="1" applyProtection="1">
      <protection hidden="1"/>
    </xf>
    <xf numFmtId="0" fontId="2" fillId="0" borderId="0" xfId="1" applyFont="1" applyProtection="1">
      <protection locked="0"/>
    </xf>
    <xf numFmtId="0" fontId="2" fillId="0" borderId="0" xfId="1" applyFont="1" applyBorder="1" applyProtection="1">
      <protection hidden="1"/>
    </xf>
    <xf numFmtId="0" fontId="3" fillId="0" borderId="0" xfId="1" applyFont="1" applyBorder="1" applyProtection="1">
      <protection hidden="1"/>
    </xf>
    <xf numFmtId="0" fontId="4" fillId="0" borderId="0" xfId="1" applyFont="1" applyBorder="1" applyProtection="1">
      <protection hidden="1"/>
    </xf>
    <xf numFmtId="0" fontId="5" fillId="0" borderId="0" xfId="1" applyFont="1" applyBorder="1" applyProtection="1">
      <protection hidden="1"/>
    </xf>
    <xf numFmtId="4" fontId="6" fillId="0" borderId="0" xfId="1" applyNumberFormat="1" applyFont="1" applyProtection="1">
      <protection hidden="1"/>
    </xf>
    <xf numFmtId="0" fontId="2" fillId="0" borderId="0" xfId="1" applyFont="1" applyBorder="1" applyAlignment="1" applyProtection="1">
      <alignment shrinkToFit="1"/>
      <protection hidden="1"/>
    </xf>
    <xf numFmtId="4" fontId="7" fillId="0" borderId="0" xfId="1" applyNumberFormat="1" applyFont="1" applyBorder="1" applyProtection="1">
      <protection hidden="1"/>
    </xf>
    <xf numFmtId="4" fontId="8" fillId="0" borderId="1" xfId="1" applyNumberFormat="1" applyFont="1" applyBorder="1" applyAlignment="1" applyProtection="1">
      <alignment shrinkToFit="1"/>
      <protection hidden="1"/>
    </xf>
    <xf numFmtId="4" fontId="8" fillId="0" borderId="2" xfId="1" applyNumberFormat="1" applyFont="1" applyBorder="1" applyAlignment="1" applyProtection="1">
      <alignment shrinkToFit="1"/>
      <protection hidden="1"/>
    </xf>
    <xf numFmtId="0" fontId="8" fillId="0" borderId="4" xfId="1" applyFont="1" applyBorder="1" applyProtection="1">
      <protection hidden="1"/>
    </xf>
    <xf numFmtId="0" fontId="9" fillId="0" borderId="5" xfId="1" applyFont="1" applyBorder="1" applyProtection="1">
      <protection hidden="1"/>
    </xf>
    <xf numFmtId="4" fontId="2" fillId="0" borderId="6" xfId="1" applyNumberFormat="1" applyFont="1" applyBorder="1" applyAlignment="1" applyProtection="1">
      <alignment shrinkToFit="1"/>
      <protection hidden="1"/>
    </xf>
    <xf numFmtId="4" fontId="2" fillId="0" borderId="7" xfId="1" applyNumberFormat="1" applyFont="1" applyBorder="1" applyAlignment="1" applyProtection="1">
      <alignment shrinkToFit="1"/>
      <protection hidden="1"/>
    </xf>
    <xf numFmtId="4" fontId="2" fillId="0" borderId="7" xfId="1" applyNumberFormat="1" applyFont="1" applyBorder="1" applyAlignment="1" applyProtection="1">
      <alignment horizontal="right" shrinkToFit="1"/>
      <protection hidden="1"/>
    </xf>
    <xf numFmtId="0" fontId="2" fillId="0" borderId="9" xfId="1" applyFont="1" applyBorder="1" applyProtection="1">
      <protection hidden="1"/>
    </xf>
    <xf numFmtId="0" fontId="2" fillId="0" borderId="8" xfId="1" applyFont="1" applyBorder="1" applyProtection="1">
      <protection hidden="1"/>
    </xf>
    <xf numFmtId="4" fontId="2" fillId="0" borderId="10" xfId="1" applyNumberFormat="1" applyFont="1" applyBorder="1" applyAlignment="1" applyProtection="1">
      <alignment shrinkToFit="1"/>
      <protection hidden="1"/>
    </xf>
    <xf numFmtId="4" fontId="2" fillId="0" borderId="11" xfId="1" applyNumberFormat="1" applyFont="1" applyBorder="1" applyAlignment="1" applyProtection="1">
      <alignment shrinkToFit="1"/>
      <protection hidden="1"/>
    </xf>
    <xf numFmtId="4" fontId="2" fillId="0" borderId="11" xfId="1" applyNumberFormat="1" applyFont="1" applyBorder="1" applyAlignment="1" applyProtection="1">
      <alignment horizontal="right" shrinkToFit="1"/>
      <protection hidden="1"/>
    </xf>
    <xf numFmtId="0" fontId="2" fillId="0" borderId="13" xfId="1" applyFont="1" applyBorder="1" applyProtection="1">
      <protection hidden="1"/>
    </xf>
    <xf numFmtId="0" fontId="2" fillId="0" borderId="14" xfId="1" applyFont="1" applyBorder="1" applyProtection="1">
      <protection hidden="1"/>
    </xf>
    <xf numFmtId="0" fontId="2" fillId="0" borderId="15" xfId="1" applyFont="1" applyBorder="1" applyProtection="1">
      <protection hidden="1"/>
    </xf>
    <xf numFmtId="0" fontId="2" fillId="0" borderId="16" xfId="1" applyFont="1" applyBorder="1" applyProtection="1">
      <protection hidden="1"/>
    </xf>
    <xf numFmtId="0" fontId="2" fillId="0" borderId="5" xfId="1" applyFont="1" applyBorder="1" applyProtection="1">
      <protection hidden="1"/>
    </xf>
    <xf numFmtId="0" fontId="2" fillId="0" borderId="4" xfId="1" applyFont="1" applyBorder="1" applyProtection="1">
      <protection hidden="1"/>
    </xf>
    <xf numFmtId="0" fontId="2" fillId="0" borderId="17" xfId="1" applyFont="1" applyBorder="1" applyProtection="1">
      <protection hidden="1"/>
    </xf>
    <xf numFmtId="0" fontId="2" fillId="0" borderId="18" xfId="1" applyFont="1" applyBorder="1" applyAlignment="1" applyProtection="1">
      <alignment horizontal="center"/>
      <protection hidden="1"/>
    </xf>
    <xf numFmtId="0" fontId="2" fillId="0" borderId="19" xfId="1" applyFont="1" applyBorder="1" applyProtection="1">
      <protection hidden="1"/>
    </xf>
    <xf numFmtId="14" fontId="2" fillId="0" borderId="17" xfId="1" applyNumberFormat="1" applyFont="1" applyBorder="1" applyProtection="1">
      <protection hidden="1"/>
    </xf>
    <xf numFmtId="14" fontId="2" fillId="0" borderId="18" xfId="1" applyNumberFormat="1" applyFont="1" applyBorder="1" applyProtection="1">
      <protection hidden="1"/>
    </xf>
    <xf numFmtId="0" fontId="2" fillId="0" borderId="18" xfId="1" applyFont="1" applyBorder="1" applyProtection="1">
      <protection hidden="1"/>
    </xf>
    <xf numFmtId="0" fontId="2" fillId="0" borderId="10" xfId="1" applyFont="1" applyBorder="1" applyProtection="1">
      <protection hidden="1"/>
    </xf>
    <xf numFmtId="0" fontId="2" fillId="0" borderId="11" xfId="1" applyFont="1" applyBorder="1" applyProtection="1">
      <protection hidden="1"/>
    </xf>
    <xf numFmtId="0" fontId="2" fillId="0" borderId="11" xfId="1" applyFont="1" applyBorder="1" applyAlignment="1" applyProtection="1">
      <alignment horizontal="center"/>
      <protection hidden="1"/>
    </xf>
    <xf numFmtId="0" fontId="10" fillId="0" borderId="12" xfId="1" applyFont="1" applyBorder="1" applyAlignment="1" applyProtection="1">
      <alignment horizontal="center"/>
      <protection hidden="1"/>
    </xf>
    <xf numFmtId="0" fontId="2" fillId="0" borderId="20" xfId="1" applyFont="1" applyBorder="1" applyProtection="1">
      <protection hidden="1"/>
    </xf>
    <xf numFmtId="0" fontId="4" fillId="0" borderId="20" xfId="1" applyFont="1" applyBorder="1" applyProtection="1">
      <protection hidden="1"/>
    </xf>
    <xf numFmtId="0" fontId="9" fillId="0" borderId="12" xfId="1" applyFont="1" applyBorder="1" applyProtection="1">
      <protection hidden="1"/>
    </xf>
    <xf numFmtId="0" fontId="11" fillId="0" borderId="0" xfId="1" applyFont="1" applyBorder="1" applyProtection="1">
      <protection hidden="1"/>
    </xf>
    <xf numFmtId="0" fontId="12" fillId="0" borderId="0" xfId="1" applyFont="1" applyBorder="1" applyProtection="1">
      <protection hidden="1"/>
    </xf>
    <xf numFmtId="10" fontId="2" fillId="0" borderId="0" xfId="1" applyNumberFormat="1" applyFont="1" applyBorder="1" applyAlignment="1" applyProtection="1">
      <alignment horizontal="right" indent="3"/>
      <protection locked="0"/>
    </xf>
    <xf numFmtId="0" fontId="2" fillId="0" borderId="0" xfId="1" applyFont="1" applyBorder="1" applyAlignment="1" applyProtection="1">
      <alignment horizontal="center"/>
      <protection locked="0"/>
    </xf>
    <xf numFmtId="4" fontId="2" fillId="0" borderId="0" xfId="1" applyNumberFormat="1" applyFont="1" applyBorder="1" applyProtection="1">
      <protection locked="0"/>
    </xf>
    <xf numFmtId="0" fontId="3" fillId="0" borderId="0" xfId="1" applyFont="1" applyBorder="1" applyProtection="1">
      <protection locked="0"/>
    </xf>
    <xf numFmtId="0" fontId="13" fillId="0" borderId="0" xfId="1" applyFont="1" applyBorder="1" applyProtection="1">
      <protection locked="0"/>
    </xf>
    <xf numFmtId="0" fontId="14" fillId="0" borderId="0" xfId="1" applyFont="1" applyBorder="1" applyProtection="1">
      <protection locked="0"/>
    </xf>
    <xf numFmtId="0" fontId="2" fillId="0" borderId="0" xfId="1" applyFont="1" applyBorder="1" applyAlignment="1" applyProtection="1">
      <alignment horizontal="left" indent="2"/>
      <protection locked="0"/>
    </xf>
    <xf numFmtId="0" fontId="15" fillId="0" borderId="0" xfId="1" applyFont="1" applyBorder="1" applyProtection="1">
      <protection locked="0"/>
    </xf>
    <xf numFmtId="0" fontId="6" fillId="0" borderId="0" xfId="1" applyFont="1" applyBorder="1" applyProtection="1">
      <protection locked="0"/>
    </xf>
    <xf numFmtId="0" fontId="2" fillId="0" borderId="0" xfId="1" applyFont="1" applyBorder="1" applyAlignment="1" applyProtection="1">
      <protection locked="0"/>
    </xf>
    <xf numFmtId="10" fontId="2" fillId="0" borderId="0" xfId="1" applyNumberFormat="1" applyFont="1" applyBorder="1" applyAlignment="1" applyProtection="1">
      <alignment horizontal="right" indent="3"/>
      <protection hidden="1"/>
    </xf>
    <xf numFmtId="0" fontId="2" fillId="0" borderId="0" xfId="1" applyFont="1" applyBorder="1" applyAlignment="1" applyProtection="1">
      <alignment horizontal="center"/>
      <protection hidden="1"/>
    </xf>
    <xf numFmtId="4" fontId="2" fillId="0" borderId="0" xfId="1" applyNumberFormat="1" applyFont="1" applyBorder="1" applyAlignment="1" applyProtection="1">
      <alignment shrinkToFit="1"/>
      <protection hidden="1"/>
    </xf>
    <xf numFmtId="0" fontId="13" fillId="0" borderId="0" xfId="1" applyFont="1" applyBorder="1" applyProtection="1">
      <protection hidden="1"/>
    </xf>
    <xf numFmtId="0" fontId="14" fillId="0" borderId="0" xfId="1" applyFont="1" applyBorder="1" applyProtection="1">
      <protection hidden="1"/>
    </xf>
    <xf numFmtId="0" fontId="2" fillId="0" borderId="0" xfId="1" applyFont="1" applyBorder="1" applyAlignment="1" applyProtection="1">
      <alignment horizontal="left" indent="2"/>
      <protection hidden="1"/>
    </xf>
    <xf numFmtId="0" fontId="8" fillId="0" borderId="0" xfId="1" applyFont="1" applyBorder="1" applyProtection="1">
      <protection hidden="1"/>
    </xf>
    <xf numFmtId="0" fontId="2" fillId="0" borderId="0" xfId="1" applyAlignment="1">
      <alignment shrinkToFit="1"/>
    </xf>
    <xf numFmtId="164" fontId="10" fillId="0" borderId="0" xfId="1" applyNumberFormat="1" applyFont="1" applyAlignment="1">
      <alignment shrinkToFit="1"/>
    </xf>
    <xf numFmtId="164" fontId="6" fillId="0" borderId="0" xfId="1" applyNumberFormat="1" applyFont="1" applyAlignment="1">
      <alignment shrinkToFit="1"/>
    </xf>
    <xf numFmtId="0" fontId="2" fillId="0" borderId="0" xfId="1" applyFont="1" applyBorder="1" applyAlignment="1" applyProtection="1">
      <alignment horizontal="right" indent="3"/>
      <protection hidden="1"/>
    </xf>
    <xf numFmtId="0" fontId="10" fillId="0" borderId="0" xfId="1" applyFont="1" applyBorder="1" applyAlignment="1" applyProtection="1">
      <alignment horizontal="right" shrinkToFit="1"/>
      <protection hidden="1"/>
    </xf>
    <xf numFmtId="0" fontId="16" fillId="0" borderId="0" xfId="1" applyFont="1" applyBorder="1" applyProtection="1">
      <protection hidden="1"/>
    </xf>
    <xf numFmtId="4" fontId="17" fillId="0" borderId="0" xfId="1" applyNumberFormat="1" applyFont="1" applyBorder="1" applyProtection="1">
      <protection hidden="1"/>
    </xf>
    <xf numFmtId="0" fontId="9" fillId="0" borderId="0" xfId="1" applyFont="1" applyBorder="1" applyProtection="1">
      <protection hidden="1"/>
    </xf>
    <xf numFmtId="0" fontId="2" fillId="2" borderId="0" xfId="1" applyFont="1" applyFill="1" applyBorder="1" applyProtection="1">
      <protection hidden="1"/>
    </xf>
    <xf numFmtId="0" fontId="12" fillId="2" borderId="0" xfId="1" applyFont="1" applyFill="1" applyBorder="1" applyProtection="1">
      <protection hidden="1"/>
    </xf>
    <xf numFmtId="0" fontId="19" fillId="2" borderId="0" xfId="1" applyFont="1" applyFill="1" applyBorder="1" applyProtection="1">
      <protection hidden="1"/>
    </xf>
    <xf numFmtId="0" fontId="14" fillId="2" borderId="0" xfId="1" applyFont="1" applyFill="1" applyBorder="1" applyProtection="1">
      <protection hidden="1"/>
    </xf>
    <xf numFmtId="0" fontId="18" fillId="2" borderId="0" xfId="1" applyFont="1" applyFill="1" applyBorder="1" applyProtection="1">
      <protection hidden="1"/>
    </xf>
    <xf numFmtId="0" fontId="2" fillId="0" borderId="0" xfId="1" applyFont="1" applyFill="1" applyBorder="1" applyProtection="1">
      <protection hidden="1"/>
    </xf>
    <xf numFmtId="0" fontId="20" fillId="2" borderId="0" xfId="1" applyFont="1" applyFill="1" applyBorder="1" applyProtection="1">
      <protection hidden="1"/>
    </xf>
    <xf numFmtId="0" fontId="21" fillId="2" borderId="0" xfId="1" applyFont="1" applyFill="1" applyProtection="1">
      <protection hidden="1"/>
    </xf>
    <xf numFmtId="4" fontId="2" fillId="0" borderId="0" xfId="1" applyNumberFormat="1" applyFont="1" applyFill="1" applyBorder="1" applyAlignment="1" applyProtection="1">
      <alignment shrinkToFit="1"/>
      <protection hidden="1"/>
    </xf>
    <xf numFmtId="4" fontId="8" fillId="0" borderId="0" xfId="1" applyNumberFormat="1" applyFont="1" applyFill="1" applyBorder="1" applyAlignment="1" applyProtection="1">
      <alignment shrinkToFit="1"/>
      <protection hidden="1"/>
    </xf>
    <xf numFmtId="0" fontId="22" fillId="2" borderId="0" xfId="1" applyFont="1" applyFill="1" applyBorder="1" applyProtection="1">
      <protection hidden="1"/>
    </xf>
    <xf numFmtId="0" fontId="22" fillId="2" borderId="0" xfId="1" applyFont="1" applyFill="1" applyProtection="1">
      <protection hidden="1"/>
    </xf>
    <xf numFmtId="0" fontId="3" fillId="2" borderId="0" xfId="1" applyFont="1" applyFill="1" applyBorder="1" applyProtection="1">
      <protection hidden="1"/>
    </xf>
    <xf numFmtId="0" fontId="9" fillId="0" borderId="0" xfId="1" applyFont="1" applyFill="1" applyBorder="1" applyProtection="1"/>
    <xf numFmtId="0" fontId="10" fillId="0" borderId="0" xfId="1" applyFont="1" applyFill="1" applyBorder="1" applyProtection="1"/>
    <xf numFmtId="0" fontId="9" fillId="2" borderId="0" xfId="1" applyFont="1" applyFill="1" applyBorder="1" applyProtection="1">
      <protection hidden="1"/>
    </xf>
    <xf numFmtId="4" fontId="9" fillId="2" borderId="0" xfId="1" applyNumberFormat="1" applyFont="1" applyFill="1" applyBorder="1" applyProtection="1">
      <protection hidden="1"/>
    </xf>
    <xf numFmtId="0" fontId="23" fillId="0" borderId="0" xfId="1" applyFont="1" applyFill="1" applyBorder="1" applyProtection="1"/>
    <xf numFmtId="4" fontId="9" fillId="0" borderId="0" xfId="1" applyNumberFormat="1" applyFont="1" applyFill="1" applyBorder="1" applyAlignment="1" applyProtection="1">
      <alignment shrinkToFit="1"/>
      <protection hidden="1"/>
    </xf>
    <xf numFmtId="0" fontId="9" fillId="0" borderId="0" xfId="1" applyFont="1" applyFill="1" applyBorder="1" applyProtection="1">
      <protection hidden="1"/>
    </xf>
    <xf numFmtId="0" fontId="13" fillId="0" borderId="0" xfId="1" applyFont="1" applyFill="1" applyBorder="1" applyProtection="1">
      <protection hidden="1"/>
    </xf>
    <xf numFmtId="4" fontId="7" fillId="0" borderId="0" xfId="1" applyNumberFormat="1" applyFont="1" applyFill="1" applyBorder="1" applyAlignment="1" applyProtection="1">
      <alignment shrinkToFit="1"/>
      <protection hidden="1"/>
    </xf>
    <xf numFmtId="4" fontId="24" fillId="0" borderId="0" xfId="1" applyNumberFormat="1" applyFont="1" applyFill="1" applyBorder="1" applyAlignment="1" applyProtection="1">
      <alignment shrinkToFit="1"/>
      <protection hidden="1"/>
    </xf>
    <xf numFmtId="4" fontId="24" fillId="0" borderId="0" xfId="1" applyNumberFormat="1" applyFont="1" applyFill="1" applyAlignment="1" applyProtection="1">
      <alignment shrinkToFit="1"/>
      <protection hidden="1"/>
    </xf>
    <xf numFmtId="0" fontId="13" fillId="2" borderId="0" xfId="1" applyFont="1" applyFill="1" applyBorder="1" applyProtection="1">
      <protection hidden="1"/>
    </xf>
    <xf numFmtId="4" fontId="2" fillId="0" borderId="0" xfId="1" applyNumberFormat="1" applyFont="1" applyFill="1" applyAlignment="1" applyProtection="1">
      <alignment shrinkToFit="1"/>
      <protection hidden="1"/>
    </xf>
    <xf numFmtId="0" fontId="23" fillId="2" borderId="0" xfId="1" applyFont="1" applyFill="1" applyBorder="1" applyProtection="1">
      <protection hidden="1"/>
    </xf>
    <xf numFmtId="0" fontId="2" fillId="2" borderId="0" xfId="1" applyFont="1" applyFill="1" applyAlignment="1" applyProtection="1">
      <alignment shrinkToFit="1"/>
      <protection hidden="1"/>
    </xf>
    <xf numFmtId="0" fontId="6" fillId="2" borderId="0" xfId="1" applyFont="1" applyFill="1" applyProtection="1">
      <protection hidden="1"/>
    </xf>
    <xf numFmtId="0" fontId="25" fillId="2" borderId="0" xfId="1" applyFont="1" applyFill="1" applyBorder="1" applyProtection="1">
      <protection hidden="1"/>
    </xf>
    <xf numFmtId="0" fontId="11" fillId="2" borderId="0" xfId="1" applyFont="1" applyFill="1" applyBorder="1" applyProtection="1">
      <protection hidden="1"/>
    </xf>
    <xf numFmtId="0" fontId="18" fillId="2" borderId="0" xfId="1" applyFont="1" applyFill="1" applyProtection="1">
      <protection hidden="1"/>
    </xf>
    <xf numFmtId="0" fontId="26" fillId="2" borderId="0" xfId="1" applyFont="1" applyFill="1" applyBorder="1" applyProtection="1">
      <protection hidden="1"/>
    </xf>
    <xf numFmtId="0" fontId="2" fillId="0" borderId="0" xfId="1" applyFont="1" applyAlignment="1" applyProtection="1">
      <alignment horizontal="right"/>
      <protection hidden="1"/>
    </xf>
    <xf numFmtId="0" fontId="2" fillId="0" borderId="0" xfId="1" applyFont="1" applyFill="1" applyAlignment="1" applyProtection="1">
      <alignment horizontal="right"/>
      <protection hidden="1"/>
    </xf>
    <xf numFmtId="0" fontId="3" fillId="2" borderId="0" xfId="1" applyFont="1" applyFill="1" applyAlignment="1" applyProtection="1">
      <alignment horizontal="right"/>
      <protection hidden="1"/>
    </xf>
    <xf numFmtId="0" fontId="18" fillId="2" borderId="0" xfId="1" applyFont="1" applyFill="1" applyBorder="1" applyAlignment="1" applyProtection="1">
      <alignment horizontal="center" vertical="center"/>
      <protection hidden="1"/>
    </xf>
    <xf numFmtId="0" fontId="2" fillId="2" borderId="0" xfId="1" applyFont="1" applyFill="1" applyBorder="1" applyAlignment="1" applyProtection="1">
      <alignment horizontal="center" shrinkToFit="1"/>
      <protection hidden="1"/>
    </xf>
    <xf numFmtId="0" fontId="10" fillId="2" borderId="0" xfId="1" applyFont="1" applyFill="1" applyBorder="1" applyAlignment="1" applyProtection="1">
      <alignment horizontal="center" shrinkToFit="1"/>
      <protection hidden="1"/>
    </xf>
    <xf numFmtId="0" fontId="16" fillId="2" borderId="0" xfId="1" applyFont="1" applyFill="1" applyBorder="1" applyAlignment="1" applyProtection="1">
      <alignment horizontal="right"/>
      <protection hidden="1"/>
    </xf>
    <xf numFmtId="0" fontId="7" fillId="0" borderId="0" xfId="1" applyFont="1" applyAlignment="1" applyProtection="1">
      <alignment horizontal="right"/>
      <protection hidden="1"/>
    </xf>
    <xf numFmtId="0" fontId="2" fillId="2" borderId="0" xfId="1" applyFont="1" applyFill="1" applyBorder="1" applyAlignment="1" applyProtection="1">
      <alignment horizontal="center"/>
      <protection hidden="1"/>
    </xf>
    <xf numFmtId="0" fontId="2" fillId="2" borderId="0" xfId="1" applyFont="1" applyFill="1" applyProtection="1">
      <protection hidden="1"/>
    </xf>
    <xf numFmtId="0" fontId="7" fillId="2" borderId="0" xfId="1" applyFont="1" applyFill="1" applyProtection="1">
      <protection hidden="1"/>
    </xf>
    <xf numFmtId="0" fontId="2" fillId="0" borderId="0" xfId="1" applyFont="1" applyAlignment="1" applyProtection="1">
      <alignment horizontal="left" shrinkToFit="1"/>
      <protection hidden="1"/>
    </xf>
    <xf numFmtId="0" fontId="18" fillId="0" borderId="0" xfId="1" applyFont="1" applyAlignment="1" applyProtection="1">
      <alignment shrinkToFit="1"/>
      <protection hidden="1"/>
    </xf>
    <xf numFmtId="0" fontId="27" fillId="0" borderId="0" xfId="1" applyFont="1" applyProtection="1">
      <protection hidden="1"/>
    </xf>
    <xf numFmtId="0" fontId="2" fillId="0" borderId="0" xfId="1" applyAlignment="1" applyProtection="1">
      <alignment horizontal="left" shrinkToFit="1"/>
      <protection hidden="1"/>
    </xf>
    <xf numFmtId="0" fontId="24" fillId="0" borderId="0" xfId="1" applyFont="1" applyProtection="1">
      <protection hidden="1"/>
    </xf>
    <xf numFmtId="0" fontId="27" fillId="0" borderId="0" xfId="1" applyFont="1" applyAlignment="1" applyProtection="1">
      <protection hidden="1"/>
    </xf>
    <xf numFmtId="0" fontId="2" fillId="0" borderId="0" xfId="1" applyAlignment="1" applyProtection="1">
      <alignment horizontal="left"/>
      <protection hidden="1"/>
    </xf>
    <xf numFmtId="0" fontId="28" fillId="0" borderId="0" xfId="1" applyFont="1" applyProtection="1">
      <protection hidden="1"/>
    </xf>
    <xf numFmtId="0" fontId="29" fillId="0" borderId="0" xfId="1" applyFont="1" applyProtection="1">
      <protection hidden="1"/>
    </xf>
    <xf numFmtId="0" fontId="30" fillId="0" borderId="0" xfId="1" applyFont="1" applyProtection="1">
      <protection hidden="1"/>
    </xf>
    <xf numFmtId="0" fontId="2" fillId="0" borderId="0" xfId="1" applyFont="1"/>
    <xf numFmtId="0" fontId="6" fillId="0" borderId="0" xfId="1" applyFont="1"/>
    <xf numFmtId="0" fontId="32" fillId="0" borderId="0" xfId="1" applyFont="1"/>
    <xf numFmtId="4" fontId="6" fillId="0" borderId="0" xfId="1" applyNumberFormat="1" applyFont="1"/>
    <xf numFmtId="4" fontId="2" fillId="0" borderId="0" xfId="1" applyNumberFormat="1" applyFont="1"/>
    <xf numFmtId="0" fontId="6" fillId="0" borderId="0" xfId="1" applyFont="1" applyBorder="1"/>
    <xf numFmtId="0" fontId="32" fillId="0" borderId="0" xfId="1" applyFont="1" applyBorder="1"/>
    <xf numFmtId="0" fontId="3" fillId="0" borderId="0" xfId="1" applyFont="1"/>
    <xf numFmtId="4" fontId="32" fillId="0" borderId="0" xfId="1" applyNumberFormat="1" applyFont="1" applyAlignment="1">
      <alignment shrinkToFit="1"/>
    </xf>
    <xf numFmtId="4" fontId="33" fillId="0" borderId="0" xfId="1" applyNumberFormat="1" applyFont="1" applyBorder="1"/>
    <xf numFmtId="0" fontId="22" fillId="0" borderId="0" xfId="1" applyFont="1" applyBorder="1"/>
    <xf numFmtId="0" fontId="22" fillId="0" borderId="0" xfId="1" applyFont="1" applyBorder="1" applyAlignment="1">
      <alignment horizontal="right"/>
    </xf>
    <xf numFmtId="0" fontId="2" fillId="0" borderId="0" xfId="1" applyFont="1" applyBorder="1"/>
    <xf numFmtId="0" fontId="2" fillId="0" borderId="0" xfId="1" applyFont="1" applyBorder="1" applyAlignment="1">
      <alignment horizontal="right"/>
    </xf>
    <xf numFmtId="0" fontId="24" fillId="0" borderId="0" xfId="1" applyFont="1" applyBorder="1"/>
    <xf numFmtId="0" fontId="22" fillId="0" borderId="4" xfId="1" applyFont="1" applyBorder="1" applyAlignment="1">
      <alignment shrinkToFit="1"/>
    </xf>
    <xf numFmtId="0" fontId="22" fillId="0" borderId="4" xfId="1" applyFont="1" applyBorder="1" applyAlignment="1">
      <alignment horizontal="right" shrinkToFit="1"/>
    </xf>
    <xf numFmtId="0" fontId="6" fillId="0" borderId="4" xfId="1" applyFont="1" applyBorder="1"/>
    <xf numFmtId="0" fontId="32" fillId="0" borderId="4" xfId="1" applyFont="1" applyBorder="1"/>
    <xf numFmtId="0" fontId="32" fillId="0" borderId="5" xfId="1" applyFont="1" applyBorder="1"/>
    <xf numFmtId="0" fontId="2" fillId="0" borderId="0" xfId="1" applyFont="1" applyFill="1"/>
    <xf numFmtId="4" fontId="8" fillId="0" borderId="20" xfId="1" applyNumberFormat="1" applyFont="1" applyFill="1" applyBorder="1" applyAlignment="1">
      <alignment shrinkToFit="1"/>
    </xf>
    <xf numFmtId="0" fontId="15" fillId="0" borderId="20" xfId="1" applyFont="1" applyFill="1" applyBorder="1"/>
    <xf numFmtId="0" fontId="8" fillId="0" borderId="20" xfId="1" applyFont="1" applyFill="1" applyBorder="1"/>
    <xf numFmtId="0" fontId="8" fillId="0" borderId="12" xfId="1" applyFont="1" applyFill="1" applyBorder="1"/>
    <xf numFmtId="4" fontId="10" fillId="0" borderId="24" xfId="1" applyNumberFormat="1" applyFont="1" applyBorder="1" applyAlignment="1">
      <alignment shrinkToFit="1"/>
    </xf>
    <xf numFmtId="0" fontId="2" fillId="0" borderId="26" xfId="1" applyFont="1" applyBorder="1"/>
    <xf numFmtId="0" fontId="2" fillId="0" borderId="19" xfId="1" applyFont="1" applyBorder="1"/>
    <xf numFmtId="4" fontId="10" fillId="0" borderId="32" xfId="1" applyNumberFormat="1" applyFont="1" applyBorder="1" applyAlignment="1">
      <alignment shrinkToFit="1"/>
    </xf>
    <xf numFmtId="4" fontId="10" fillId="0" borderId="33" xfId="1" applyNumberFormat="1" applyFont="1" applyBorder="1" applyAlignment="1">
      <alignment shrinkToFit="1"/>
    </xf>
    <xf numFmtId="4" fontId="10" fillId="0" borderId="29" xfId="1" applyNumberFormat="1" applyFont="1" applyBorder="1" applyAlignment="1">
      <alignment shrinkToFit="1"/>
    </xf>
    <xf numFmtId="0" fontId="6" fillId="0" borderId="27" xfId="1" applyFont="1" applyBorder="1"/>
    <xf numFmtId="0" fontId="6" fillId="0" borderId="34" xfId="1" applyFont="1" applyBorder="1"/>
    <xf numFmtId="0" fontId="2" fillId="0" borderId="36" xfId="1" applyFont="1" applyBorder="1"/>
    <xf numFmtId="0" fontId="2" fillId="0" borderId="29" xfId="1" applyFont="1" applyBorder="1"/>
    <xf numFmtId="10" fontId="10" fillId="0" borderId="38" xfId="1" applyNumberFormat="1" applyFont="1" applyFill="1" applyBorder="1" applyAlignment="1">
      <alignment shrinkToFit="1"/>
    </xf>
    <xf numFmtId="0" fontId="10" fillId="0" borderId="40" xfId="1" applyFont="1" applyBorder="1" applyAlignment="1">
      <alignment shrinkToFit="1"/>
    </xf>
    <xf numFmtId="4" fontId="10" fillId="0" borderId="41" xfId="1" applyNumberFormat="1" applyFont="1" applyBorder="1" applyAlignment="1">
      <alignment shrinkToFit="1"/>
    </xf>
    <xf numFmtId="0" fontId="6" fillId="0" borderId="37" xfId="1" applyFont="1" applyBorder="1"/>
    <xf numFmtId="0" fontId="6" fillId="0" borderId="42" xfId="1" applyFont="1" applyBorder="1"/>
    <xf numFmtId="0" fontId="2" fillId="0" borderId="44" xfId="1" applyFont="1" applyBorder="1"/>
    <xf numFmtId="0" fontId="2" fillId="0" borderId="38" xfId="1" applyFont="1" applyBorder="1"/>
    <xf numFmtId="0" fontId="31" fillId="0" borderId="0" xfId="1" applyFont="1"/>
    <xf numFmtId="4" fontId="10" fillId="0" borderId="40" xfId="1" applyNumberFormat="1" applyFont="1" applyBorder="1" applyAlignment="1">
      <alignment shrinkToFit="1"/>
    </xf>
    <xf numFmtId="0" fontId="32" fillId="0" borderId="45" xfId="1" applyFont="1" applyBorder="1"/>
    <xf numFmtId="0" fontId="32" fillId="0" borderId="46" xfId="1" applyFont="1" applyBorder="1"/>
    <xf numFmtId="0" fontId="2" fillId="0" borderId="23" xfId="1" applyFont="1" applyFill="1" applyBorder="1"/>
    <xf numFmtId="0" fontId="2" fillId="0" borderId="24" xfId="1" applyFont="1" applyFill="1" applyBorder="1"/>
    <xf numFmtId="0" fontId="15" fillId="0" borderId="15" xfId="1" applyFont="1" applyFill="1" applyBorder="1"/>
    <xf numFmtId="0" fontId="15" fillId="0" borderId="49" xfId="1" applyFont="1" applyFill="1" applyBorder="1"/>
    <xf numFmtId="0" fontId="24" fillId="0" borderId="50" xfId="1" applyFont="1" applyFill="1" applyBorder="1"/>
    <xf numFmtId="0" fontId="7" fillId="0" borderId="26" xfId="1" applyFont="1" applyFill="1" applyBorder="1"/>
    <xf numFmtId="0" fontId="7" fillId="0" borderId="5" xfId="1" applyFont="1" applyFill="1" applyBorder="1"/>
    <xf numFmtId="0" fontId="15" fillId="0" borderId="10" xfId="1" applyFont="1" applyFill="1" applyBorder="1"/>
    <xf numFmtId="0" fontId="15" fillId="0" borderId="54" xfId="1" applyFont="1" applyFill="1" applyBorder="1"/>
    <xf numFmtId="0" fontId="24" fillId="0" borderId="55" xfId="1" applyFont="1" applyFill="1" applyBorder="1"/>
    <xf numFmtId="0" fontId="7" fillId="0" borderId="56" xfId="1" applyFont="1" applyFill="1" applyBorder="1"/>
    <xf numFmtId="0" fontId="7" fillId="0" borderId="12" xfId="1" applyFont="1" applyFill="1" applyBorder="1"/>
    <xf numFmtId="0" fontId="2" fillId="0" borderId="0" xfId="1" applyFont="1" applyAlignment="1">
      <alignment horizontal="right"/>
    </xf>
    <xf numFmtId="0" fontId="2" fillId="0" borderId="0" xfId="1" applyFont="1" applyFill="1" applyBorder="1"/>
    <xf numFmtId="0" fontId="34" fillId="0" borderId="0" xfId="1" applyFont="1"/>
    <xf numFmtId="0" fontId="35" fillId="0" borderId="0" xfId="1" applyFont="1"/>
    <xf numFmtId="0" fontId="6" fillId="0" borderId="0" xfId="1" applyFont="1" applyAlignment="1">
      <alignment horizontal="right"/>
    </xf>
    <xf numFmtId="0" fontId="3" fillId="0" borderId="0" xfId="1" applyFont="1" applyAlignment="1">
      <alignment horizontal="left"/>
    </xf>
    <xf numFmtId="0" fontId="33" fillId="0" borderId="0" xfId="1" applyFont="1" applyAlignment="1">
      <alignment horizontal="right"/>
    </xf>
    <xf numFmtId="0" fontId="7" fillId="0" borderId="0" xfId="1" applyFont="1" applyProtection="1">
      <protection hidden="1"/>
    </xf>
    <xf numFmtId="4" fontId="2" fillId="0" borderId="58" xfId="1" applyNumberFormat="1" applyFont="1" applyFill="1" applyBorder="1" applyAlignment="1" applyProtection="1">
      <alignment shrinkToFit="1"/>
      <protection hidden="1"/>
    </xf>
    <xf numFmtId="4" fontId="2" fillId="0" borderId="59" xfId="1" applyNumberFormat="1" applyFont="1" applyFill="1" applyBorder="1" applyAlignment="1" applyProtection="1">
      <alignment shrinkToFit="1"/>
      <protection hidden="1"/>
    </xf>
    <xf numFmtId="4" fontId="2" fillId="0" borderId="7" xfId="1" applyNumberFormat="1" applyFont="1" applyFill="1" applyBorder="1" applyAlignment="1" applyProtection="1">
      <alignment shrinkToFit="1"/>
      <protection hidden="1"/>
    </xf>
    <xf numFmtId="4" fontId="2" fillId="0" borderId="61" xfId="1" applyNumberFormat="1" applyFont="1" applyFill="1" applyBorder="1" applyAlignment="1" applyProtection="1">
      <alignment shrinkToFit="1"/>
      <protection hidden="1"/>
    </xf>
    <xf numFmtId="4" fontId="7" fillId="0" borderId="2" xfId="1" applyNumberFormat="1" applyFont="1" applyFill="1" applyBorder="1" applyAlignment="1" applyProtection="1">
      <alignment shrinkToFit="1"/>
      <protection hidden="1"/>
    </xf>
    <xf numFmtId="4" fontId="7" fillId="0" borderId="62" xfId="1" applyNumberFormat="1" applyFont="1" applyFill="1" applyBorder="1" applyAlignment="1" applyProtection="1">
      <alignment shrinkToFit="1"/>
      <protection hidden="1"/>
    </xf>
    <xf numFmtId="4" fontId="2" fillId="0" borderId="0" xfId="1" applyNumberFormat="1" applyAlignment="1">
      <alignment shrinkToFit="1"/>
    </xf>
    <xf numFmtId="0" fontId="39" fillId="0" borderId="0" xfId="1" applyFont="1"/>
    <xf numFmtId="4" fontId="28" fillId="0" borderId="0" xfId="1" applyNumberFormat="1" applyFont="1" applyFill="1" applyBorder="1" applyAlignment="1" applyProtection="1">
      <alignment shrinkToFit="1"/>
      <protection hidden="1"/>
    </xf>
    <xf numFmtId="4" fontId="10" fillId="0" borderId="29" xfId="1" applyNumberFormat="1" applyFont="1" applyFill="1" applyBorder="1" applyAlignment="1">
      <alignment shrinkToFit="1"/>
    </xf>
    <xf numFmtId="4" fontId="10" fillId="0" borderId="63" xfId="1" applyNumberFormat="1" applyFont="1" applyFill="1" applyBorder="1" applyAlignment="1">
      <alignment shrinkToFit="1"/>
    </xf>
    <xf numFmtId="10" fontId="10" fillId="0" borderId="64" xfId="1" applyNumberFormat="1" applyFont="1" applyFill="1" applyBorder="1" applyAlignment="1">
      <alignment shrinkToFit="1"/>
    </xf>
    <xf numFmtId="4" fontId="10" fillId="0" borderId="63" xfId="1" applyNumberFormat="1" applyFont="1" applyBorder="1" applyAlignment="1">
      <alignment shrinkToFit="1"/>
    </xf>
    <xf numFmtId="0" fontId="10" fillId="0" borderId="2" xfId="1" applyFont="1" applyFill="1" applyBorder="1" applyProtection="1"/>
    <xf numFmtId="0" fontId="7" fillId="0" borderId="19" xfId="1" applyFont="1" applyFill="1" applyBorder="1"/>
    <xf numFmtId="0" fontId="7" fillId="0" borderId="65" xfId="1" applyFont="1" applyFill="1" applyBorder="1"/>
    <xf numFmtId="0" fontId="24" fillId="0" borderId="66" xfId="1" applyFont="1" applyFill="1" applyBorder="1"/>
    <xf numFmtId="0" fontId="15" fillId="0" borderId="67" xfId="1" applyFont="1" applyFill="1" applyBorder="1"/>
    <xf numFmtId="0" fontId="24" fillId="0" borderId="68" xfId="1" applyFont="1" applyFill="1" applyBorder="1" applyAlignment="1">
      <alignment horizontal="center"/>
    </xf>
    <xf numFmtId="0" fontId="24" fillId="0" borderId="69" xfId="1" applyFont="1" applyFill="1" applyBorder="1" applyAlignment="1">
      <alignment horizontal="center"/>
    </xf>
    <xf numFmtId="4" fontId="10" fillId="0" borderId="64" xfId="1" applyNumberFormat="1" applyFont="1" applyBorder="1" applyAlignment="1">
      <alignment shrinkToFit="1"/>
    </xf>
    <xf numFmtId="0" fontId="10" fillId="0" borderId="74" xfId="1" applyFont="1" applyFill="1" applyBorder="1" applyProtection="1"/>
    <xf numFmtId="0" fontId="2" fillId="0" borderId="77" xfId="1" applyFont="1" applyFill="1" applyBorder="1" applyAlignment="1">
      <alignment vertical="justify" wrapText="1"/>
    </xf>
    <xf numFmtId="0" fontId="2" fillId="0" borderId="16" xfId="1" applyFont="1" applyFill="1" applyBorder="1" applyAlignment="1">
      <alignment vertical="justify" wrapText="1"/>
    </xf>
    <xf numFmtId="0" fontId="10" fillId="0" borderId="64" xfId="1" applyFont="1" applyBorder="1" applyAlignment="1">
      <alignment shrinkToFit="1"/>
    </xf>
    <xf numFmtId="4" fontId="10" fillId="0" borderId="16" xfId="1" applyNumberFormat="1" applyFont="1" applyBorder="1" applyAlignment="1">
      <alignment shrinkToFit="1"/>
    </xf>
    <xf numFmtId="0" fontId="2" fillId="0" borderId="4" xfId="1" applyFont="1" applyFill="1" applyBorder="1" applyAlignment="1">
      <alignment horizontal="center"/>
    </xf>
    <xf numFmtId="0" fontId="2" fillId="0" borderId="62" xfId="1" applyFont="1" applyFill="1" applyBorder="1" applyAlignment="1">
      <alignment horizontal="center"/>
    </xf>
    <xf numFmtId="4" fontId="10" fillId="0" borderId="30" xfId="1" applyNumberFormat="1" applyFont="1" applyBorder="1" applyAlignment="1">
      <alignment shrinkToFit="1"/>
    </xf>
    <xf numFmtId="4" fontId="10" fillId="0" borderId="39" xfId="1" applyNumberFormat="1" applyFont="1" applyBorder="1" applyAlignment="1">
      <alignment shrinkToFit="1"/>
    </xf>
    <xf numFmtId="0" fontId="10" fillId="0" borderId="39" xfId="1" applyFont="1" applyBorder="1" applyAlignment="1">
      <alignment shrinkToFit="1"/>
    </xf>
    <xf numFmtId="4" fontId="10" fillId="0" borderId="79" xfId="1" applyNumberFormat="1" applyFont="1" applyBorder="1" applyAlignment="1">
      <alignment shrinkToFit="1"/>
    </xf>
    <xf numFmtId="4" fontId="10" fillId="0" borderId="80" xfId="1" applyNumberFormat="1" applyFont="1" applyBorder="1" applyAlignment="1">
      <alignment shrinkToFit="1"/>
    </xf>
    <xf numFmtId="0" fontId="22" fillId="0" borderId="48" xfId="1" applyFont="1" applyBorder="1" applyAlignment="1">
      <alignment shrinkToFit="1"/>
    </xf>
    <xf numFmtId="0" fontId="22" fillId="0" borderId="16" xfId="1" applyFont="1" applyBorder="1" applyAlignment="1">
      <alignment shrinkToFit="1"/>
    </xf>
    <xf numFmtId="4" fontId="22" fillId="0" borderId="0" xfId="1" applyNumberFormat="1" applyFont="1" applyBorder="1" applyAlignment="1">
      <alignment horizontal="right" shrinkToFit="1"/>
    </xf>
    <xf numFmtId="4" fontId="10" fillId="0" borderId="21" xfId="1" applyNumberFormat="1" applyFont="1" applyBorder="1" applyAlignment="1">
      <alignment horizontal="right" shrinkToFit="1"/>
    </xf>
    <xf numFmtId="4" fontId="10" fillId="0" borderId="64" xfId="1" applyNumberFormat="1" applyFont="1" applyBorder="1" applyAlignment="1">
      <alignment horizontal="right" shrinkToFit="1"/>
    </xf>
    <xf numFmtId="0" fontId="10" fillId="0" borderId="64" xfId="1" applyFont="1" applyBorder="1" applyAlignment="1">
      <alignment horizontal="right" shrinkToFit="1"/>
    </xf>
    <xf numFmtId="4" fontId="10" fillId="0" borderId="16" xfId="1" applyNumberFormat="1" applyFont="1" applyBorder="1" applyAlignment="1">
      <alignment horizontal="right" shrinkToFit="1"/>
    </xf>
    <xf numFmtId="4" fontId="10" fillId="0" borderId="30" xfId="1" applyNumberFormat="1" applyFont="1" applyBorder="1" applyAlignment="1">
      <alignment horizontal="right" shrinkToFit="1"/>
    </xf>
    <xf numFmtId="4" fontId="10" fillId="0" borderId="39" xfId="1" applyNumberFormat="1" applyFont="1" applyBorder="1" applyAlignment="1">
      <alignment horizontal="right" shrinkToFit="1"/>
    </xf>
    <xf numFmtId="4" fontId="10" fillId="0" borderId="70" xfId="1" applyNumberFormat="1" applyFont="1" applyBorder="1" applyAlignment="1">
      <alignment horizontal="right" shrinkToFit="1"/>
    </xf>
    <xf numFmtId="0" fontId="2" fillId="0" borderId="0" xfId="1" applyAlignment="1" applyProtection="1">
      <alignment horizontal="left" shrinkToFit="1"/>
      <protection hidden="1"/>
    </xf>
    <xf numFmtId="0" fontId="2" fillId="0" borderId="0" xfId="1" applyFont="1" applyFill="1" applyAlignment="1" applyProtection="1">
      <alignment horizontal="right"/>
      <protection hidden="1"/>
    </xf>
    <xf numFmtId="0" fontId="2" fillId="0" borderId="0" xfId="1" applyFont="1" applyAlignment="1" applyProtection="1">
      <alignment horizontal="right"/>
      <protection hidden="1"/>
    </xf>
    <xf numFmtId="0" fontId="27" fillId="0" borderId="0" xfId="1" applyFont="1" applyAlignment="1" applyProtection="1">
      <protection hidden="1"/>
    </xf>
    <xf numFmtId="4" fontId="7" fillId="0" borderId="0" xfId="1" applyNumberFormat="1" applyFont="1" applyBorder="1"/>
    <xf numFmtId="4" fontId="2" fillId="0" borderId="0" xfId="1" applyNumberFormat="1" applyFont="1" applyBorder="1"/>
    <xf numFmtId="4" fontId="7" fillId="0" borderId="73" xfId="1" applyNumberFormat="1" applyFont="1" applyFill="1" applyBorder="1" applyAlignment="1">
      <alignment shrinkToFit="1"/>
    </xf>
    <xf numFmtId="4" fontId="7" fillId="0" borderId="11" xfId="1" applyNumberFormat="1" applyFont="1" applyFill="1" applyBorder="1" applyAlignment="1">
      <alignment shrinkToFit="1"/>
    </xf>
    <xf numFmtId="4" fontId="7" fillId="0" borderId="71" xfId="1" applyNumberFormat="1" applyFont="1" applyFill="1" applyBorder="1" applyAlignment="1">
      <alignment shrinkToFit="1"/>
    </xf>
    <xf numFmtId="4" fontId="7" fillId="0" borderId="10" xfId="1" applyNumberFormat="1" applyFont="1" applyFill="1" applyBorder="1" applyAlignment="1">
      <alignment shrinkToFit="1"/>
    </xf>
    <xf numFmtId="10" fontId="10" fillId="0" borderId="19" xfId="1" applyNumberFormat="1" applyFont="1" applyFill="1" applyBorder="1" applyAlignment="1">
      <alignment shrinkToFit="1"/>
    </xf>
    <xf numFmtId="10" fontId="10" fillId="0" borderId="18" xfId="1" applyNumberFormat="1" applyFont="1" applyFill="1" applyBorder="1" applyAlignment="1">
      <alignment shrinkToFit="1"/>
    </xf>
    <xf numFmtId="4" fontId="2" fillId="0" borderId="0" xfId="1" applyNumberFormat="1"/>
    <xf numFmtId="4" fontId="33" fillId="0" borderId="0" xfId="1" applyNumberFormat="1" applyFont="1" applyBorder="1" applyAlignment="1">
      <alignment shrinkToFit="1"/>
    </xf>
    <xf numFmtId="0" fontId="7" fillId="0" borderId="19" xfId="1" applyFont="1" applyFill="1" applyBorder="1" applyAlignment="1">
      <alignment vertical="justify" wrapText="1"/>
    </xf>
    <xf numFmtId="4" fontId="8" fillId="0" borderId="22" xfId="1" applyNumberFormat="1" applyFont="1" applyBorder="1" applyAlignment="1">
      <alignment vertical="center" shrinkToFit="1"/>
    </xf>
    <xf numFmtId="4" fontId="7" fillId="0" borderId="75" xfId="1" applyNumberFormat="1" applyFont="1" applyBorder="1" applyAlignment="1">
      <alignment shrinkToFit="1"/>
    </xf>
    <xf numFmtId="4" fontId="7" fillId="0" borderId="21" xfId="1" applyNumberFormat="1" applyFont="1" applyBorder="1" applyAlignment="1">
      <alignment shrinkToFit="1"/>
    </xf>
    <xf numFmtId="4" fontId="7" fillId="0" borderId="76" xfId="1" applyNumberFormat="1" applyFont="1" applyBorder="1" applyAlignment="1">
      <alignment shrinkToFit="1"/>
    </xf>
    <xf numFmtId="4" fontId="7" fillId="0" borderId="76" xfId="1" applyNumberFormat="1" applyFont="1" applyBorder="1" applyAlignment="1">
      <alignment vertical="center" shrinkToFit="1"/>
    </xf>
    <xf numFmtId="4" fontId="7" fillId="0" borderId="31" xfId="1" applyNumberFormat="1" applyFont="1" applyBorder="1" applyAlignment="1">
      <alignment shrinkToFit="1"/>
    </xf>
    <xf numFmtId="0" fontId="6" fillId="0" borderId="70" xfId="1" applyFont="1" applyFill="1" applyBorder="1" applyAlignment="1">
      <alignment horizontal="left" vertical="top"/>
    </xf>
    <xf numFmtId="4" fontId="10" fillId="0" borderId="0" xfId="1" applyNumberFormat="1" applyFont="1" applyBorder="1" applyAlignment="1">
      <alignment horizontal="right"/>
    </xf>
    <xf numFmtId="4" fontId="10" fillId="0" borderId="30" xfId="1" applyNumberFormat="1" applyFont="1" applyFill="1" applyBorder="1" applyAlignment="1">
      <alignment shrinkToFit="1"/>
    </xf>
    <xf numFmtId="10" fontId="10" fillId="0" borderId="39" xfId="1" applyNumberFormat="1" applyFont="1" applyFill="1" applyBorder="1" applyAlignment="1">
      <alignment shrinkToFit="1"/>
    </xf>
    <xf numFmtId="0" fontId="42" fillId="0" borderId="83" xfId="0" applyFont="1" applyBorder="1" applyAlignment="1">
      <alignment horizontal="justify" vertical="top"/>
    </xf>
    <xf numFmtId="0" fontId="24" fillId="0" borderId="53" xfId="1" applyFont="1" applyFill="1" applyBorder="1" applyAlignment="1">
      <alignment horizontal="center" vertical="top"/>
    </xf>
    <xf numFmtId="0" fontId="24" fillId="0" borderId="52" xfId="1" applyFont="1" applyFill="1" applyBorder="1" applyAlignment="1">
      <alignment horizontal="center" vertical="top"/>
    </xf>
    <xf numFmtId="4" fontId="7" fillId="0" borderId="14" xfId="1" applyNumberFormat="1" applyFont="1" applyFill="1" applyBorder="1" applyAlignment="1">
      <alignment shrinkToFit="1"/>
    </xf>
    <xf numFmtId="4" fontId="7" fillId="0" borderId="58" xfId="1" applyNumberFormat="1" applyFont="1" applyFill="1" applyBorder="1" applyAlignment="1">
      <alignment shrinkToFit="1"/>
    </xf>
    <xf numFmtId="4" fontId="7" fillId="0" borderId="59" xfId="1" applyNumberFormat="1" applyFont="1" applyFill="1" applyBorder="1" applyAlignment="1">
      <alignment shrinkToFit="1"/>
    </xf>
    <xf numFmtId="4" fontId="18" fillId="0" borderId="1" xfId="1" applyNumberFormat="1" applyFont="1" applyBorder="1" applyAlignment="1">
      <alignment shrinkToFit="1"/>
    </xf>
    <xf numFmtId="0" fontId="12" fillId="0" borderId="72" xfId="1" applyFont="1" applyBorder="1" applyAlignment="1">
      <alignment shrinkToFit="1"/>
    </xf>
    <xf numFmtId="4" fontId="27" fillId="0" borderId="15" xfId="1" applyNumberFormat="1" applyFont="1" applyBorder="1" applyAlignment="1">
      <alignment shrinkToFit="1"/>
    </xf>
    <xf numFmtId="4" fontId="44" fillId="0" borderId="0" xfId="1" applyNumberFormat="1" applyFont="1" applyFill="1" applyBorder="1" applyAlignment="1" applyProtection="1">
      <alignment shrinkToFit="1"/>
      <protection hidden="1"/>
    </xf>
    <xf numFmtId="4" fontId="28" fillId="0" borderId="0" xfId="1" applyNumberFormat="1" applyFont="1" applyBorder="1" applyAlignment="1" applyProtection="1">
      <alignment shrinkToFit="1"/>
      <protection hidden="1"/>
    </xf>
    <xf numFmtId="0" fontId="12" fillId="2" borderId="0" xfId="1" applyFont="1" applyFill="1" applyBorder="1" applyAlignment="1" applyProtection="1">
      <protection hidden="1"/>
    </xf>
    <xf numFmtId="0" fontId="2" fillId="0" borderId="0" xfId="1" applyFont="1" applyAlignment="1" applyProtection="1">
      <protection hidden="1"/>
    </xf>
    <xf numFmtId="4" fontId="28" fillId="0" borderId="57" xfId="1" applyNumberFormat="1" applyFont="1" applyFill="1" applyBorder="1" applyAlignment="1" applyProtection="1">
      <alignment shrinkToFit="1"/>
      <protection hidden="1"/>
    </xf>
    <xf numFmtId="4" fontId="28" fillId="0" borderId="60" xfId="1" applyNumberFormat="1" applyFont="1" applyFill="1" applyBorder="1" applyAlignment="1" applyProtection="1">
      <alignment shrinkToFit="1"/>
      <protection hidden="1"/>
    </xf>
    <xf numFmtId="4" fontId="44" fillId="0" borderId="3" xfId="1" applyNumberFormat="1" applyFont="1" applyFill="1" applyBorder="1" applyAlignment="1" applyProtection="1">
      <alignment shrinkToFit="1"/>
      <protection hidden="1"/>
    </xf>
    <xf numFmtId="4" fontId="3" fillId="0" borderId="0" xfId="1" applyNumberFormat="1" applyFont="1" applyBorder="1" applyProtection="1">
      <protection hidden="1"/>
    </xf>
    <xf numFmtId="4" fontId="28" fillId="0" borderId="58" xfId="1" applyNumberFormat="1" applyFont="1" applyFill="1" applyBorder="1" applyAlignment="1" applyProtection="1">
      <alignment shrinkToFit="1"/>
      <protection hidden="1"/>
    </xf>
    <xf numFmtId="4" fontId="28" fillId="0" borderId="7" xfId="1" applyNumberFormat="1" applyFont="1" applyFill="1" applyBorder="1" applyAlignment="1" applyProtection="1">
      <alignment shrinkToFit="1"/>
      <protection hidden="1"/>
    </xf>
    <xf numFmtId="4" fontId="44" fillId="0" borderId="2" xfId="1" applyNumberFormat="1" applyFont="1" applyFill="1" applyBorder="1" applyAlignment="1" applyProtection="1">
      <alignment shrinkToFit="1"/>
      <protection hidden="1"/>
    </xf>
    <xf numFmtId="4" fontId="28" fillId="0" borderId="12" xfId="1" applyNumberFormat="1" applyFont="1" applyBorder="1" applyAlignment="1" applyProtection="1">
      <alignment shrinkToFit="1"/>
      <protection hidden="1"/>
    </xf>
    <xf numFmtId="4" fontId="28" fillId="0" borderId="8" xfId="1" applyNumberFormat="1" applyFont="1" applyBorder="1" applyAlignment="1" applyProtection="1">
      <alignment shrinkToFit="1"/>
      <protection hidden="1"/>
    </xf>
    <xf numFmtId="4" fontId="45" fillId="0" borderId="3" xfId="1" applyNumberFormat="1" applyFont="1" applyBorder="1" applyAlignment="1" applyProtection="1">
      <alignment shrinkToFit="1"/>
      <protection hidden="1"/>
    </xf>
    <xf numFmtId="4" fontId="28" fillId="0" borderId="11" xfId="1" applyNumberFormat="1" applyFont="1" applyBorder="1" applyAlignment="1" applyProtection="1">
      <alignment shrinkToFit="1"/>
      <protection hidden="1"/>
    </xf>
    <xf numFmtId="4" fontId="28" fillId="0" borderId="7" xfId="1" applyNumberFormat="1" applyFont="1" applyBorder="1" applyAlignment="1" applyProtection="1">
      <alignment shrinkToFit="1"/>
      <protection hidden="1"/>
    </xf>
    <xf numFmtId="4" fontId="45" fillId="0" borderId="2" xfId="1" applyNumberFormat="1" applyFont="1" applyBorder="1" applyAlignment="1" applyProtection="1">
      <alignment shrinkToFit="1"/>
      <protection hidden="1"/>
    </xf>
    <xf numFmtId="4" fontId="28" fillId="0" borderId="6" xfId="1" applyNumberFormat="1" applyFont="1" applyBorder="1" applyAlignment="1" applyProtection="1">
      <alignment shrinkToFit="1"/>
      <protection hidden="1"/>
    </xf>
    <xf numFmtId="4" fontId="28" fillId="0" borderId="61" xfId="1" applyNumberFormat="1" applyFont="1" applyFill="1" applyBorder="1" applyAlignment="1" applyProtection="1">
      <alignment shrinkToFit="1"/>
      <protection hidden="1"/>
    </xf>
    <xf numFmtId="0" fontId="6" fillId="0" borderId="0" xfId="0" applyFont="1" applyBorder="1" applyProtection="1">
      <protection locked="0"/>
    </xf>
    <xf numFmtId="0" fontId="15" fillId="0" borderId="0" xfId="0" applyFont="1" applyBorder="1" applyProtection="1">
      <protection locked="0"/>
    </xf>
    <xf numFmtId="0" fontId="3" fillId="0" borderId="0" xfId="0" applyFont="1" applyBorder="1" applyProtection="1">
      <protection locked="0"/>
    </xf>
    <xf numFmtId="4" fontId="2" fillId="0" borderId="0" xfId="0" applyNumberFormat="1" applyFont="1" applyBorder="1" applyProtection="1">
      <protection locked="0"/>
    </xf>
    <xf numFmtId="4" fontId="2" fillId="0" borderId="0" xfId="1" applyNumberFormat="1" applyFont="1" applyBorder="1" applyAlignment="1" applyProtection="1">
      <alignment horizontal="center"/>
      <protection hidden="1"/>
    </xf>
    <xf numFmtId="0" fontId="46" fillId="2" borderId="0" xfId="1" applyFont="1" applyFill="1" applyBorder="1" applyProtection="1">
      <protection hidden="1"/>
    </xf>
    <xf numFmtId="0" fontId="15" fillId="2" borderId="0" xfId="1" applyFont="1" applyFill="1" applyBorder="1" applyProtection="1">
      <protection hidden="1"/>
    </xf>
    <xf numFmtId="0" fontId="6" fillId="2" borderId="0" xfId="1" applyFont="1" applyFill="1" applyBorder="1" applyProtection="1">
      <protection hidden="1"/>
    </xf>
    <xf numFmtId="0" fontId="7" fillId="0" borderId="0" xfId="1" applyFont="1" applyBorder="1" applyProtection="1">
      <protection hidden="1"/>
    </xf>
    <xf numFmtId="0" fontId="47" fillId="0" borderId="0" xfId="1" applyFont="1" applyBorder="1" applyProtection="1">
      <protection hidden="1"/>
    </xf>
    <xf numFmtId="0" fontId="18" fillId="0" borderId="0" xfId="1" applyFont="1" applyProtection="1">
      <protection hidden="1"/>
    </xf>
    <xf numFmtId="4" fontId="18" fillId="0" borderId="0" xfId="1" applyNumberFormat="1" applyFont="1" applyProtection="1">
      <protection hidden="1"/>
    </xf>
    <xf numFmtId="4" fontId="15" fillId="2" borderId="0" xfId="1" applyNumberFormat="1" applyFont="1" applyFill="1" applyBorder="1" applyAlignment="1" applyProtection="1">
      <alignment horizontal="right" shrinkToFit="1"/>
      <protection hidden="1"/>
    </xf>
    <xf numFmtId="4" fontId="46" fillId="2" borderId="0" xfId="1" applyNumberFormat="1" applyFont="1" applyFill="1" applyBorder="1" applyAlignment="1" applyProtection="1">
      <alignment horizontal="right" shrinkToFit="1"/>
      <protection hidden="1"/>
    </xf>
    <xf numFmtId="4" fontId="18" fillId="0" borderId="0" xfId="1" applyNumberFormat="1" applyFont="1" applyBorder="1" applyAlignment="1" applyProtection="1">
      <alignment shrinkToFit="1"/>
      <protection hidden="1"/>
    </xf>
    <xf numFmtId="0" fontId="47" fillId="2" borderId="0" xfId="1" applyFont="1" applyFill="1" applyBorder="1" applyProtection="1">
      <protection hidden="1"/>
    </xf>
    <xf numFmtId="4" fontId="7" fillId="0" borderId="0" xfId="1" applyNumberFormat="1" applyFont="1" applyBorder="1" applyAlignment="1" applyProtection="1">
      <alignment shrinkToFit="1"/>
      <protection hidden="1"/>
    </xf>
    <xf numFmtId="4" fontId="48" fillId="0" borderId="0" xfId="1" applyNumberFormat="1" applyFont="1" applyFill="1" applyBorder="1" applyAlignment="1" applyProtection="1">
      <alignment shrinkToFit="1"/>
      <protection hidden="1"/>
    </xf>
    <xf numFmtId="4" fontId="49" fillId="0" borderId="0" xfId="1" applyNumberFormat="1" applyFont="1" applyFill="1" applyBorder="1" applyAlignment="1" applyProtection="1">
      <alignment shrinkToFit="1"/>
      <protection hidden="1"/>
    </xf>
    <xf numFmtId="4" fontId="6" fillId="2" borderId="0" xfId="1" applyNumberFormat="1" applyFont="1" applyFill="1" applyBorder="1" applyAlignment="1" applyProtection="1">
      <alignment shrinkToFit="1"/>
      <protection hidden="1"/>
    </xf>
    <xf numFmtId="0" fontId="6" fillId="0" borderId="0" xfId="1" applyFont="1" applyFill="1" applyBorder="1" applyProtection="1">
      <protection hidden="1"/>
    </xf>
    <xf numFmtId="4" fontId="6" fillId="0" borderId="0" xfId="1" applyNumberFormat="1" applyFont="1" applyFill="1" applyBorder="1" applyAlignment="1" applyProtection="1">
      <alignment shrinkToFit="1"/>
      <protection hidden="1"/>
    </xf>
    <xf numFmtId="0" fontId="18" fillId="0" borderId="0" xfId="1" applyFont="1"/>
    <xf numFmtId="4" fontId="18" fillId="0" borderId="0" xfId="1" applyNumberFormat="1" applyFont="1"/>
    <xf numFmtId="4" fontId="18" fillId="0" borderId="0" xfId="1" applyNumberFormat="1" applyFont="1" applyFill="1" applyBorder="1" applyAlignment="1" applyProtection="1">
      <alignment shrinkToFit="1"/>
      <protection hidden="1"/>
    </xf>
    <xf numFmtId="0" fontId="24" fillId="0" borderId="20" xfId="1" applyFont="1" applyFill="1" applyBorder="1" applyAlignment="1">
      <alignment horizontal="center" vertical="top"/>
    </xf>
    <xf numFmtId="0" fontId="24" fillId="0" borderId="0" xfId="1" applyFont="1" applyFill="1" applyBorder="1" applyAlignment="1">
      <alignment horizontal="center"/>
    </xf>
    <xf numFmtId="0" fontId="2" fillId="0" borderId="4" xfId="1" applyFont="1" applyFill="1" applyBorder="1"/>
    <xf numFmtId="4" fontId="10" fillId="0" borderId="28" xfId="1" applyNumberFormat="1" applyFont="1" applyBorder="1" applyAlignment="1">
      <alignment shrinkToFit="1"/>
    </xf>
    <xf numFmtId="4" fontId="10" fillId="0" borderId="21" xfId="1" applyNumberFormat="1" applyFont="1" applyBorder="1" applyAlignment="1">
      <alignment shrinkToFit="1"/>
    </xf>
    <xf numFmtId="4" fontId="10" fillId="0" borderId="85" xfId="1" applyNumberFormat="1" applyFont="1" applyBorder="1" applyAlignment="1">
      <alignment shrinkToFit="1"/>
    </xf>
    <xf numFmtId="0" fontId="15" fillId="0" borderId="17" xfId="1" applyFont="1" applyFill="1" applyBorder="1"/>
    <xf numFmtId="0" fontId="6" fillId="0" borderId="17" xfId="1" applyFont="1" applyBorder="1"/>
    <xf numFmtId="0" fontId="6" fillId="0" borderId="15" xfId="1" applyFont="1" applyBorder="1"/>
    <xf numFmtId="0" fontId="10" fillId="0" borderId="4" xfId="1" applyFont="1" applyFill="1" applyBorder="1" applyAlignment="1">
      <alignment vertical="justify" wrapText="1"/>
    </xf>
    <xf numFmtId="0" fontId="7" fillId="3" borderId="0" xfId="1" applyFont="1" applyFill="1"/>
    <xf numFmtId="0" fontId="2" fillId="3" borderId="0" xfId="1" applyFont="1" applyFill="1"/>
    <xf numFmtId="4" fontId="7" fillId="3" borderId="0" xfId="1" applyNumberFormat="1" applyFont="1" applyFill="1"/>
    <xf numFmtId="0" fontId="2" fillId="0" borderId="0" xfId="1" applyFont="1" applyFill="1" applyAlignment="1" applyProtection="1">
      <alignment horizontal="right"/>
      <protection hidden="1"/>
    </xf>
    <xf numFmtId="0" fontId="2" fillId="0" borderId="0" xfId="1" applyFont="1" applyAlignment="1" applyProtection="1">
      <alignment horizontal="right"/>
      <protection hidden="1"/>
    </xf>
    <xf numFmtId="4" fontId="47" fillId="0" borderId="0" xfId="1" applyNumberFormat="1" applyFont="1" applyFill="1" applyBorder="1" applyAlignment="1" applyProtection="1">
      <alignment shrinkToFit="1"/>
      <protection hidden="1"/>
    </xf>
    <xf numFmtId="0" fontId="2" fillId="0" borderId="0" xfId="1" applyFont="1" applyAlignment="1">
      <alignment shrinkToFit="1"/>
    </xf>
    <xf numFmtId="4" fontId="2" fillId="0" borderId="12" xfId="1" applyNumberFormat="1" applyFont="1" applyBorder="1" applyAlignment="1" applyProtection="1">
      <alignment shrinkToFit="1"/>
      <protection hidden="1"/>
    </xf>
    <xf numFmtId="4" fontId="2" fillId="0" borderId="8" xfId="1" applyNumberFormat="1" applyFont="1" applyBorder="1" applyAlignment="1" applyProtection="1">
      <alignment shrinkToFit="1"/>
      <protection hidden="1"/>
    </xf>
    <xf numFmtId="4" fontId="8" fillId="0" borderId="3" xfId="1" applyNumberFormat="1" applyFont="1" applyBorder="1" applyAlignment="1" applyProtection="1">
      <alignment shrinkToFit="1"/>
      <protection hidden="1"/>
    </xf>
    <xf numFmtId="4" fontId="2" fillId="0" borderId="6" xfId="1" applyNumberFormat="1" applyFont="1" applyFill="1" applyBorder="1" applyAlignment="1" applyProtection="1">
      <alignment shrinkToFit="1"/>
      <protection hidden="1"/>
    </xf>
    <xf numFmtId="0" fontId="53" fillId="4" borderId="0" xfId="1" applyFont="1" applyFill="1"/>
    <xf numFmtId="4" fontId="53" fillId="4" borderId="0" xfId="1" applyNumberFormat="1" applyFont="1" applyFill="1"/>
    <xf numFmtId="4" fontId="55" fillId="4" borderId="0" xfId="1" applyNumberFormat="1" applyFont="1" applyFill="1"/>
    <xf numFmtId="4" fontId="7" fillId="4" borderId="0" xfId="1" applyNumberFormat="1" applyFont="1" applyFill="1"/>
    <xf numFmtId="0" fontId="3" fillId="0" borderId="0" xfId="1" applyFont="1" applyBorder="1" applyAlignment="1">
      <alignment horizontal="left" indent="15" shrinkToFit="1"/>
    </xf>
    <xf numFmtId="0" fontId="3" fillId="0" borderId="0" xfId="1" applyFont="1" applyAlignment="1">
      <alignment horizontal="left" indent="15" shrinkToFit="1"/>
    </xf>
    <xf numFmtId="0" fontId="3" fillId="0" borderId="0" xfId="1" applyFont="1" applyBorder="1" applyAlignment="1">
      <alignment horizontal="right" shrinkToFit="1"/>
    </xf>
    <xf numFmtId="0" fontId="3" fillId="0" borderId="0" xfId="1" applyFont="1" applyAlignment="1">
      <alignment horizontal="right" shrinkToFit="1"/>
    </xf>
    <xf numFmtId="0" fontId="32" fillId="0" borderId="0" xfId="1" applyFont="1" applyAlignment="1">
      <alignment horizontal="left" indent="15"/>
    </xf>
    <xf numFmtId="0" fontId="0" fillId="0" borderId="0" xfId="0" applyAlignment="1">
      <alignment horizontal="left" indent="15"/>
    </xf>
    <xf numFmtId="0" fontId="32" fillId="0" borderId="0" xfId="1" applyFont="1" applyBorder="1" applyAlignment="1"/>
    <xf numFmtId="0" fontId="2" fillId="0" borderId="0" xfId="1" applyFont="1" applyBorder="1" applyAlignment="1"/>
    <xf numFmtId="0" fontId="3" fillId="0" borderId="0" xfId="1" applyFont="1" applyBorder="1" applyAlignment="1">
      <alignment horizontal="left" vertical="top" indent="15" shrinkToFit="1"/>
    </xf>
    <xf numFmtId="0" fontId="3" fillId="0" borderId="0" xfId="1" applyFont="1" applyAlignment="1">
      <alignment horizontal="left" vertical="top" indent="15" shrinkToFit="1"/>
    </xf>
    <xf numFmtId="0" fontId="37" fillId="0" borderId="0" xfId="1" applyFont="1" applyAlignment="1"/>
    <xf numFmtId="0" fontId="28" fillId="0" borderId="0" xfId="1" applyFont="1" applyAlignment="1"/>
    <xf numFmtId="0" fontId="24" fillId="0" borderId="14" xfId="1" applyFont="1" applyFill="1" applyBorder="1" applyAlignment="1">
      <alignment horizontal="center" vertical="top" wrapText="1"/>
    </xf>
    <xf numFmtId="0" fontId="0" fillId="0" borderId="13" xfId="0" applyBorder="1" applyAlignment="1">
      <alignment horizontal="center" vertical="top" wrapText="1"/>
    </xf>
    <xf numFmtId="0" fontId="0" fillId="0" borderId="51" xfId="0" applyBorder="1" applyAlignment="1">
      <alignment horizontal="center" vertical="top" wrapText="1"/>
    </xf>
    <xf numFmtId="0" fontId="41" fillId="0" borderId="78" xfId="0" applyFont="1" applyBorder="1" applyAlignment="1">
      <alignment horizontal="center" wrapText="1"/>
    </xf>
    <xf numFmtId="0" fontId="41" fillId="0" borderId="6" xfId="0" applyFont="1" applyBorder="1" applyAlignment="1">
      <alignment horizontal="center" wrapText="1"/>
    </xf>
    <xf numFmtId="0" fontId="2" fillId="0" borderId="81" xfId="1" applyFont="1" applyFill="1" applyBorder="1" applyAlignment="1">
      <alignment horizontal="left" vertical="top"/>
    </xf>
    <xf numFmtId="0" fontId="0" fillId="0" borderId="82" xfId="0" applyBorder="1" applyAlignment="1">
      <alignment horizontal="left" vertical="top"/>
    </xf>
    <xf numFmtId="0" fontId="7" fillId="0" borderId="14" xfId="1" applyFont="1" applyFill="1" applyBorder="1" applyAlignment="1">
      <alignment horizontal="center" vertical="justify"/>
    </xf>
    <xf numFmtId="0" fontId="38" fillId="0" borderId="13" xfId="0" applyFont="1" applyBorder="1" applyAlignment="1">
      <alignment horizontal="center" vertical="justify"/>
    </xf>
    <xf numFmtId="0" fontId="38" fillId="0" borderId="51" xfId="0" applyFont="1" applyBorder="1" applyAlignment="1">
      <alignment horizontal="center" vertical="justify"/>
    </xf>
    <xf numFmtId="49" fontId="32" fillId="0" borderId="0" xfId="0" applyNumberFormat="1" applyFont="1" applyFill="1" applyAlignment="1">
      <alignment horizontal="left" wrapText="1" shrinkToFit="1"/>
    </xf>
    <xf numFmtId="0" fontId="0" fillId="0" borderId="0" xfId="0" applyAlignment="1">
      <alignment shrinkToFit="1"/>
    </xf>
    <xf numFmtId="0" fontId="18" fillId="0" borderId="74" xfId="1" applyFont="1" applyBorder="1" applyAlignment="1">
      <alignment horizontal="right" shrinkToFit="1"/>
    </xf>
    <xf numFmtId="0" fontId="43" fillId="0" borderId="84" xfId="0" applyFont="1" applyBorder="1" applyAlignment="1">
      <alignment horizontal="right" shrinkToFit="1"/>
    </xf>
    <xf numFmtId="0" fontId="32" fillId="0" borderId="47" xfId="1" applyFont="1" applyBorder="1" applyAlignment="1">
      <alignment vertical="justify" wrapText="1"/>
    </xf>
    <xf numFmtId="0" fontId="2" fillId="0" borderId="43" xfId="1" applyFont="1" applyBorder="1" applyAlignment="1">
      <alignment vertical="justify" wrapText="1"/>
    </xf>
    <xf numFmtId="0" fontId="32" fillId="0" borderId="35" xfId="1" applyFont="1" applyBorder="1" applyAlignment="1">
      <alignment vertical="top" wrapText="1"/>
    </xf>
    <xf numFmtId="0" fontId="2" fillId="0" borderId="43" xfId="1" applyFont="1" applyBorder="1" applyAlignment="1">
      <alignment vertical="top" wrapText="1"/>
    </xf>
    <xf numFmtId="0" fontId="32" fillId="0" borderId="35" xfId="1" applyFont="1" applyBorder="1" applyAlignment="1">
      <alignment wrapText="1"/>
    </xf>
    <xf numFmtId="0" fontId="2" fillId="0" borderId="43" xfId="1" applyFont="1" applyBorder="1" applyAlignment="1">
      <alignment wrapText="1"/>
    </xf>
    <xf numFmtId="0" fontId="2" fillId="0" borderId="25" xfId="1" applyFont="1" applyBorder="1" applyAlignment="1">
      <alignment wrapText="1"/>
    </xf>
    <xf numFmtId="0" fontId="2" fillId="0" borderId="0" xfId="1" applyAlignment="1" applyProtection="1">
      <alignment shrinkToFit="1"/>
      <protection hidden="1"/>
    </xf>
    <xf numFmtId="0" fontId="2" fillId="0" borderId="0" xfId="1" applyFont="1" applyFill="1" applyAlignment="1" applyProtection="1">
      <alignment horizontal="right"/>
      <protection hidden="1"/>
    </xf>
    <xf numFmtId="0" fontId="2" fillId="0" borderId="0" xfId="1" applyFont="1" applyAlignment="1" applyProtection="1">
      <alignment horizontal="right"/>
      <protection hidden="1"/>
    </xf>
    <xf numFmtId="0" fontId="27" fillId="0" borderId="0" xfId="1" applyFont="1" applyAlignment="1" applyProtection="1">
      <protection hidden="1"/>
    </xf>
    <xf numFmtId="0" fontId="10" fillId="0" borderId="0" xfId="1" applyFont="1" applyAlignment="1" applyProtection="1">
      <alignment horizontal="left" shrinkToFit="1"/>
      <protection hidden="1"/>
    </xf>
    <xf numFmtId="0" fontId="27" fillId="0" borderId="0" xfId="1" applyFont="1" applyAlignment="1" applyProtection="1">
      <alignment horizontal="left" shrinkToFit="1"/>
      <protection hidden="1"/>
    </xf>
    <xf numFmtId="0" fontId="2" fillId="0" borderId="0" xfId="1" applyAlignment="1" applyProtection="1">
      <alignment horizontal="left" shrinkToFit="1"/>
      <protection hidden="1"/>
    </xf>
    <xf numFmtId="0" fontId="2" fillId="0" borderId="18" xfId="1" applyFont="1" applyBorder="1" applyAlignment="1" applyProtection="1">
      <alignment vertical="justify"/>
      <protection hidden="1"/>
    </xf>
    <xf numFmtId="0" fontId="2" fillId="2" borderId="0" xfId="1" applyFont="1" applyFill="1" applyBorder="1" applyAlignment="1" applyProtection="1">
      <alignment horizontal="justify" vertical="top" wrapText="1" shrinkToFit="1"/>
      <protection hidden="1"/>
    </xf>
    <xf numFmtId="0" fontId="2" fillId="0" borderId="0" xfId="1" applyFont="1" applyAlignment="1" applyProtection="1">
      <alignment horizontal="justify" vertical="top" wrapText="1" shrinkToFit="1"/>
      <protection hidden="1"/>
    </xf>
    <xf numFmtId="0" fontId="10" fillId="0" borderId="0" xfId="1" applyFont="1" applyFill="1" applyAlignment="1" applyProtection="1">
      <alignment horizontal="center"/>
      <protection hidden="1"/>
    </xf>
    <xf numFmtId="0" fontId="10" fillId="0" borderId="0" xfId="1" applyFont="1" applyAlignment="1" applyProtection="1">
      <alignment horizontal="center"/>
      <protection hidden="1"/>
    </xf>
    <xf numFmtId="0" fontId="18" fillId="2" borderId="0" xfId="1" applyFont="1" applyFill="1" applyBorder="1" applyAlignment="1" applyProtection="1">
      <alignment shrinkToFit="1" readingOrder="1"/>
      <protection hidden="1"/>
    </xf>
    <xf numFmtId="0" fontId="2" fillId="0" borderId="0" xfId="1" applyFont="1" applyAlignment="1">
      <alignment shrinkToFit="1" readingOrder="1"/>
    </xf>
    <xf numFmtId="0" fontId="15" fillId="2" borderId="0" xfId="1" applyFont="1" applyFill="1" applyBorder="1" applyAlignment="1" applyProtection="1">
      <alignment shrinkToFit="1"/>
      <protection hidden="1"/>
    </xf>
    <xf numFmtId="0" fontId="40" fillId="0" borderId="0" xfId="0" applyFont="1" applyAlignment="1">
      <alignment shrinkToFit="1"/>
    </xf>
    <xf numFmtId="0" fontId="16" fillId="0" borderId="0" xfId="1" applyFont="1" applyAlignment="1" applyProtection="1">
      <alignment shrinkToFit="1"/>
      <protection hidden="1"/>
    </xf>
    <xf numFmtId="0" fontId="1" fillId="0" borderId="0" xfId="0" applyFont="1" applyAlignment="1">
      <alignment shrinkToFit="1"/>
    </xf>
    <xf numFmtId="0" fontId="12" fillId="2" borderId="0" xfId="1" applyFont="1" applyFill="1" applyBorder="1" applyAlignment="1" applyProtection="1">
      <alignment wrapText="1" shrinkToFit="1"/>
      <protection hidden="1"/>
    </xf>
    <xf numFmtId="0" fontId="2" fillId="0" borderId="0" xfId="1" applyFont="1" applyAlignment="1" applyProtection="1">
      <alignment wrapText="1" shrinkToFit="1"/>
      <protection hidden="1"/>
    </xf>
    <xf numFmtId="0" fontId="2" fillId="2" borderId="0" xfId="1" applyFont="1" applyFill="1" applyBorder="1" applyAlignment="1" applyProtection="1">
      <alignment horizontal="justify" vertical="justify" wrapText="1" shrinkToFit="1"/>
      <protection hidden="1"/>
    </xf>
    <xf numFmtId="0" fontId="2" fillId="0" borderId="0" xfId="1" applyFont="1" applyAlignment="1" applyProtection="1">
      <alignment horizontal="justify" vertical="justify" wrapText="1" shrinkToFit="1"/>
      <protection hidden="1"/>
    </xf>
    <xf numFmtId="0" fontId="6" fillId="2" borderId="0" xfId="1" applyFont="1" applyFill="1" applyBorder="1" applyAlignment="1" applyProtection="1">
      <alignment horizontal="justify" wrapText="1" shrinkToFit="1"/>
      <protection hidden="1"/>
    </xf>
    <xf numFmtId="0" fontId="15" fillId="0" borderId="0" xfId="1" applyFont="1" applyAlignment="1" applyProtection="1">
      <alignment horizontal="justify" wrapText="1" shrinkToFit="1"/>
      <protection hidden="1"/>
    </xf>
    <xf numFmtId="0" fontId="2" fillId="0" borderId="0" xfId="1" applyAlignment="1">
      <alignment shrinkToFit="1" readingOrder="1"/>
    </xf>
    <xf numFmtId="0" fontId="2" fillId="0" borderId="0" xfId="1" applyFont="1" applyBorder="1" applyAlignment="1" applyProtection="1">
      <alignment horizontal="left" vertical="justify" wrapText="1"/>
      <protection hidden="1"/>
    </xf>
    <xf numFmtId="0" fontId="0" fillId="0" borderId="0" xfId="0" applyAlignment="1">
      <alignment horizontal="left" vertical="justify" wrapText="1"/>
    </xf>
    <xf numFmtId="0" fontId="0" fillId="0" borderId="0" xfId="0" applyAlignment="1">
      <alignment horizontal="left" wrapText="1"/>
    </xf>
    <xf numFmtId="0" fontId="53" fillId="4" borderId="0" xfId="1" applyFont="1" applyFill="1" applyBorder="1" applyAlignment="1" applyProtection="1">
      <alignment horizontal="left" vertical="top" wrapText="1" shrinkToFit="1"/>
      <protection hidden="1"/>
    </xf>
    <xf numFmtId="0" fontId="52" fillId="4" borderId="0" xfId="0" applyFont="1" applyFill="1" applyAlignment="1">
      <alignment horizontal="left" vertical="top" wrapText="1" shrinkToFit="1"/>
    </xf>
  </cellXfs>
  <cellStyles count="15">
    <cellStyle name="měny 2" xfId="13"/>
    <cellStyle name="Normální" xfId="0" builtinId="0"/>
    <cellStyle name="normální 10" xfId="2"/>
    <cellStyle name="Normální 2" xfId="1"/>
    <cellStyle name="normální 2 2" xfId="3"/>
    <cellStyle name="Normální 2 3" xfId="14"/>
    <cellStyle name="normální 3" xfId="4"/>
    <cellStyle name="normální 3 2" xfId="5"/>
    <cellStyle name="normální 4" xfId="6"/>
    <cellStyle name="normální 5" xfId="7"/>
    <cellStyle name="normální 6" xfId="8"/>
    <cellStyle name="normální 6 2" xfId="9"/>
    <cellStyle name="normální 7" xfId="10"/>
    <cellStyle name="normální 8" xfId="11"/>
    <cellStyle name="Normální 9" xfId="12"/>
  </cellStyles>
  <dxfs count="134">
    <dxf>
      <font>
        <color rgb="FFFF0000"/>
      </font>
    </dxf>
    <dxf>
      <font>
        <color theme="3" tint="0.39994506668294322"/>
      </font>
    </dxf>
    <dxf>
      <font>
        <color theme="3" tint="0.39994506668294322"/>
      </font>
    </dxf>
    <dxf>
      <font>
        <color rgb="FFFF0000"/>
      </font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2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9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99"/>
        </patternFill>
      </fill>
    </dxf>
    <dxf>
      <font>
        <color rgb="FFFF0000"/>
      </font>
    </dxf>
    <dxf>
      <font>
        <color theme="3" tint="0.39994506668294322"/>
      </font>
    </dxf>
    <dxf>
      <font>
        <color theme="3" tint="0.39994506668294322"/>
      </font>
    </dxf>
    <dxf>
      <font>
        <color rgb="FFFF0000"/>
      </font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2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9"/>
        </patternFill>
      </fill>
    </dxf>
    <dxf>
      <font>
        <color rgb="FFFF0000"/>
      </font>
    </dxf>
    <dxf>
      <font>
        <color theme="3" tint="0.39994506668294322"/>
      </font>
    </dxf>
    <dxf>
      <font>
        <color theme="3" tint="0.39994506668294322"/>
      </font>
    </dxf>
    <dxf>
      <font>
        <color rgb="FFFF0000"/>
      </font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lor rgb="FFFF0000"/>
      </font>
    </dxf>
    <dxf>
      <font>
        <color theme="3" tint="0.39994506668294322"/>
      </font>
    </dxf>
    <dxf>
      <font>
        <color theme="3" tint="0.39994506668294322"/>
      </font>
    </dxf>
    <dxf>
      <font>
        <color rgb="FFFF0000"/>
      </font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lor rgb="FFFF0000"/>
      </font>
    </dxf>
    <dxf>
      <font>
        <color theme="3" tint="0.39994506668294322"/>
      </font>
    </dxf>
    <dxf>
      <font>
        <color theme="3" tint="0.39994506668294322"/>
      </font>
    </dxf>
    <dxf>
      <font>
        <color rgb="FFFF0000"/>
      </font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lor rgb="FFFF0000"/>
      </font>
    </dxf>
    <dxf>
      <font>
        <color theme="3" tint="0.39994506668294322"/>
      </font>
    </dxf>
    <dxf>
      <font>
        <color theme="3" tint="0.39994506668294322"/>
      </font>
    </dxf>
    <dxf>
      <font>
        <color rgb="FFFF0000"/>
      </font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lor rgb="FFFF0000"/>
      </font>
    </dxf>
    <dxf>
      <font>
        <color theme="3" tint="0.39994506668294322"/>
      </font>
    </dxf>
    <dxf>
      <font>
        <color theme="3" tint="0.39994506668294322"/>
      </font>
    </dxf>
    <dxf>
      <font>
        <color rgb="FFFF0000"/>
      </font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48"/>
      </font>
      <fill>
        <patternFill>
          <bgColor indexed="26"/>
        </patternFill>
      </fill>
    </dxf>
    <dxf>
      <font>
        <condense val="0"/>
        <extend val="0"/>
        <color indexed="48"/>
      </font>
      <fill>
        <patternFill>
          <bgColor indexed="26"/>
        </patternFill>
      </fill>
    </dxf>
  </dxfs>
  <tableStyles count="0" defaultTableStyle="TableStyleMedium2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703"/>
  <sheetViews>
    <sheetView tabSelected="1" zoomScaleNormal="100" workbookViewId="0">
      <selection activeCell="F34" sqref="F34"/>
    </sheetView>
  </sheetViews>
  <sheetFormatPr defaultRowHeight="12.75" x14ac:dyDescent="0.2"/>
  <cols>
    <col min="1" max="2" width="5.85546875" style="123" customWidth="1"/>
    <col min="3" max="3" width="50.7109375" style="124" customWidth="1"/>
    <col min="4" max="4" width="14.85546875" style="124" customWidth="1"/>
    <col min="5" max="5" width="19.7109375" style="124" customWidth="1"/>
    <col min="6" max="7" width="12.7109375" style="123" customWidth="1"/>
    <col min="8" max="8" width="7.42578125" style="123" customWidth="1"/>
    <col min="9" max="9" width="11.5703125" style="123" customWidth="1"/>
    <col min="10" max="10" width="10.5703125" style="123" customWidth="1"/>
    <col min="11" max="11" width="11.7109375" style="123" customWidth="1"/>
    <col min="12" max="12" width="12" style="123" customWidth="1"/>
    <col min="13" max="14" width="11.7109375" style="123" customWidth="1"/>
    <col min="15" max="15" width="17.85546875" style="123" customWidth="1"/>
    <col min="16" max="16" width="23.7109375" style="123" hidden="1" customWidth="1"/>
    <col min="17" max="17" width="10.140625" style="123" bestFit="1" customWidth="1"/>
    <col min="18" max="16384" width="9.140625" style="123"/>
  </cols>
  <sheetData>
    <row r="1" spans="1:17" ht="20.25" x14ac:dyDescent="0.3">
      <c r="A1" s="345" t="s">
        <v>86</v>
      </c>
      <c r="B1" s="345"/>
      <c r="C1" s="346"/>
      <c r="D1" s="346"/>
      <c r="E1" s="346"/>
      <c r="O1" s="187" t="s">
        <v>85</v>
      </c>
    </row>
    <row r="2" spans="1:17" ht="15" x14ac:dyDescent="0.25">
      <c r="A2" s="357" t="s">
        <v>127</v>
      </c>
      <c r="B2" s="358"/>
      <c r="C2" s="358"/>
      <c r="D2" s="358"/>
      <c r="E2" s="358"/>
    </row>
    <row r="3" spans="1:17" ht="14.25" x14ac:dyDescent="0.2">
      <c r="A3" s="186"/>
      <c r="B3" s="186"/>
      <c r="C3" s="143"/>
      <c r="E3" s="185"/>
    </row>
    <row r="4" spans="1:17" x14ac:dyDescent="0.2">
      <c r="C4" s="123"/>
      <c r="M4" s="127"/>
    </row>
    <row r="5" spans="1:17" s="182" customFormat="1" ht="20.25" x14ac:dyDescent="0.3">
      <c r="A5" s="184" t="s">
        <v>87</v>
      </c>
      <c r="B5" s="183"/>
      <c r="C5" s="125"/>
      <c r="D5" s="124"/>
      <c r="E5" s="124"/>
      <c r="F5" s="123"/>
      <c r="G5" s="123"/>
      <c r="H5" s="123"/>
      <c r="I5" s="123"/>
      <c r="J5" s="123"/>
      <c r="K5" s="123"/>
      <c r="L5" s="123"/>
    </row>
    <row r="6" spans="1:17" ht="13.5" thickBot="1" x14ac:dyDescent="0.25">
      <c r="L6" s="181"/>
      <c r="O6" s="181" t="s">
        <v>50</v>
      </c>
    </row>
    <row r="7" spans="1:17" s="143" customFormat="1" ht="32.1" customHeight="1" thickTop="1" x14ac:dyDescent="0.25">
      <c r="A7" s="180" t="s">
        <v>44</v>
      </c>
      <c r="B7" s="179" t="s">
        <v>84</v>
      </c>
      <c r="C7" s="178" t="s">
        <v>83</v>
      </c>
      <c r="D7" s="177" t="s">
        <v>82</v>
      </c>
      <c r="E7" s="176"/>
      <c r="F7" s="310" t="s">
        <v>34</v>
      </c>
      <c r="G7" s="258" t="s">
        <v>33</v>
      </c>
      <c r="H7" s="259" t="s">
        <v>81</v>
      </c>
      <c r="I7" s="347" t="s">
        <v>80</v>
      </c>
      <c r="J7" s="348"/>
      <c r="K7" s="348"/>
      <c r="L7" s="349"/>
      <c r="M7" s="354" t="s">
        <v>111</v>
      </c>
      <c r="N7" s="355"/>
      <c r="O7" s="356"/>
      <c r="P7" s="143" t="s">
        <v>14</v>
      </c>
    </row>
    <row r="8" spans="1:17" s="143" customFormat="1" ht="42.75" customHeight="1" x14ac:dyDescent="0.25">
      <c r="A8" s="203"/>
      <c r="B8" s="204"/>
      <c r="C8" s="205"/>
      <c r="D8" s="206"/>
      <c r="E8" s="316"/>
      <c r="F8" s="311"/>
      <c r="G8" s="207"/>
      <c r="H8" s="208"/>
      <c r="I8" s="246" t="s">
        <v>105</v>
      </c>
      <c r="J8" s="211" t="s">
        <v>108</v>
      </c>
      <c r="K8" s="350" t="s">
        <v>106</v>
      </c>
      <c r="L8" s="351"/>
      <c r="M8" s="352" t="s">
        <v>109</v>
      </c>
      <c r="N8" s="353"/>
      <c r="O8" s="257" t="s">
        <v>110</v>
      </c>
    </row>
    <row r="9" spans="1:17" s="143" customFormat="1" ht="27" customHeight="1" thickBot="1" x14ac:dyDescent="0.3">
      <c r="A9" s="175"/>
      <c r="B9" s="174"/>
      <c r="C9" s="173"/>
      <c r="D9" s="172"/>
      <c r="E9" s="171"/>
      <c r="F9" s="312"/>
      <c r="G9" s="170"/>
      <c r="H9" s="169"/>
      <c r="I9" s="319" t="s">
        <v>126</v>
      </c>
      <c r="J9" s="212"/>
      <c r="K9" s="215" t="s">
        <v>79</v>
      </c>
      <c r="L9" s="216" t="s">
        <v>78</v>
      </c>
      <c r="M9" s="210" t="s">
        <v>4</v>
      </c>
      <c r="N9" s="202" t="s">
        <v>77</v>
      </c>
      <c r="O9" s="253"/>
    </row>
    <row r="10" spans="1:17" ht="18" customHeight="1" thickTop="1" x14ac:dyDescent="0.2">
      <c r="A10" s="157" t="s">
        <v>76</v>
      </c>
      <c r="B10" s="156">
        <v>3523</v>
      </c>
      <c r="C10" s="361" t="s">
        <v>75</v>
      </c>
      <c r="D10" s="155" t="s">
        <v>74</v>
      </c>
      <c r="E10" s="154" t="s">
        <v>73</v>
      </c>
      <c r="F10" s="313">
        <f>'1. OLÚ Paseka'!G16</f>
        <v>170202938.27999997</v>
      </c>
      <c r="G10" s="152">
        <f>'1. OLÚ Paseka'!G18</f>
        <v>170414666.22000003</v>
      </c>
      <c r="H10" s="151">
        <f>'1. OLÚ Paseka'!G22</f>
        <v>0</v>
      </c>
      <c r="I10" s="248">
        <f>G10-F10-H10</f>
        <v>211727.94000005722</v>
      </c>
      <c r="J10" s="201">
        <v>0</v>
      </c>
      <c r="K10" s="254">
        <f>IF((I10-J10)&lt;0,"0",(I10-J10))</f>
        <v>211727.94000005722</v>
      </c>
      <c r="L10" s="217" t="str">
        <f>IF((I10-J10)&gt;0,"0",(I10-J10))</f>
        <v>0</v>
      </c>
      <c r="M10" s="198">
        <f>'1. OLÚ Paseka'!G30</f>
        <v>0</v>
      </c>
      <c r="N10" s="199">
        <f>'1. OLÚ Paseka'!G31</f>
        <v>211727.94</v>
      </c>
      <c r="O10" s="255">
        <v>0</v>
      </c>
      <c r="P10" s="123" t="s">
        <v>55</v>
      </c>
      <c r="Q10" s="127"/>
    </row>
    <row r="11" spans="1:17" x14ac:dyDescent="0.2">
      <c r="A11" s="164"/>
      <c r="B11" s="163"/>
      <c r="C11" s="362"/>
      <c r="D11" s="162"/>
      <c r="E11" s="161"/>
      <c r="F11" s="314"/>
      <c r="G11" s="160"/>
      <c r="H11" s="166"/>
      <c r="I11" s="249"/>
      <c r="J11" s="209"/>
      <c r="K11" s="225"/>
      <c r="L11" s="218"/>
      <c r="M11" s="158"/>
      <c r="N11" s="200"/>
      <c r="O11" s="256"/>
    </row>
    <row r="12" spans="1:17" ht="18" customHeight="1" x14ac:dyDescent="0.2">
      <c r="A12" s="157" t="s">
        <v>72</v>
      </c>
      <c r="B12" s="156">
        <v>3523</v>
      </c>
      <c r="C12" s="168" t="s">
        <v>71</v>
      </c>
      <c r="D12" s="155" t="s">
        <v>70</v>
      </c>
      <c r="E12" s="154" t="s">
        <v>69</v>
      </c>
      <c r="F12" s="313">
        <f>'2. OLÚ Moravský Beroun'!G16</f>
        <v>60176971.839999996</v>
      </c>
      <c r="G12" s="152">
        <f>'2. OLÚ Moravský Beroun'!G18</f>
        <v>60407439.06000001</v>
      </c>
      <c r="H12" s="151">
        <f>'2. OLÚ Moravský Beroun'!G22</f>
        <v>0</v>
      </c>
      <c r="I12" s="248">
        <f>G12-F12-H12</f>
        <v>230467.22000001371</v>
      </c>
      <c r="J12" s="201">
        <f>'2. OLÚ Moravský Beroun'!G26</f>
        <v>0</v>
      </c>
      <c r="K12" s="254">
        <f>IF((I12-J12)&lt;0,"0 ",(I12-J12))</f>
        <v>230467.22000001371</v>
      </c>
      <c r="L12" s="217" t="str">
        <f>IF((I12-J12)&gt;0,"0 ",(I12-J12))</f>
        <v xml:space="preserve">0 </v>
      </c>
      <c r="M12" s="153">
        <f>'2. OLÚ Moravský Beroun'!G30</f>
        <v>0</v>
      </c>
      <c r="N12" s="201">
        <f>'2. OLÚ Moravský Beroun'!G31</f>
        <v>230467.22</v>
      </c>
      <c r="O12" s="217">
        <v>0</v>
      </c>
      <c r="P12" s="123" t="s">
        <v>55</v>
      </c>
      <c r="Q12" s="127"/>
    </row>
    <row r="13" spans="1:17" ht="15" x14ac:dyDescent="0.2">
      <c r="A13" s="164"/>
      <c r="B13" s="163"/>
      <c r="C13" s="167" t="s">
        <v>68</v>
      </c>
      <c r="D13" s="162"/>
      <c r="E13" s="161"/>
      <c r="F13" s="314"/>
      <c r="G13" s="160"/>
      <c r="H13" s="166"/>
      <c r="I13" s="250"/>
      <c r="J13" s="209"/>
      <c r="K13" s="226"/>
      <c r="L13" s="218"/>
      <c r="M13" s="158"/>
      <c r="N13" s="200"/>
      <c r="O13" s="256"/>
    </row>
    <row r="14" spans="1:17" ht="18" customHeight="1" x14ac:dyDescent="0.2">
      <c r="A14" s="157" t="s">
        <v>67</v>
      </c>
      <c r="B14" s="156">
        <v>3529</v>
      </c>
      <c r="C14" s="363" t="s">
        <v>104</v>
      </c>
      <c r="D14" s="155" t="s">
        <v>66</v>
      </c>
      <c r="E14" s="154" t="s">
        <v>65</v>
      </c>
      <c r="F14" s="313">
        <f>'3. Dětské centrum Ostrůvek'!G16</f>
        <v>37546324.840000011</v>
      </c>
      <c r="G14" s="152">
        <f>'3. Dětské centrum Ostrůvek'!G18</f>
        <v>37582789.640000001</v>
      </c>
      <c r="H14" s="151">
        <f>'3. Dětské centrum Ostrůvek'!G22</f>
        <v>0</v>
      </c>
      <c r="I14" s="248">
        <f>G14-F14-H14</f>
        <v>36464.799999989569</v>
      </c>
      <c r="J14" s="201">
        <f>'3. Dětské centrum Ostrůvek'!G26</f>
        <v>48946</v>
      </c>
      <c r="K14" s="254" t="str">
        <f>IF((I14-J14)&lt;0,"0",(I14-J14))</f>
        <v>0</v>
      </c>
      <c r="L14" s="217">
        <f>IF((I14-J14)&gt;0,"0",(I14-J14))</f>
        <v>-12481.200000010431</v>
      </c>
      <c r="M14" s="153">
        <f>'3. Dětské centrum Ostrůvek'!G30</f>
        <v>0</v>
      </c>
      <c r="N14" s="201">
        <f>'3. Dětské centrum Ostrůvek'!G31</f>
        <v>0</v>
      </c>
      <c r="O14" s="217">
        <v>0</v>
      </c>
      <c r="P14" s="123" t="s">
        <v>55</v>
      </c>
      <c r="Q14" s="127"/>
    </row>
    <row r="15" spans="1:17" x14ac:dyDescent="0.2">
      <c r="A15" s="164"/>
      <c r="B15" s="163"/>
      <c r="C15" s="364"/>
      <c r="D15" s="162"/>
      <c r="E15" s="161"/>
      <c r="F15" s="314"/>
      <c r="G15" s="160"/>
      <c r="H15" s="166"/>
      <c r="I15" s="250"/>
      <c r="J15" s="209"/>
      <c r="K15" s="226"/>
      <c r="L15" s="219"/>
      <c r="M15" s="158"/>
      <c r="N15" s="200"/>
      <c r="O15" s="256"/>
    </row>
    <row r="16" spans="1:17" ht="18" customHeight="1" x14ac:dyDescent="0.2">
      <c r="A16" s="157" t="s">
        <v>64</v>
      </c>
      <c r="B16" s="156">
        <v>3529</v>
      </c>
      <c r="C16" s="365" t="s">
        <v>63</v>
      </c>
      <c r="D16" s="155" t="s">
        <v>62</v>
      </c>
      <c r="E16" s="154" t="s">
        <v>61</v>
      </c>
      <c r="F16" s="313">
        <f>'4. Dětské centrum Pavučinka'!G16</f>
        <v>27051684.93</v>
      </c>
      <c r="G16" s="152">
        <f>'4. Dětské centrum Pavučinka'!G18</f>
        <v>27106493.620000001</v>
      </c>
      <c r="H16" s="151">
        <v>0</v>
      </c>
      <c r="I16" s="248">
        <f>G16-F16-H16</f>
        <v>54808.690000001341</v>
      </c>
      <c r="J16" s="201">
        <f>'4. Dětské centrum Pavučinka'!G26</f>
        <v>0</v>
      </c>
      <c r="K16" s="254">
        <f>IF((I16-J16)&lt;0," ",(I16-J16))</f>
        <v>54808.690000001341</v>
      </c>
      <c r="L16" s="229" t="str">
        <f>IF((I16-J16)&gt;0,"0 ",(I16-J16))</f>
        <v xml:space="preserve">0 </v>
      </c>
      <c r="M16" s="153">
        <f>'4. Dětské centrum Pavučinka'!G30</f>
        <v>0</v>
      </c>
      <c r="N16" s="201">
        <f>'4. Dětské centrum Pavučinka'!G31</f>
        <v>54808.69</v>
      </c>
      <c r="O16" s="217">
        <v>0</v>
      </c>
      <c r="P16" s="165" t="s">
        <v>60</v>
      </c>
      <c r="Q16" s="127"/>
    </row>
    <row r="17" spans="1:18" x14ac:dyDescent="0.2">
      <c r="A17" s="164"/>
      <c r="B17" s="163"/>
      <c r="C17" s="366"/>
      <c r="D17" s="162"/>
      <c r="E17" s="161"/>
      <c r="F17" s="314"/>
      <c r="G17" s="160"/>
      <c r="H17" s="159"/>
      <c r="I17" s="251"/>
      <c r="J17" s="213"/>
      <c r="K17" s="227"/>
      <c r="L17" s="230"/>
      <c r="M17" s="158"/>
      <c r="N17" s="200"/>
      <c r="O17" s="256"/>
    </row>
    <row r="18" spans="1:18" ht="18" customHeight="1" x14ac:dyDescent="0.2">
      <c r="A18" s="157" t="s">
        <v>59</v>
      </c>
      <c r="B18" s="156">
        <v>3533</v>
      </c>
      <c r="C18" s="365" t="s">
        <v>58</v>
      </c>
      <c r="D18" s="155" t="s">
        <v>57</v>
      </c>
      <c r="E18" s="154" t="s">
        <v>56</v>
      </c>
      <c r="F18" s="313">
        <f>'5. Zdravot. záchr. Olomouc'!G16</f>
        <v>267953938.30999997</v>
      </c>
      <c r="G18" s="152">
        <f>'5. Zdravot. záchr. Olomouc'!G18</f>
        <v>268708901.99999994</v>
      </c>
      <c r="H18" s="220">
        <f>'5. Zdravot. záchr. Olomouc'!G22</f>
        <v>99230</v>
      </c>
      <c r="I18" s="252">
        <f>G18-F18-H18</f>
        <v>655733.68999996781</v>
      </c>
      <c r="J18" s="201">
        <f>'5. Zdravot. záchr. Olomouc'!G26</f>
        <v>0</v>
      </c>
      <c r="K18" s="254">
        <f>IF((I18-J18)&lt;0," ",(I18-J18))</f>
        <v>655733.68999996781</v>
      </c>
      <c r="L18" s="229" t="str">
        <f>IF((I18-J18)&gt;0,"0 ",(I18-J18))</f>
        <v xml:space="preserve">0 </v>
      </c>
      <c r="M18" s="153">
        <v>0</v>
      </c>
      <c r="N18" s="201">
        <f>'5. Zdravot. záchr. Olomouc'!G31</f>
        <v>221761.28</v>
      </c>
      <c r="O18" s="217">
        <f>-'5. Zdravot. záchr. Olomouc'!G33</f>
        <v>433972.41</v>
      </c>
      <c r="P18" s="123" t="s">
        <v>55</v>
      </c>
      <c r="Q18" s="127"/>
    </row>
    <row r="19" spans="1:18" ht="15.75" thickBot="1" x14ac:dyDescent="0.25">
      <c r="A19" s="150"/>
      <c r="B19" s="149"/>
      <c r="C19" s="367"/>
      <c r="D19" s="128"/>
      <c r="E19" s="317"/>
      <c r="F19" s="315"/>
      <c r="G19" s="148"/>
      <c r="H19" s="221"/>
      <c r="I19" s="247"/>
      <c r="J19" s="214"/>
      <c r="K19" s="228"/>
      <c r="L19" s="231"/>
      <c r="M19" s="242"/>
      <c r="N19" s="243"/>
      <c r="O19" s="256"/>
    </row>
    <row r="20" spans="1:18" s="143" customFormat="1" ht="18" customHeight="1" thickTop="1" x14ac:dyDescent="0.25">
      <c r="A20" s="147" t="s">
        <v>54</v>
      </c>
      <c r="B20" s="146"/>
      <c r="C20" s="146"/>
      <c r="D20" s="145"/>
      <c r="E20" s="176"/>
      <c r="F20" s="144">
        <f>SUM(F10:F18)</f>
        <v>562931858.19999993</v>
      </c>
      <c r="G20" s="144">
        <f>SUM(G10:G18)</f>
        <v>564220290.53999996</v>
      </c>
      <c r="H20" s="144">
        <f>SUM(H10:H18)</f>
        <v>99230</v>
      </c>
      <c r="I20" s="238">
        <f>ROUND(SUM(I10:I19),2)</f>
        <v>1189202.3400000001</v>
      </c>
      <c r="J20" s="239">
        <f>SUM(J10:J19)</f>
        <v>48946</v>
      </c>
      <c r="K20" s="240">
        <f>ROUND(K10+K12+K14+K16+K18,2)</f>
        <v>1152737.54</v>
      </c>
      <c r="L20" s="241">
        <f>SUM(L10:L18)</f>
        <v>-12481.200000010431</v>
      </c>
      <c r="M20" s="260">
        <f>+M10+M12+M14+M16+M18</f>
        <v>0</v>
      </c>
      <c r="N20" s="261">
        <f>+N10+N12+N14+N16+N18</f>
        <v>718765.13</v>
      </c>
      <c r="O20" s="262">
        <f>+O10+O12+O14+O16+O18</f>
        <v>433972.41</v>
      </c>
    </row>
    <row r="21" spans="1:18" ht="18" customHeight="1" thickBot="1" x14ac:dyDescent="0.45">
      <c r="A21" s="142"/>
      <c r="B21" s="141"/>
      <c r="C21" s="141"/>
      <c r="D21" s="140"/>
      <c r="E21" s="318"/>
      <c r="F21" s="139"/>
      <c r="G21" s="138"/>
      <c r="H21" s="138"/>
      <c r="I21" s="222"/>
      <c r="J21" s="223"/>
      <c r="K21" s="264" t="s">
        <v>115</v>
      </c>
      <c r="L21" s="265">
        <f>ROUND((L20+K20),2)</f>
        <v>1140256.3400000001</v>
      </c>
      <c r="M21" s="359" t="s">
        <v>112</v>
      </c>
      <c r="N21" s="360"/>
      <c r="O21" s="263">
        <f>N20+O20+M20</f>
        <v>1152737.54</v>
      </c>
    </row>
    <row r="22" spans="1:18" ht="17.25" customHeight="1" thickTop="1" x14ac:dyDescent="0.25">
      <c r="A22" s="135"/>
      <c r="B22" s="135"/>
      <c r="C22" s="135"/>
      <c r="D22" s="135"/>
      <c r="E22" s="135"/>
      <c r="F22" s="134"/>
      <c r="G22" s="133"/>
      <c r="H22" s="133"/>
      <c r="I22" s="133"/>
      <c r="J22" s="133"/>
      <c r="K22" s="133"/>
      <c r="L22" s="245"/>
      <c r="O22" s="127"/>
    </row>
    <row r="23" spans="1:18" ht="15" customHeight="1" x14ac:dyDescent="0.25">
      <c r="A23" s="137" t="s">
        <v>53</v>
      </c>
      <c r="B23" s="137"/>
      <c r="C23" s="135"/>
      <c r="D23" s="135"/>
      <c r="E23" s="135"/>
      <c r="F23" s="224"/>
      <c r="G23" s="133"/>
      <c r="H23" s="133"/>
      <c r="I23" s="133"/>
      <c r="J23" s="133"/>
      <c r="K23" s="133"/>
      <c r="L23" s="132"/>
      <c r="O23" s="127"/>
    </row>
    <row r="24" spans="1:18" ht="12.95" customHeight="1" x14ac:dyDescent="0.2">
      <c r="A24" s="135"/>
      <c r="B24" s="135"/>
      <c r="C24" s="135"/>
      <c r="D24" s="135"/>
      <c r="E24" s="135"/>
      <c r="F24" s="136"/>
      <c r="G24" s="135"/>
      <c r="H24" s="135"/>
      <c r="I24" s="135"/>
      <c r="J24" s="135"/>
      <c r="K24" s="237"/>
      <c r="L24" s="236"/>
      <c r="O24" s="127"/>
      <c r="P24" s="196"/>
      <c r="Q24" s="196"/>
      <c r="R24" s="196"/>
    </row>
    <row r="25" spans="1:18" ht="12.95" customHeight="1" x14ac:dyDescent="0.25">
      <c r="A25" s="129"/>
      <c r="B25" s="129"/>
      <c r="C25" s="129"/>
      <c r="D25" s="128"/>
      <c r="E25" s="128"/>
      <c r="F25" s="134"/>
      <c r="G25" s="133"/>
      <c r="H25" s="133"/>
      <c r="I25" s="133"/>
      <c r="J25" s="133"/>
      <c r="K25" s="133"/>
      <c r="L25" s="132"/>
      <c r="O25" s="127"/>
      <c r="P25" s="196"/>
      <c r="Q25" s="196"/>
      <c r="R25" s="196"/>
    </row>
    <row r="26" spans="1:18" ht="15" x14ac:dyDescent="0.2">
      <c r="A26" s="341" t="s">
        <v>52</v>
      </c>
      <c r="B26" s="341"/>
      <c r="C26" s="342"/>
      <c r="D26" s="342"/>
      <c r="E26" s="128"/>
      <c r="P26" s="196"/>
      <c r="Q26" s="196"/>
      <c r="R26" s="196"/>
    </row>
    <row r="27" spans="1:18" ht="15" x14ac:dyDescent="0.2">
      <c r="A27" s="129"/>
      <c r="B27" s="129"/>
      <c r="C27" s="343" t="s">
        <v>51</v>
      </c>
      <c r="D27" s="344"/>
      <c r="E27" s="344"/>
      <c r="F27" s="131">
        <f>I20</f>
        <v>1189202.3400000001</v>
      </c>
      <c r="G27" s="130" t="s">
        <v>50</v>
      </c>
      <c r="K27" s="127"/>
      <c r="P27" s="196"/>
      <c r="Q27" s="196"/>
      <c r="R27" s="196"/>
    </row>
    <row r="28" spans="1:18" ht="15" x14ac:dyDescent="0.2">
      <c r="A28" s="129"/>
      <c r="B28" s="129"/>
      <c r="C28" s="129"/>
      <c r="D28" s="128"/>
      <c r="E28" s="128"/>
      <c r="F28" s="127"/>
      <c r="P28" s="196"/>
      <c r="Q28" s="196"/>
      <c r="R28" s="196"/>
    </row>
    <row r="29" spans="1:18" ht="15" x14ac:dyDescent="0.2">
      <c r="A29" s="125" t="s">
        <v>113</v>
      </c>
      <c r="B29" s="125"/>
      <c r="C29" s="125"/>
      <c r="F29" s="127">
        <f>F32+F31</f>
        <v>1140256.3399999896</v>
      </c>
      <c r="G29" s="130" t="s">
        <v>50</v>
      </c>
      <c r="P29" s="196"/>
      <c r="Q29" s="196"/>
      <c r="R29" s="196"/>
    </row>
    <row r="30" spans="1:18" ht="15.75" x14ac:dyDescent="0.25">
      <c r="A30" s="125"/>
      <c r="B30" s="125"/>
      <c r="C30" s="339" t="s">
        <v>114</v>
      </c>
      <c r="D30" s="340"/>
      <c r="E30" s="340"/>
      <c r="F30" s="127"/>
      <c r="G30" s="130"/>
      <c r="P30" s="196"/>
      <c r="Q30" s="196"/>
      <c r="R30" s="196"/>
    </row>
    <row r="31" spans="1:18" ht="15" x14ac:dyDescent="0.2">
      <c r="A31" s="125"/>
      <c r="B31" s="125"/>
      <c r="C31" s="335" t="s">
        <v>138</v>
      </c>
      <c r="D31" s="336"/>
      <c r="E31" s="336"/>
      <c r="F31" s="127">
        <f>L20</f>
        <v>-12481.200000010431</v>
      </c>
      <c r="G31" s="123" t="s">
        <v>50</v>
      </c>
      <c r="P31" s="196"/>
      <c r="Q31" s="196"/>
      <c r="R31" s="196"/>
    </row>
    <row r="32" spans="1:18" ht="15" x14ac:dyDescent="0.2">
      <c r="A32" s="125"/>
      <c r="B32" s="125"/>
      <c r="C32" s="335" t="s">
        <v>139</v>
      </c>
      <c r="D32" s="336"/>
      <c r="E32" s="336"/>
      <c r="F32" s="127">
        <f>K20</f>
        <v>1152737.54</v>
      </c>
      <c r="G32" s="123" t="s">
        <v>50</v>
      </c>
      <c r="P32" s="196"/>
      <c r="Q32" s="196"/>
      <c r="R32" s="196"/>
    </row>
    <row r="33" spans="1:18" ht="15" x14ac:dyDescent="0.2">
      <c r="A33" s="125"/>
      <c r="B33" s="125"/>
      <c r="C33" s="337"/>
      <c r="D33" s="338"/>
      <c r="E33" s="338"/>
      <c r="F33" s="127"/>
      <c r="P33" s="196"/>
      <c r="Q33" s="196"/>
      <c r="R33" s="196"/>
    </row>
    <row r="34" spans="1:18" ht="15" x14ac:dyDescent="0.2">
      <c r="A34" s="125"/>
      <c r="B34" s="125"/>
      <c r="C34" s="125"/>
      <c r="P34" s="196"/>
      <c r="Q34" s="196"/>
      <c r="R34" s="196"/>
    </row>
    <row r="35" spans="1:18" ht="15" x14ac:dyDescent="0.2">
      <c r="A35" s="125"/>
      <c r="B35" s="125"/>
      <c r="C35" s="125"/>
      <c r="P35" s="196"/>
      <c r="Q35" s="196"/>
      <c r="R35" s="196"/>
    </row>
    <row r="36" spans="1:18" ht="15" x14ac:dyDescent="0.2">
      <c r="A36" s="125"/>
      <c r="B36" s="125"/>
      <c r="C36" s="125"/>
      <c r="F36" s="127"/>
      <c r="P36" s="196"/>
      <c r="Q36" s="196"/>
      <c r="R36" s="196"/>
    </row>
    <row r="37" spans="1:18" ht="15" x14ac:dyDescent="0.2">
      <c r="A37" s="125"/>
      <c r="B37" s="125"/>
      <c r="C37" s="125"/>
      <c r="P37" s="196"/>
      <c r="Q37" s="196"/>
      <c r="R37" s="196"/>
    </row>
    <row r="38" spans="1:18" ht="15" x14ac:dyDescent="0.2">
      <c r="A38" s="125"/>
      <c r="B38" s="125"/>
      <c r="C38" s="125"/>
      <c r="P38" s="196"/>
      <c r="Q38" s="196"/>
      <c r="R38" s="196"/>
    </row>
    <row r="39" spans="1:18" ht="15" x14ac:dyDescent="0.2">
      <c r="A39" s="125"/>
      <c r="B39" s="125"/>
      <c r="C39" s="125"/>
      <c r="P39" s="196"/>
      <c r="Q39" s="196"/>
      <c r="R39" s="196"/>
    </row>
    <row r="40" spans="1:18" ht="15" x14ac:dyDescent="0.2">
      <c r="A40" s="125"/>
      <c r="B40" s="125"/>
      <c r="C40" s="125"/>
      <c r="P40" s="196"/>
      <c r="Q40" s="196"/>
      <c r="R40" s="196"/>
    </row>
    <row r="41" spans="1:18" ht="15" x14ac:dyDescent="0.2">
      <c r="A41" s="125"/>
      <c r="B41" s="125"/>
      <c r="C41" s="125"/>
      <c r="H41" s="196"/>
      <c r="I41" s="196"/>
      <c r="J41" s="196"/>
      <c r="K41" s="196"/>
      <c r="L41" s="196"/>
      <c r="M41" s="196"/>
      <c r="N41" s="196"/>
      <c r="O41" s="196"/>
      <c r="P41" s="196"/>
      <c r="Q41" s="196"/>
      <c r="R41" s="196"/>
    </row>
    <row r="42" spans="1:18" ht="15" x14ac:dyDescent="0.2">
      <c r="A42" s="125"/>
      <c r="B42" s="125"/>
      <c r="C42" s="125"/>
      <c r="E42" s="126"/>
    </row>
    <row r="43" spans="1:18" ht="15" x14ac:dyDescent="0.2">
      <c r="A43" s="125"/>
      <c r="B43" s="125"/>
      <c r="C43" s="125"/>
    </row>
    <row r="44" spans="1:18" ht="15" x14ac:dyDescent="0.2">
      <c r="A44" s="125"/>
      <c r="B44" s="125"/>
      <c r="C44" s="125"/>
    </row>
    <row r="45" spans="1:18" ht="15" x14ac:dyDescent="0.2">
      <c r="A45" s="125"/>
      <c r="B45" s="125"/>
      <c r="C45" s="125"/>
    </row>
    <row r="46" spans="1:18" ht="15" x14ac:dyDescent="0.2">
      <c r="A46" s="125"/>
      <c r="B46" s="125"/>
      <c r="C46" s="125"/>
    </row>
    <row r="47" spans="1:18" ht="15" x14ac:dyDescent="0.2">
      <c r="A47" s="125"/>
      <c r="B47" s="125"/>
      <c r="C47" s="125"/>
    </row>
    <row r="48" spans="1:18" ht="15" x14ac:dyDescent="0.2">
      <c r="A48" s="125"/>
      <c r="B48" s="125"/>
      <c r="C48" s="125"/>
    </row>
    <row r="49" spans="1:18" ht="15" x14ac:dyDescent="0.2">
      <c r="A49" s="125"/>
      <c r="B49" s="125"/>
      <c r="C49" s="125"/>
    </row>
    <row r="50" spans="1:18" ht="15" x14ac:dyDescent="0.2">
      <c r="A50" s="125"/>
      <c r="B50" s="125"/>
      <c r="C50" s="125"/>
    </row>
    <row r="51" spans="1:18" ht="15" x14ac:dyDescent="0.2">
      <c r="A51" s="125"/>
      <c r="B51" s="125"/>
      <c r="C51" s="125"/>
    </row>
    <row r="52" spans="1:18" ht="15" x14ac:dyDescent="0.2">
      <c r="A52" s="125"/>
      <c r="B52" s="125"/>
      <c r="C52" s="125"/>
    </row>
    <row r="53" spans="1:18" ht="15" x14ac:dyDescent="0.2">
      <c r="A53" s="125"/>
      <c r="B53" s="125"/>
      <c r="C53" s="125"/>
    </row>
    <row r="54" spans="1:18" ht="15" x14ac:dyDescent="0.2">
      <c r="A54" s="125"/>
      <c r="B54" s="125"/>
      <c r="C54" s="125"/>
    </row>
    <row r="55" spans="1:18" ht="15" x14ac:dyDescent="0.2">
      <c r="A55" s="125"/>
      <c r="B55" s="125"/>
      <c r="C55" s="125"/>
    </row>
    <row r="56" spans="1:18" s="124" customFormat="1" ht="15" x14ac:dyDescent="0.2">
      <c r="A56" s="125"/>
      <c r="B56" s="125"/>
      <c r="C56" s="125"/>
      <c r="F56" s="123"/>
      <c r="G56" s="123"/>
      <c r="H56" s="123"/>
      <c r="I56" s="123"/>
      <c r="J56" s="123"/>
      <c r="K56" s="123"/>
      <c r="L56" s="123"/>
      <c r="M56" s="123"/>
      <c r="N56" s="123"/>
      <c r="O56" s="123"/>
      <c r="P56" s="123"/>
      <c r="Q56" s="123"/>
      <c r="R56" s="123"/>
    </row>
    <row r="57" spans="1:18" s="124" customFormat="1" ht="15" x14ac:dyDescent="0.2">
      <c r="A57" s="125"/>
      <c r="B57" s="125"/>
      <c r="C57" s="125"/>
      <c r="F57" s="123"/>
      <c r="G57" s="123"/>
      <c r="H57" s="123"/>
      <c r="I57" s="123"/>
      <c r="J57" s="123"/>
      <c r="K57" s="123"/>
      <c r="L57" s="123"/>
      <c r="M57" s="123"/>
      <c r="N57" s="123"/>
      <c r="O57" s="123"/>
      <c r="P57" s="123"/>
      <c r="Q57" s="123"/>
      <c r="R57" s="123"/>
    </row>
    <row r="58" spans="1:18" s="124" customFormat="1" ht="15" x14ac:dyDescent="0.2">
      <c r="A58" s="125"/>
      <c r="B58" s="125"/>
      <c r="C58" s="125"/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  <c r="R58" s="123"/>
    </row>
    <row r="59" spans="1:18" s="124" customFormat="1" ht="15" x14ac:dyDescent="0.2">
      <c r="A59" s="125"/>
      <c r="B59" s="125"/>
      <c r="C59" s="125"/>
      <c r="F59" s="123"/>
      <c r="G59" s="123"/>
      <c r="H59" s="123"/>
      <c r="I59" s="123"/>
      <c r="J59" s="123"/>
      <c r="K59" s="123"/>
      <c r="L59" s="123"/>
      <c r="M59" s="123"/>
      <c r="N59" s="123"/>
      <c r="O59" s="123"/>
      <c r="P59" s="123"/>
      <c r="Q59" s="123"/>
      <c r="R59" s="123"/>
    </row>
    <row r="60" spans="1:18" s="124" customFormat="1" ht="15" x14ac:dyDescent="0.2">
      <c r="A60" s="125"/>
      <c r="B60" s="125"/>
      <c r="C60" s="125"/>
      <c r="F60" s="123"/>
      <c r="G60" s="123"/>
      <c r="H60" s="123"/>
      <c r="I60" s="123"/>
      <c r="J60" s="123"/>
      <c r="K60" s="123"/>
      <c r="L60" s="123"/>
      <c r="M60" s="123"/>
      <c r="N60" s="123"/>
      <c r="O60" s="123"/>
      <c r="P60" s="123"/>
      <c r="Q60" s="123"/>
      <c r="R60" s="123"/>
    </row>
    <row r="61" spans="1:18" s="124" customFormat="1" ht="15" x14ac:dyDescent="0.2">
      <c r="A61" s="125"/>
      <c r="B61" s="125"/>
      <c r="C61" s="125"/>
      <c r="F61" s="123"/>
      <c r="G61" s="123"/>
      <c r="H61" s="123"/>
      <c r="I61" s="123"/>
      <c r="J61" s="123"/>
      <c r="K61" s="123"/>
      <c r="L61" s="123"/>
      <c r="M61" s="123"/>
      <c r="N61" s="123"/>
      <c r="O61" s="123"/>
      <c r="P61" s="123"/>
      <c r="Q61" s="123"/>
      <c r="R61" s="123"/>
    </row>
    <row r="62" spans="1:18" s="124" customFormat="1" ht="15" x14ac:dyDescent="0.2">
      <c r="A62" s="125"/>
      <c r="B62" s="125"/>
      <c r="C62" s="125"/>
      <c r="F62" s="123"/>
      <c r="G62" s="123"/>
      <c r="H62" s="123"/>
      <c r="I62" s="123"/>
      <c r="J62" s="123"/>
      <c r="K62" s="123"/>
      <c r="L62" s="123"/>
      <c r="M62" s="123"/>
      <c r="N62" s="123"/>
      <c r="O62" s="123"/>
      <c r="P62" s="123"/>
      <c r="Q62" s="123"/>
      <c r="R62" s="123"/>
    </row>
    <row r="63" spans="1:18" s="124" customFormat="1" ht="15" x14ac:dyDescent="0.2">
      <c r="A63" s="125"/>
      <c r="B63" s="125"/>
      <c r="C63" s="125"/>
      <c r="F63" s="123"/>
      <c r="G63" s="123"/>
      <c r="H63" s="123"/>
      <c r="I63" s="123"/>
      <c r="J63" s="123"/>
      <c r="K63" s="123"/>
      <c r="L63" s="123"/>
      <c r="M63" s="123"/>
      <c r="N63" s="123"/>
      <c r="O63" s="123"/>
      <c r="P63" s="123"/>
      <c r="Q63" s="123"/>
      <c r="R63" s="123"/>
    </row>
    <row r="64" spans="1:18" s="124" customFormat="1" ht="15" x14ac:dyDescent="0.2">
      <c r="A64" s="125"/>
      <c r="B64" s="125"/>
      <c r="C64" s="125"/>
      <c r="F64" s="123"/>
      <c r="G64" s="123"/>
      <c r="H64" s="123"/>
      <c r="I64" s="123"/>
      <c r="J64" s="123"/>
      <c r="K64" s="123"/>
      <c r="L64" s="123"/>
      <c r="M64" s="123"/>
      <c r="N64" s="123"/>
      <c r="O64" s="123"/>
      <c r="P64" s="123"/>
      <c r="Q64" s="123"/>
      <c r="R64" s="123"/>
    </row>
    <row r="65" spans="1:18" s="124" customFormat="1" ht="15" x14ac:dyDescent="0.2">
      <c r="A65" s="125"/>
      <c r="B65" s="125"/>
      <c r="C65" s="125"/>
      <c r="F65" s="123"/>
      <c r="G65" s="123"/>
      <c r="H65" s="123"/>
      <c r="I65" s="123"/>
      <c r="J65" s="123"/>
      <c r="K65" s="123"/>
      <c r="L65" s="123"/>
      <c r="M65" s="123"/>
      <c r="N65" s="123"/>
      <c r="O65" s="123"/>
      <c r="P65" s="123"/>
      <c r="Q65" s="123"/>
      <c r="R65" s="123"/>
    </row>
    <row r="66" spans="1:18" s="124" customFormat="1" ht="15" x14ac:dyDescent="0.2">
      <c r="A66" s="125"/>
      <c r="B66" s="125"/>
      <c r="C66" s="125"/>
      <c r="F66" s="123"/>
      <c r="G66" s="123"/>
      <c r="H66" s="123"/>
      <c r="I66" s="123"/>
      <c r="J66" s="123"/>
      <c r="K66" s="123"/>
      <c r="L66" s="123"/>
      <c r="M66" s="123"/>
      <c r="N66" s="123"/>
      <c r="O66" s="123"/>
      <c r="P66" s="123"/>
      <c r="Q66" s="123"/>
      <c r="R66" s="123"/>
    </row>
    <row r="67" spans="1:18" s="124" customFormat="1" ht="15" x14ac:dyDescent="0.2">
      <c r="A67" s="125"/>
      <c r="B67" s="125"/>
      <c r="C67" s="125"/>
      <c r="F67" s="123"/>
      <c r="G67" s="123"/>
      <c r="H67" s="123"/>
      <c r="I67" s="123"/>
      <c r="J67" s="123"/>
      <c r="K67" s="123"/>
      <c r="L67" s="123"/>
      <c r="M67" s="123"/>
      <c r="N67" s="123"/>
      <c r="O67" s="123"/>
      <c r="P67" s="123"/>
      <c r="Q67" s="123"/>
      <c r="R67" s="123"/>
    </row>
    <row r="68" spans="1:18" s="124" customFormat="1" ht="15" x14ac:dyDescent="0.2">
      <c r="A68" s="125"/>
      <c r="B68" s="125"/>
      <c r="C68" s="125"/>
      <c r="F68" s="123"/>
      <c r="G68" s="123"/>
      <c r="H68" s="123"/>
      <c r="I68" s="123"/>
      <c r="J68" s="123"/>
      <c r="K68" s="123"/>
      <c r="L68" s="123"/>
      <c r="M68" s="123"/>
      <c r="N68" s="123"/>
      <c r="O68" s="123"/>
      <c r="P68" s="123"/>
      <c r="Q68" s="123"/>
      <c r="R68" s="123"/>
    </row>
    <row r="69" spans="1:18" s="124" customFormat="1" ht="15" x14ac:dyDescent="0.2">
      <c r="A69" s="125"/>
      <c r="B69" s="125"/>
      <c r="C69" s="125"/>
      <c r="F69" s="123"/>
      <c r="G69" s="123"/>
      <c r="H69" s="123"/>
      <c r="I69" s="123"/>
      <c r="J69" s="123"/>
      <c r="K69" s="123"/>
      <c r="L69" s="123"/>
      <c r="M69" s="123"/>
      <c r="N69" s="123"/>
      <c r="O69" s="123"/>
      <c r="P69" s="123"/>
      <c r="Q69" s="123"/>
      <c r="R69" s="123"/>
    </row>
    <row r="70" spans="1:18" s="124" customFormat="1" ht="15" x14ac:dyDescent="0.2">
      <c r="A70" s="125"/>
      <c r="B70" s="125"/>
      <c r="C70" s="125"/>
      <c r="F70" s="123"/>
      <c r="G70" s="123"/>
      <c r="H70" s="123"/>
      <c r="I70" s="123"/>
      <c r="J70" s="123"/>
      <c r="K70" s="123"/>
      <c r="L70" s="123"/>
      <c r="M70" s="123"/>
      <c r="N70" s="123"/>
      <c r="O70" s="123"/>
      <c r="P70" s="123"/>
      <c r="Q70" s="123"/>
      <c r="R70" s="123"/>
    </row>
    <row r="71" spans="1:18" s="124" customFormat="1" ht="15" x14ac:dyDescent="0.2">
      <c r="A71" s="125"/>
      <c r="B71" s="125"/>
      <c r="C71" s="125"/>
      <c r="F71" s="123"/>
      <c r="G71" s="123"/>
      <c r="H71" s="123"/>
      <c r="I71" s="123"/>
      <c r="J71" s="123"/>
      <c r="K71" s="123"/>
      <c r="L71" s="123"/>
      <c r="M71" s="123"/>
      <c r="N71" s="123"/>
      <c r="O71" s="123"/>
      <c r="P71" s="123"/>
      <c r="Q71" s="123"/>
      <c r="R71" s="123"/>
    </row>
    <row r="72" spans="1:18" s="124" customFormat="1" ht="15" x14ac:dyDescent="0.2">
      <c r="A72" s="125"/>
      <c r="B72" s="125"/>
      <c r="C72" s="125"/>
      <c r="F72" s="123"/>
      <c r="G72" s="123"/>
      <c r="H72" s="123"/>
      <c r="I72" s="123"/>
      <c r="J72" s="123"/>
      <c r="K72" s="123"/>
      <c r="L72" s="123"/>
      <c r="M72" s="123"/>
      <c r="N72" s="123"/>
      <c r="O72" s="123"/>
      <c r="P72" s="123"/>
      <c r="Q72" s="123"/>
      <c r="R72" s="123"/>
    </row>
    <row r="73" spans="1:18" s="124" customFormat="1" ht="15" x14ac:dyDescent="0.2">
      <c r="A73" s="125"/>
      <c r="B73" s="125"/>
      <c r="C73" s="125"/>
      <c r="F73" s="123"/>
      <c r="G73" s="123"/>
      <c r="H73" s="123"/>
      <c r="I73" s="123"/>
      <c r="J73" s="123"/>
      <c r="K73" s="123"/>
      <c r="L73" s="123"/>
      <c r="M73" s="123"/>
      <c r="N73" s="123"/>
      <c r="O73" s="123"/>
      <c r="P73" s="123"/>
      <c r="Q73" s="123"/>
      <c r="R73" s="123"/>
    </row>
    <row r="74" spans="1:18" s="124" customFormat="1" ht="15" x14ac:dyDescent="0.2">
      <c r="A74" s="125"/>
      <c r="B74" s="125"/>
      <c r="C74" s="125"/>
      <c r="F74" s="123"/>
      <c r="G74" s="123"/>
      <c r="H74" s="123"/>
      <c r="I74" s="123"/>
      <c r="J74" s="123"/>
      <c r="K74" s="123"/>
      <c r="L74" s="123"/>
      <c r="M74" s="123"/>
      <c r="N74" s="123"/>
      <c r="O74" s="123"/>
      <c r="P74" s="123"/>
      <c r="Q74" s="123"/>
      <c r="R74" s="123"/>
    </row>
    <row r="75" spans="1:18" s="124" customFormat="1" ht="15" x14ac:dyDescent="0.2">
      <c r="A75" s="125"/>
      <c r="B75" s="125"/>
      <c r="C75" s="125"/>
      <c r="F75" s="123"/>
      <c r="G75" s="123"/>
      <c r="H75" s="123"/>
      <c r="I75" s="123"/>
      <c r="J75" s="123"/>
      <c r="K75" s="123"/>
      <c r="L75" s="123"/>
      <c r="M75" s="123"/>
      <c r="N75" s="123"/>
      <c r="O75" s="123"/>
      <c r="P75" s="123"/>
      <c r="Q75" s="123"/>
      <c r="R75" s="123"/>
    </row>
    <row r="76" spans="1:18" s="124" customFormat="1" ht="15" x14ac:dyDescent="0.2">
      <c r="A76" s="125"/>
      <c r="B76" s="125"/>
      <c r="C76" s="125"/>
      <c r="F76" s="123"/>
      <c r="G76" s="123"/>
      <c r="H76" s="123"/>
      <c r="I76" s="123"/>
      <c r="J76" s="123"/>
      <c r="K76" s="123"/>
      <c r="L76" s="123"/>
      <c r="M76" s="123"/>
      <c r="N76" s="123"/>
      <c r="O76" s="123"/>
      <c r="P76" s="123"/>
      <c r="Q76" s="123"/>
      <c r="R76" s="123"/>
    </row>
    <row r="77" spans="1:18" s="124" customFormat="1" ht="15" x14ac:dyDescent="0.2">
      <c r="A77" s="125"/>
      <c r="B77" s="125"/>
      <c r="C77" s="125"/>
      <c r="F77" s="123"/>
      <c r="G77" s="123"/>
      <c r="H77" s="123"/>
      <c r="I77" s="123"/>
      <c r="J77" s="123"/>
      <c r="K77" s="123"/>
      <c r="L77" s="123"/>
      <c r="M77" s="123"/>
      <c r="N77" s="123"/>
      <c r="O77" s="123"/>
      <c r="P77" s="123"/>
      <c r="Q77" s="123"/>
      <c r="R77" s="123"/>
    </row>
    <row r="78" spans="1:18" s="124" customFormat="1" ht="15" x14ac:dyDescent="0.2">
      <c r="A78" s="125"/>
      <c r="B78" s="125"/>
      <c r="C78" s="125"/>
      <c r="F78" s="123"/>
      <c r="G78" s="123"/>
      <c r="H78" s="123"/>
      <c r="I78" s="123"/>
      <c r="J78" s="123"/>
      <c r="K78" s="123"/>
      <c r="L78" s="123"/>
      <c r="M78" s="123"/>
      <c r="N78" s="123"/>
      <c r="O78" s="123"/>
      <c r="P78" s="123"/>
      <c r="Q78" s="123"/>
      <c r="R78" s="123"/>
    </row>
    <row r="79" spans="1:18" s="124" customFormat="1" ht="15" x14ac:dyDescent="0.2">
      <c r="A79" s="125"/>
      <c r="B79" s="125"/>
      <c r="C79" s="125"/>
      <c r="F79" s="123"/>
      <c r="G79" s="123"/>
      <c r="H79" s="123"/>
      <c r="I79" s="123"/>
      <c r="J79" s="123"/>
      <c r="K79" s="123"/>
      <c r="L79" s="123"/>
      <c r="M79" s="123"/>
      <c r="N79" s="123"/>
      <c r="O79" s="123"/>
      <c r="P79" s="123"/>
      <c r="Q79" s="123"/>
      <c r="R79" s="123"/>
    </row>
    <row r="80" spans="1:18" s="124" customFormat="1" ht="15" x14ac:dyDescent="0.2">
      <c r="A80" s="125"/>
      <c r="B80" s="125"/>
      <c r="C80" s="125"/>
      <c r="F80" s="123"/>
      <c r="G80" s="123"/>
      <c r="H80" s="123"/>
      <c r="I80" s="123"/>
      <c r="J80" s="123"/>
      <c r="K80" s="123"/>
      <c r="L80" s="123"/>
      <c r="M80" s="123"/>
      <c r="N80" s="123"/>
      <c r="O80" s="123"/>
      <c r="P80" s="123"/>
      <c r="Q80" s="123"/>
      <c r="R80" s="123"/>
    </row>
    <row r="81" spans="1:18" s="124" customFormat="1" ht="15" x14ac:dyDescent="0.2">
      <c r="A81" s="125"/>
      <c r="B81" s="125"/>
      <c r="C81" s="125"/>
      <c r="F81" s="123"/>
      <c r="G81" s="123"/>
      <c r="H81" s="123"/>
      <c r="I81" s="123"/>
      <c r="J81" s="123"/>
      <c r="K81" s="123"/>
      <c r="L81" s="123"/>
      <c r="M81" s="123"/>
      <c r="N81" s="123"/>
      <c r="O81" s="123"/>
      <c r="P81" s="123"/>
      <c r="Q81" s="123"/>
      <c r="R81" s="123"/>
    </row>
    <row r="82" spans="1:18" s="124" customFormat="1" ht="15" x14ac:dyDescent="0.2">
      <c r="A82" s="125"/>
      <c r="B82" s="125"/>
      <c r="C82" s="125"/>
      <c r="F82" s="123"/>
      <c r="G82" s="123"/>
      <c r="H82" s="123"/>
      <c r="I82" s="123"/>
      <c r="J82" s="123"/>
      <c r="K82" s="123"/>
      <c r="L82" s="123"/>
      <c r="M82" s="123"/>
      <c r="N82" s="123"/>
      <c r="O82" s="123"/>
      <c r="P82" s="123"/>
      <c r="Q82" s="123"/>
      <c r="R82" s="123"/>
    </row>
    <row r="83" spans="1:18" s="124" customFormat="1" ht="15" x14ac:dyDescent="0.2">
      <c r="A83" s="125"/>
      <c r="B83" s="125"/>
      <c r="C83" s="125"/>
      <c r="F83" s="123"/>
      <c r="G83" s="123"/>
      <c r="H83" s="123"/>
      <c r="I83" s="123"/>
      <c r="J83" s="123"/>
      <c r="K83" s="123"/>
      <c r="L83" s="123"/>
      <c r="M83" s="123"/>
      <c r="N83" s="123"/>
      <c r="O83" s="123"/>
      <c r="P83" s="123"/>
      <c r="Q83" s="123"/>
      <c r="R83" s="123"/>
    </row>
    <row r="84" spans="1:18" s="124" customFormat="1" ht="15" x14ac:dyDescent="0.2">
      <c r="A84" s="125"/>
      <c r="B84" s="125"/>
      <c r="C84" s="125"/>
      <c r="F84" s="123"/>
      <c r="G84" s="123"/>
      <c r="H84" s="123"/>
      <c r="I84" s="123"/>
      <c r="J84" s="123"/>
      <c r="K84" s="123"/>
      <c r="L84" s="123"/>
      <c r="M84" s="123"/>
      <c r="N84" s="123"/>
      <c r="O84" s="123"/>
      <c r="P84" s="123"/>
      <c r="Q84" s="123"/>
      <c r="R84" s="123"/>
    </row>
    <row r="85" spans="1:18" s="124" customFormat="1" ht="15" x14ac:dyDescent="0.2">
      <c r="A85" s="125"/>
      <c r="B85" s="125"/>
      <c r="C85" s="125"/>
      <c r="F85" s="123"/>
      <c r="G85" s="123"/>
      <c r="H85" s="123"/>
      <c r="I85" s="123"/>
      <c r="J85" s="123"/>
      <c r="K85" s="123"/>
      <c r="L85" s="123"/>
      <c r="M85" s="123"/>
      <c r="N85" s="123"/>
      <c r="O85" s="123"/>
      <c r="P85" s="123"/>
      <c r="Q85" s="123"/>
      <c r="R85" s="123"/>
    </row>
    <row r="86" spans="1:18" s="124" customFormat="1" ht="15" x14ac:dyDescent="0.2">
      <c r="A86" s="125"/>
      <c r="B86" s="125"/>
      <c r="C86" s="125"/>
      <c r="F86" s="123"/>
      <c r="G86" s="123"/>
      <c r="H86" s="123"/>
      <c r="I86" s="123"/>
      <c r="J86" s="123"/>
      <c r="K86" s="123"/>
      <c r="L86" s="123"/>
      <c r="M86" s="123"/>
      <c r="N86" s="123"/>
      <c r="O86" s="123"/>
      <c r="P86" s="123"/>
      <c r="Q86" s="123"/>
      <c r="R86" s="123"/>
    </row>
    <row r="87" spans="1:18" s="124" customFormat="1" ht="15" x14ac:dyDescent="0.2">
      <c r="A87" s="125"/>
      <c r="B87" s="125"/>
      <c r="C87" s="125"/>
      <c r="F87" s="123"/>
      <c r="G87" s="123"/>
      <c r="H87" s="123"/>
      <c r="I87" s="123"/>
      <c r="J87" s="123"/>
      <c r="K87" s="123"/>
      <c r="L87" s="123"/>
      <c r="M87" s="123"/>
      <c r="N87" s="123"/>
      <c r="O87" s="123"/>
      <c r="P87" s="123"/>
      <c r="Q87" s="123"/>
      <c r="R87" s="123"/>
    </row>
    <row r="88" spans="1:18" s="124" customFormat="1" ht="15" x14ac:dyDescent="0.2">
      <c r="A88" s="125"/>
      <c r="B88" s="125"/>
      <c r="C88" s="125"/>
      <c r="F88" s="123"/>
      <c r="G88" s="123"/>
      <c r="H88" s="123"/>
      <c r="I88" s="123"/>
      <c r="J88" s="123"/>
      <c r="K88" s="123"/>
      <c r="L88" s="123"/>
      <c r="M88" s="123"/>
      <c r="N88" s="123"/>
      <c r="O88" s="123"/>
      <c r="P88" s="123"/>
      <c r="Q88" s="123"/>
      <c r="R88" s="123"/>
    </row>
    <row r="89" spans="1:18" s="124" customFormat="1" ht="15" x14ac:dyDescent="0.2">
      <c r="A89" s="125"/>
      <c r="B89" s="125"/>
      <c r="C89" s="125"/>
      <c r="F89" s="123"/>
      <c r="G89" s="123"/>
      <c r="H89" s="123"/>
      <c r="I89" s="123"/>
      <c r="J89" s="123"/>
      <c r="K89" s="123"/>
      <c r="L89" s="123"/>
      <c r="M89" s="123"/>
      <c r="N89" s="123"/>
      <c r="O89" s="123"/>
      <c r="P89" s="123"/>
      <c r="Q89" s="123"/>
      <c r="R89" s="123"/>
    </row>
    <row r="90" spans="1:18" s="124" customFormat="1" ht="15" x14ac:dyDescent="0.2">
      <c r="A90" s="125"/>
      <c r="B90" s="125"/>
      <c r="C90" s="125"/>
      <c r="F90" s="123"/>
      <c r="G90" s="123"/>
      <c r="H90" s="123"/>
      <c r="I90" s="123"/>
      <c r="J90" s="123"/>
      <c r="K90" s="123"/>
      <c r="L90" s="123"/>
      <c r="M90" s="123"/>
      <c r="N90" s="123"/>
      <c r="O90" s="123"/>
      <c r="P90" s="123"/>
      <c r="Q90" s="123"/>
      <c r="R90" s="123"/>
    </row>
    <row r="91" spans="1:18" s="124" customFormat="1" ht="15" x14ac:dyDescent="0.2">
      <c r="A91" s="125"/>
      <c r="B91" s="125"/>
      <c r="C91" s="125"/>
      <c r="F91" s="123"/>
      <c r="G91" s="123"/>
      <c r="H91" s="123"/>
      <c r="I91" s="123"/>
      <c r="J91" s="123"/>
      <c r="K91" s="123"/>
      <c r="L91" s="123"/>
      <c r="M91" s="123"/>
      <c r="N91" s="123"/>
      <c r="O91" s="123"/>
      <c r="P91" s="123"/>
      <c r="Q91" s="123"/>
      <c r="R91" s="123"/>
    </row>
    <row r="92" spans="1:18" s="124" customFormat="1" ht="15" x14ac:dyDescent="0.2">
      <c r="A92" s="125"/>
      <c r="B92" s="125"/>
      <c r="C92" s="125"/>
      <c r="F92" s="123"/>
      <c r="G92" s="123"/>
      <c r="H92" s="123"/>
      <c r="I92" s="123"/>
      <c r="J92" s="123"/>
      <c r="K92" s="123"/>
      <c r="L92" s="123"/>
      <c r="M92" s="123"/>
      <c r="N92" s="123"/>
      <c r="O92" s="123"/>
      <c r="P92" s="123"/>
      <c r="Q92" s="123"/>
      <c r="R92" s="123"/>
    </row>
    <row r="93" spans="1:18" s="124" customFormat="1" ht="15" x14ac:dyDescent="0.2">
      <c r="A93" s="125"/>
      <c r="B93" s="125"/>
      <c r="C93" s="125"/>
      <c r="F93" s="123"/>
      <c r="G93" s="123"/>
      <c r="H93" s="123"/>
      <c r="I93" s="123"/>
      <c r="J93" s="123"/>
      <c r="K93" s="123"/>
      <c r="L93" s="123"/>
      <c r="M93" s="123"/>
      <c r="N93" s="123"/>
      <c r="O93" s="123"/>
      <c r="P93" s="123"/>
      <c r="Q93" s="123"/>
      <c r="R93" s="123"/>
    </row>
    <row r="94" spans="1:18" s="124" customFormat="1" ht="15" x14ac:dyDescent="0.2">
      <c r="A94" s="125"/>
      <c r="B94" s="125"/>
      <c r="C94" s="125"/>
      <c r="F94" s="123"/>
      <c r="G94" s="123"/>
      <c r="H94" s="123"/>
      <c r="I94" s="123"/>
      <c r="J94" s="123"/>
      <c r="K94" s="123"/>
      <c r="L94" s="123"/>
      <c r="M94" s="123"/>
      <c r="N94" s="123"/>
      <c r="O94" s="123"/>
      <c r="P94" s="123"/>
      <c r="Q94" s="123"/>
      <c r="R94" s="123"/>
    </row>
    <row r="95" spans="1:18" s="124" customFormat="1" ht="15" x14ac:dyDescent="0.2">
      <c r="A95" s="125"/>
      <c r="B95" s="125"/>
      <c r="C95" s="125"/>
      <c r="F95" s="123"/>
      <c r="G95" s="123"/>
      <c r="H95" s="123"/>
      <c r="I95" s="123"/>
      <c r="J95" s="123"/>
      <c r="K95" s="123"/>
      <c r="L95" s="123"/>
      <c r="M95" s="123"/>
      <c r="N95" s="123"/>
      <c r="O95" s="123"/>
      <c r="P95" s="123"/>
      <c r="Q95" s="123"/>
      <c r="R95" s="123"/>
    </row>
    <row r="96" spans="1:18" s="124" customFormat="1" ht="15" x14ac:dyDescent="0.2">
      <c r="A96" s="125"/>
      <c r="B96" s="125"/>
      <c r="C96" s="125"/>
      <c r="F96" s="123"/>
      <c r="G96" s="123"/>
      <c r="H96" s="123"/>
      <c r="I96" s="123"/>
      <c r="J96" s="123"/>
      <c r="K96" s="123"/>
      <c r="L96" s="123"/>
      <c r="M96" s="123"/>
      <c r="N96" s="123"/>
      <c r="O96" s="123"/>
      <c r="P96" s="123"/>
      <c r="Q96" s="123"/>
      <c r="R96" s="123"/>
    </row>
    <row r="97" spans="1:18" s="124" customFormat="1" ht="15" x14ac:dyDescent="0.2">
      <c r="A97" s="125"/>
      <c r="B97" s="125"/>
      <c r="C97" s="125"/>
      <c r="F97" s="123"/>
      <c r="G97" s="123"/>
      <c r="H97" s="123"/>
      <c r="I97" s="123"/>
      <c r="J97" s="123"/>
      <c r="K97" s="123"/>
      <c r="L97" s="123"/>
      <c r="M97" s="123"/>
      <c r="N97" s="123"/>
      <c r="O97" s="123"/>
      <c r="P97" s="123"/>
      <c r="Q97" s="123"/>
      <c r="R97" s="123"/>
    </row>
    <row r="98" spans="1:18" s="124" customFormat="1" ht="15" x14ac:dyDescent="0.2">
      <c r="A98" s="125"/>
      <c r="B98" s="125"/>
      <c r="C98" s="125"/>
      <c r="F98" s="123"/>
      <c r="G98" s="123"/>
      <c r="H98" s="123"/>
      <c r="I98" s="123"/>
      <c r="J98" s="123"/>
      <c r="K98" s="123"/>
      <c r="L98" s="123"/>
      <c r="M98" s="123"/>
      <c r="N98" s="123"/>
      <c r="O98" s="123"/>
      <c r="P98" s="123"/>
      <c r="Q98" s="123"/>
      <c r="R98" s="123"/>
    </row>
    <row r="99" spans="1:18" s="124" customFormat="1" ht="15" x14ac:dyDescent="0.2">
      <c r="A99" s="125"/>
      <c r="B99" s="125"/>
      <c r="C99" s="125"/>
      <c r="F99" s="123"/>
      <c r="G99" s="123"/>
      <c r="H99" s="123"/>
      <c r="I99" s="123"/>
      <c r="J99" s="123"/>
      <c r="K99" s="123"/>
      <c r="L99" s="123"/>
      <c r="M99" s="123"/>
      <c r="N99" s="123"/>
      <c r="O99" s="123"/>
      <c r="P99" s="123"/>
      <c r="Q99" s="123"/>
      <c r="R99" s="123"/>
    </row>
    <row r="100" spans="1:18" s="124" customFormat="1" ht="15" x14ac:dyDescent="0.2">
      <c r="A100" s="125"/>
      <c r="B100" s="125"/>
      <c r="C100" s="125"/>
      <c r="F100" s="123"/>
      <c r="G100" s="123"/>
      <c r="H100" s="123"/>
      <c r="I100" s="123"/>
      <c r="J100" s="123"/>
      <c r="K100" s="123"/>
      <c r="L100" s="123"/>
      <c r="M100" s="123"/>
      <c r="N100" s="123"/>
      <c r="O100" s="123"/>
      <c r="P100" s="123"/>
      <c r="Q100" s="123"/>
      <c r="R100" s="123"/>
    </row>
    <row r="101" spans="1:18" s="124" customFormat="1" ht="15" x14ac:dyDescent="0.2">
      <c r="A101" s="125"/>
      <c r="B101" s="125"/>
      <c r="C101" s="125"/>
      <c r="F101" s="123"/>
      <c r="G101" s="123"/>
      <c r="H101" s="123"/>
      <c r="I101" s="123"/>
      <c r="J101" s="123"/>
      <c r="K101" s="123"/>
      <c r="L101" s="123"/>
      <c r="M101" s="123"/>
      <c r="N101" s="123"/>
      <c r="O101" s="123"/>
      <c r="P101" s="123"/>
      <c r="Q101" s="123"/>
      <c r="R101" s="123"/>
    </row>
    <row r="102" spans="1:18" s="124" customFormat="1" ht="15" x14ac:dyDescent="0.2">
      <c r="A102" s="125"/>
      <c r="B102" s="125"/>
      <c r="C102" s="125"/>
      <c r="F102" s="123"/>
      <c r="G102" s="123"/>
      <c r="H102" s="123"/>
      <c r="I102" s="123"/>
      <c r="J102" s="123"/>
      <c r="K102" s="123"/>
      <c r="L102" s="123"/>
      <c r="M102" s="123"/>
      <c r="N102" s="123"/>
      <c r="O102" s="123"/>
      <c r="P102" s="123"/>
      <c r="Q102" s="123"/>
      <c r="R102" s="123"/>
    </row>
    <row r="103" spans="1:18" s="124" customFormat="1" ht="15" x14ac:dyDescent="0.2">
      <c r="A103" s="125"/>
      <c r="B103" s="125"/>
      <c r="C103" s="125"/>
      <c r="F103" s="123"/>
      <c r="G103" s="123"/>
      <c r="H103" s="123"/>
      <c r="I103" s="123"/>
      <c r="J103" s="123"/>
      <c r="K103" s="123"/>
      <c r="L103" s="123"/>
      <c r="M103" s="123"/>
      <c r="N103" s="123"/>
      <c r="O103" s="123"/>
      <c r="P103" s="123"/>
      <c r="Q103" s="123"/>
      <c r="R103" s="123"/>
    </row>
    <row r="104" spans="1:18" s="124" customFormat="1" ht="15" x14ac:dyDescent="0.2">
      <c r="A104" s="125"/>
      <c r="B104" s="125"/>
      <c r="C104" s="125"/>
      <c r="F104" s="123"/>
      <c r="G104" s="123"/>
      <c r="H104" s="123"/>
      <c r="I104" s="123"/>
      <c r="J104" s="123"/>
      <c r="K104" s="123"/>
      <c r="L104" s="123"/>
      <c r="M104" s="123"/>
      <c r="N104" s="123"/>
      <c r="O104" s="123"/>
      <c r="P104" s="123"/>
      <c r="Q104" s="123"/>
      <c r="R104" s="123"/>
    </row>
    <row r="105" spans="1:18" s="124" customFormat="1" ht="15" x14ac:dyDescent="0.2">
      <c r="A105" s="125"/>
      <c r="B105" s="125"/>
      <c r="C105" s="125"/>
      <c r="F105" s="123"/>
      <c r="G105" s="123"/>
      <c r="H105" s="123"/>
      <c r="I105" s="123"/>
      <c r="J105" s="123"/>
      <c r="K105" s="123"/>
      <c r="L105" s="123"/>
      <c r="M105" s="123"/>
      <c r="N105" s="123"/>
      <c r="O105" s="123"/>
      <c r="P105" s="123"/>
      <c r="Q105" s="123"/>
      <c r="R105" s="123"/>
    </row>
    <row r="106" spans="1:18" s="124" customFormat="1" ht="15" x14ac:dyDescent="0.2">
      <c r="A106" s="125"/>
      <c r="B106" s="125"/>
      <c r="C106" s="125"/>
      <c r="F106" s="123"/>
      <c r="G106" s="123"/>
      <c r="H106" s="123"/>
      <c r="I106" s="123"/>
      <c r="J106" s="123"/>
      <c r="K106" s="123"/>
      <c r="L106" s="123"/>
      <c r="M106" s="123"/>
      <c r="N106" s="123"/>
      <c r="O106" s="123"/>
      <c r="P106" s="123"/>
      <c r="Q106" s="123"/>
      <c r="R106" s="123"/>
    </row>
    <row r="107" spans="1:18" s="124" customFormat="1" ht="15" x14ac:dyDescent="0.2">
      <c r="A107" s="125"/>
      <c r="B107" s="125"/>
      <c r="C107" s="125"/>
      <c r="F107" s="123"/>
      <c r="G107" s="123"/>
      <c r="H107" s="123"/>
      <c r="I107" s="123"/>
      <c r="J107" s="123"/>
      <c r="K107" s="123"/>
      <c r="L107" s="123"/>
      <c r="M107" s="123"/>
      <c r="N107" s="123"/>
      <c r="O107" s="123"/>
      <c r="P107" s="123"/>
      <c r="Q107" s="123"/>
      <c r="R107" s="123"/>
    </row>
    <row r="108" spans="1:18" s="124" customFormat="1" ht="15" x14ac:dyDescent="0.2">
      <c r="A108" s="125"/>
      <c r="B108" s="125"/>
      <c r="C108" s="125"/>
      <c r="F108" s="123"/>
      <c r="G108" s="123"/>
      <c r="H108" s="123"/>
      <c r="I108" s="123"/>
      <c r="J108" s="123"/>
      <c r="K108" s="123"/>
      <c r="L108" s="123"/>
      <c r="M108" s="123"/>
      <c r="N108" s="123"/>
      <c r="O108" s="123"/>
      <c r="P108" s="123"/>
      <c r="Q108" s="123"/>
      <c r="R108" s="123"/>
    </row>
    <row r="109" spans="1:18" s="124" customFormat="1" ht="15" x14ac:dyDescent="0.2">
      <c r="A109" s="125"/>
      <c r="B109" s="125"/>
      <c r="C109" s="125"/>
      <c r="F109" s="123"/>
      <c r="G109" s="123"/>
      <c r="H109" s="123"/>
      <c r="I109" s="123"/>
      <c r="J109" s="123"/>
      <c r="K109" s="123"/>
      <c r="L109" s="123"/>
      <c r="M109" s="123"/>
      <c r="N109" s="123"/>
      <c r="O109" s="123"/>
      <c r="P109" s="123"/>
      <c r="Q109" s="123"/>
      <c r="R109" s="123"/>
    </row>
    <row r="110" spans="1:18" s="124" customFormat="1" ht="15" x14ac:dyDescent="0.2">
      <c r="A110" s="125"/>
      <c r="B110" s="125"/>
      <c r="C110" s="125"/>
      <c r="F110" s="123"/>
      <c r="G110" s="123"/>
      <c r="H110" s="123"/>
      <c r="I110" s="123"/>
      <c r="J110" s="123"/>
      <c r="K110" s="123"/>
      <c r="L110" s="123"/>
      <c r="M110" s="123"/>
      <c r="N110" s="123"/>
      <c r="O110" s="123"/>
      <c r="P110" s="123"/>
      <c r="Q110" s="123"/>
      <c r="R110" s="123"/>
    </row>
    <row r="111" spans="1:18" s="124" customFormat="1" ht="15" x14ac:dyDescent="0.2">
      <c r="A111" s="125"/>
      <c r="B111" s="125"/>
      <c r="C111" s="125"/>
      <c r="F111" s="123"/>
      <c r="G111" s="123"/>
      <c r="H111" s="123"/>
      <c r="I111" s="123"/>
      <c r="J111" s="123"/>
      <c r="K111" s="123"/>
      <c r="L111" s="123"/>
      <c r="M111" s="123"/>
      <c r="N111" s="123"/>
      <c r="O111" s="123"/>
      <c r="P111" s="123"/>
      <c r="Q111" s="123"/>
      <c r="R111" s="123"/>
    </row>
    <row r="112" spans="1:18" s="124" customFormat="1" ht="15" x14ac:dyDescent="0.2">
      <c r="A112" s="125"/>
      <c r="B112" s="125"/>
      <c r="C112" s="125"/>
      <c r="F112" s="123"/>
      <c r="G112" s="123"/>
      <c r="H112" s="123"/>
      <c r="I112" s="123"/>
      <c r="J112" s="123"/>
      <c r="K112" s="123"/>
      <c r="L112" s="123"/>
      <c r="M112" s="123"/>
      <c r="N112" s="123"/>
      <c r="O112" s="123"/>
      <c r="P112" s="123"/>
      <c r="Q112" s="123"/>
      <c r="R112" s="123"/>
    </row>
    <row r="113" spans="1:18" s="124" customFormat="1" ht="15" x14ac:dyDescent="0.2">
      <c r="A113" s="125"/>
      <c r="B113" s="125"/>
      <c r="C113" s="125"/>
      <c r="F113" s="123"/>
      <c r="G113" s="123"/>
      <c r="H113" s="123"/>
      <c r="I113" s="123"/>
      <c r="J113" s="123"/>
      <c r="K113" s="123"/>
      <c r="L113" s="123"/>
      <c r="M113" s="123"/>
      <c r="N113" s="123"/>
      <c r="O113" s="123"/>
      <c r="P113" s="123"/>
      <c r="Q113" s="123"/>
      <c r="R113" s="123"/>
    </row>
    <row r="114" spans="1:18" s="124" customFormat="1" ht="15" x14ac:dyDescent="0.2">
      <c r="A114" s="125"/>
      <c r="B114" s="125"/>
      <c r="C114" s="125"/>
      <c r="F114" s="123"/>
      <c r="G114" s="123"/>
      <c r="H114" s="123"/>
      <c r="I114" s="123"/>
      <c r="J114" s="123"/>
      <c r="K114" s="123"/>
      <c r="L114" s="123"/>
      <c r="M114" s="123"/>
      <c r="N114" s="123"/>
      <c r="O114" s="123"/>
      <c r="P114" s="123"/>
      <c r="Q114" s="123"/>
      <c r="R114" s="123"/>
    </row>
    <row r="115" spans="1:18" s="124" customFormat="1" ht="15" x14ac:dyDescent="0.2">
      <c r="A115" s="125"/>
      <c r="B115" s="125"/>
      <c r="C115" s="125"/>
      <c r="F115" s="123"/>
      <c r="G115" s="123"/>
      <c r="H115" s="123"/>
      <c r="I115" s="123"/>
      <c r="J115" s="123"/>
      <c r="K115" s="123"/>
      <c r="L115" s="123"/>
      <c r="M115" s="123"/>
      <c r="N115" s="123"/>
      <c r="O115" s="123"/>
      <c r="P115" s="123"/>
      <c r="Q115" s="123"/>
      <c r="R115" s="123"/>
    </row>
    <row r="116" spans="1:18" s="124" customFormat="1" ht="15" x14ac:dyDescent="0.2">
      <c r="A116" s="125"/>
      <c r="B116" s="125"/>
      <c r="C116" s="125"/>
      <c r="F116" s="123"/>
      <c r="G116" s="123"/>
      <c r="H116" s="123"/>
      <c r="I116" s="123"/>
      <c r="J116" s="123"/>
      <c r="K116" s="123"/>
      <c r="L116" s="123"/>
      <c r="M116" s="123"/>
      <c r="N116" s="123"/>
      <c r="O116" s="123"/>
      <c r="P116" s="123"/>
      <c r="Q116" s="123"/>
      <c r="R116" s="123"/>
    </row>
    <row r="117" spans="1:18" s="124" customFormat="1" ht="15" x14ac:dyDescent="0.2">
      <c r="A117" s="125"/>
      <c r="B117" s="125"/>
      <c r="C117" s="125"/>
      <c r="F117" s="123"/>
      <c r="G117" s="123"/>
      <c r="H117" s="123"/>
      <c r="I117" s="123"/>
      <c r="J117" s="123"/>
      <c r="K117" s="123"/>
      <c r="L117" s="123"/>
      <c r="M117" s="123"/>
      <c r="N117" s="123"/>
      <c r="O117" s="123"/>
      <c r="P117" s="123"/>
      <c r="Q117" s="123"/>
      <c r="R117" s="123"/>
    </row>
    <row r="118" spans="1:18" s="124" customFormat="1" ht="15" x14ac:dyDescent="0.2">
      <c r="A118" s="125"/>
      <c r="B118" s="125"/>
      <c r="C118" s="125"/>
      <c r="F118" s="123"/>
      <c r="G118" s="123"/>
      <c r="H118" s="123"/>
      <c r="I118" s="123"/>
      <c r="J118" s="123"/>
      <c r="K118" s="123"/>
      <c r="L118" s="123"/>
      <c r="M118" s="123"/>
      <c r="N118" s="123"/>
      <c r="O118" s="123"/>
      <c r="P118" s="123"/>
      <c r="Q118" s="123"/>
      <c r="R118" s="123"/>
    </row>
    <row r="119" spans="1:18" s="124" customFormat="1" ht="15" x14ac:dyDescent="0.2">
      <c r="A119" s="125"/>
      <c r="B119" s="125"/>
      <c r="C119" s="125"/>
      <c r="F119" s="123"/>
      <c r="G119" s="123"/>
      <c r="H119" s="123"/>
      <c r="I119" s="123"/>
      <c r="J119" s="123"/>
      <c r="K119" s="123"/>
      <c r="L119" s="123"/>
      <c r="M119" s="123"/>
      <c r="N119" s="123"/>
      <c r="O119" s="123"/>
      <c r="P119" s="123"/>
      <c r="Q119" s="123"/>
      <c r="R119" s="123"/>
    </row>
    <row r="120" spans="1:18" s="124" customFormat="1" ht="15" x14ac:dyDescent="0.2">
      <c r="A120" s="125"/>
      <c r="B120" s="125"/>
      <c r="C120" s="125"/>
      <c r="F120" s="123"/>
      <c r="G120" s="123"/>
      <c r="H120" s="123"/>
      <c r="I120" s="123"/>
      <c r="J120" s="123"/>
      <c r="K120" s="123"/>
      <c r="L120" s="123"/>
      <c r="M120" s="123"/>
      <c r="N120" s="123"/>
      <c r="O120" s="123"/>
      <c r="P120" s="123"/>
      <c r="Q120" s="123"/>
      <c r="R120" s="123"/>
    </row>
    <row r="121" spans="1:18" s="124" customFormat="1" ht="15" x14ac:dyDescent="0.2">
      <c r="A121" s="125"/>
      <c r="B121" s="125"/>
      <c r="C121" s="125"/>
      <c r="F121" s="123"/>
      <c r="G121" s="123"/>
      <c r="H121" s="123"/>
      <c r="I121" s="123"/>
      <c r="J121" s="123"/>
      <c r="K121" s="123"/>
      <c r="L121" s="123"/>
      <c r="M121" s="123"/>
      <c r="N121" s="123"/>
      <c r="O121" s="123"/>
      <c r="P121" s="123"/>
      <c r="Q121" s="123"/>
      <c r="R121" s="123"/>
    </row>
    <row r="122" spans="1:18" s="124" customFormat="1" ht="15" x14ac:dyDescent="0.2">
      <c r="A122" s="125"/>
      <c r="B122" s="125"/>
      <c r="C122" s="125"/>
      <c r="F122" s="123"/>
      <c r="G122" s="123"/>
      <c r="H122" s="123"/>
      <c r="I122" s="123"/>
      <c r="J122" s="123"/>
      <c r="K122" s="123"/>
      <c r="L122" s="123"/>
      <c r="M122" s="123"/>
      <c r="N122" s="123"/>
      <c r="O122" s="123"/>
      <c r="P122" s="123"/>
      <c r="Q122" s="123"/>
      <c r="R122" s="123"/>
    </row>
    <row r="123" spans="1:18" s="124" customFormat="1" ht="15" x14ac:dyDescent="0.2">
      <c r="A123" s="125"/>
      <c r="B123" s="125"/>
      <c r="C123" s="125"/>
      <c r="F123" s="123"/>
      <c r="G123" s="123"/>
      <c r="H123" s="123"/>
      <c r="I123" s="123"/>
      <c r="J123" s="123"/>
      <c r="K123" s="123"/>
      <c r="L123" s="123"/>
      <c r="M123" s="123"/>
      <c r="N123" s="123"/>
      <c r="O123" s="123"/>
      <c r="P123" s="123"/>
      <c r="Q123" s="123"/>
      <c r="R123" s="123"/>
    </row>
    <row r="124" spans="1:18" s="124" customFormat="1" ht="15" x14ac:dyDescent="0.2">
      <c r="A124" s="125"/>
      <c r="B124" s="125"/>
      <c r="C124" s="125"/>
      <c r="F124" s="123"/>
      <c r="G124" s="123"/>
      <c r="H124" s="123"/>
      <c r="I124" s="123"/>
      <c r="J124" s="123"/>
      <c r="K124" s="123"/>
      <c r="L124" s="123"/>
      <c r="M124" s="123"/>
      <c r="N124" s="123"/>
      <c r="O124" s="123"/>
      <c r="P124" s="123"/>
      <c r="Q124" s="123"/>
      <c r="R124" s="123"/>
    </row>
    <row r="125" spans="1:18" s="124" customFormat="1" ht="15" x14ac:dyDescent="0.2">
      <c r="A125" s="125"/>
      <c r="B125" s="125"/>
      <c r="C125" s="125"/>
      <c r="F125" s="123"/>
      <c r="G125" s="123"/>
      <c r="H125" s="123"/>
      <c r="I125" s="123"/>
      <c r="J125" s="123"/>
      <c r="K125" s="123"/>
      <c r="L125" s="123"/>
      <c r="M125" s="123"/>
      <c r="N125" s="123"/>
      <c r="O125" s="123"/>
      <c r="P125" s="123"/>
      <c r="Q125" s="123"/>
      <c r="R125" s="123"/>
    </row>
    <row r="126" spans="1:18" s="124" customFormat="1" ht="15" x14ac:dyDescent="0.2">
      <c r="A126" s="125"/>
      <c r="B126" s="125"/>
      <c r="C126" s="125"/>
      <c r="F126" s="123"/>
      <c r="G126" s="123"/>
      <c r="H126" s="123"/>
      <c r="I126" s="123"/>
      <c r="J126" s="123"/>
      <c r="K126" s="123"/>
      <c r="L126" s="123"/>
      <c r="M126" s="123"/>
      <c r="N126" s="123"/>
      <c r="O126" s="123"/>
      <c r="P126" s="123"/>
      <c r="Q126" s="123"/>
      <c r="R126" s="123"/>
    </row>
    <row r="127" spans="1:18" s="124" customFormat="1" ht="15" x14ac:dyDescent="0.2">
      <c r="A127" s="125"/>
      <c r="B127" s="125"/>
      <c r="C127" s="125"/>
      <c r="F127" s="123"/>
      <c r="G127" s="123"/>
      <c r="H127" s="123"/>
      <c r="I127" s="123"/>
      <c r="J127" s="123"/>
      <c r="K127" s="123"/>
      <c r="L127" s="123"/>
      <c r="M127" s="123"/>
      <c r="N127" s="123"/>
      <c r="O127" s="123"/>
      <c r="P127" s="123"/>
      <c r="Q127" s="123"/>
      <c r="R127" s="123"/>
    </row>
    <row r="128" spans="1:18" s="124" customFormat="1" ht="15" x14ac:dyDescent="0.2">
      <c r="A128" s="125"/>
      <c r="B128" s="125"/>
      <c r="C128" s="125"/>
      <c r="F128" s="123"/>
      <c r="G128" s="123"/>
      <c r="H128" s="123"/>
      <c r="I128" s="123"/>
      <c r="J128" s="123"/>
      <c r="K128" s="123"/>
      <c r="L128" s="123"/>
      <c r="M128" s="123"/>
      <c r="N128" s="123"/>
      <c r="O128" s="123"/>
      <c r="P128" s="123"/>
      <c r="Q128" s="123"/>
      <c r="R128" s="123"/>
    </row>
    <row r="129" spans="1:18" s="124" customFormat="1" ht="15" x14ac:dyDescent="0.2">
      <c r="A129" s="125"/>
      <c r="B129" s="125"/>
      <c r="C129" s="125"/>
      <c r="F129" s="123"/>
      <c r="G129" s="123"/>
      <c r="H129" s="123"/>
      <c r="I129" s="123"/>
      <c r="J129" s="123"/>
      <c r="K129" s="123"/>
      <c r="L129" s="123"/>
      <c r="M129" s="123"/>
      <c r="N129" s="123"/>
      <c r="O129" s="123"/>
      <c r="P129" s="123"/>
      <c r="Q129" s="123"/>
      <c r="R129" s="123"/>
    </row>
    <row r="130" spans="1:18" s="124" customFormat="1" ht="15" x14ac:dyDescent="0.2">
      <c r="A130" s="125"/>
      <c r="B130" s="125"/>
      <c r="C130" s="125"/>
      <c r="F130" s="123"/>
      <c r="G130" s="123"/>
      <c r="H130" s="123"/>
      <c r="I130" s="123"/>
      <c r="J130" s="123"/>
      <c r="K130" s="123"/>
      <c r="L130" s="123"/>
      <c r="M130" s="123"/>
      <c r="N130" s="123"/>
      <c r="O130" s="123"/>
      <c r="P130" s="123"/>
      <c r="Q130" s="123"/>
      <c r="R130" s="123"/>
    </row>
    <row r="131" spans="1:18" s="124" customFormat="1" ht="15" x14ac:dyDescent="0.2">
      <c r="A131" s="125"/>
      <c r="B131" s="125"/>
      <c r="C131" s="125"/>
      <c r="F131" s="123"/>
      <c r="G131" s="123"/>
      <c r="H131" s="123"/>
      <c r="I131" s="123"/>
      <c r="J131" s="123"/>
      <c r="K131" s="123"/>
      <c r="L131" s="123"/>
      <c r="M131" s="123"/>
      <c r="N131" s="123"/>
      <c r="O131" s="123"/>
      <c r="P131" s="123"/>
      <c r="Q131" s="123"/>
      <c r="R131" s="123"/>
    </row>
    <row r="132" spans="1:18" s="124" customFormat="1" ht="15" x14ac:dyDescent="0.2">
      <c r="A132" s="125"/>
      <c r="B132" s="125"/>
      <c r="C132" s="125"/>
      <c r="F132" s="123"/>
      <c r="G132" s="123"/>
      <c r="H132" s="123"/>
      <c r="I132" s="123"/>
      <c r="J132" s="123"/>
      <c r="K132" s="123"/>
      <c r="L132" s="123"/>
      <c r="M132" s="123"/>
      <c r="N132" s="123"/>
      <c r="O132" s="123"/>
      <c r="P132" s="123"/>
      <c r="Q132" s="123"/>
      <c r="R132" s="123"/>
    </row>
    <row r="133" spans="1:18" s="124" customFormat="1" ht="15" x14ac:dyDescent="0.2">
      <c r="A133" s="125"/>
      <c r="B133" s="125"/>
      <c r="C133" s="125"/>
      <c r="F133" s="123"/>
      <c r="G133" s="123"/>
      <c r="H133" s="123"/>
      <c r="I133" s="123"/>
      <c r="J133" s="123"/>
      <c r="K133" s="123"/>
      <c r="L133" s="123"/>
      <c r="M133" s="123"/>
      <c r="N133" s="123"/>
      <c r="O133" s="123"/>
      <c r="P133" s="123"/>
      <c r="Q133" s="123"/>
      <c r="R133" s="123"/>
    </row>
    <row r="134" spans="1:18" s="124" customFormat="1" ht="15" x14ac:dyDescent="0.2">
      <c r="A134" s="125"/>
      <c r="B134" s="125"/>
      <c r="C134" s="125"/>
      <c r="F134" s="123"/>
      <c r="G134" s="123"/>
      <c r="H134" s="123"/>
      <c r="I134" s="123"/>
      <c r="J134" s="123"/>
      <c r="K134" s="123"/>
      <c r="L134" s="123"/>
      <c r="M134" s="123"/>
      <c r="N134" s="123"/>
      <c r="O134" s="123"/>
      <c r="P134" s="123"/>
      <c r="Q134" s="123"/>
      <c r="R134" s="123"/>
    </row>
    <row r="135" spans="1:18" s="124" customFormat="1" ht="15" x14ac:dyDescent="0.2">
      <c r="A135" s="125"/>
      <c r="B135" s="125"/>
      <c r="C135" s="125"/>
      <c r="F135" s="123"/>
      <c r="G135" s="123"/>
      <c r="H135" s="123"/>
      <c r="I135" s="123"/>
      <c r="J135" s="123"/>
      <c r="K135" s="123"/>
      <c r="L135" s="123"/>
      <c r="M135" s="123"/>
      <c r="N135" s="123"/>
      <c r="O135" s="123"/>
      <c r="P135" s="123"/>
      <c r="Q135" s="123"/>
      <c r="R135" s="123"/>
    </row>
    <row r="136" spans="1:18" s="124" customFormat="1" ht="15" x14ac:dyDescent="0.2">
      <c r="A136" s="125"/>
      <c r="B136" s="125"/>
      <c r="C136" s="125"/>
      <c r="F136" s="123"/>
      <c r="G136" s="123"/>
      <c r="H136" s="123"/>
      <c r="I136" s="123"/>
      <c r="J136" s="123"/>
      <c r="K136" s="123"/>
      <c r="L136" s="123"/>
      <c r="M136" s="123"/>
      <c r="N136" s="123"/>
      <c r="O136" s="123"/>
      <c r="P136" s="123"/>
      <c r="Q136" s="123"/>
      <c r="R136" s="123"/>
    </row>
    <row r="137" spans="1:18" s="124" customFormat="1" ht="15" x14ac:dyDescent="0.2">
      <c r="A137" s="125"/>
      <c r="B137" s="125"/>
      <c r="C137" s="125"/>
      <c r="F137" s="123"/>
      <c r="G137" s="123"/>
      <c r="H137" s="123"/>
      <c r="I137" s="123"/>
      <c r="J137" s="123"/>
      <c r="K137" s="123"/>
      <c r="L137" s="123"/>
      <c r="M137" s="123"/>
      <c r="N137" s="123"/>
      <c r="O137" s="123"/>
      <c r="P137" s="123"/>
      <c r="Q137" s="123"/>
      <c r="R137" s="123"/>
    </row>
    <row r="138" spans="1:18" s="124" customFormat="1" ht="15" x14ac:dyDescent="0.2">
      <c r="A138" s="125"/>
      <c r="B138" s="125"/>
      <c r="C138" s="125"/>
      <c r="F138" s="123"/>
      <c r="G138" s="123"/>
      <c r="H138" s="123"/>
      <c r="I138" s="123"/>
      <c r="J138" s="123"/>
      <c r="K138" s="123"/>
      <c r="L138" s="123"/>
      <c r="M138" s="123"/>
      <c r="N138" s="123"/>
      <c r="O138" s="123"/>
      <c r="P138" s="123"/>
      <c r="Q138" s="123"/>
      <c r="R138" s="123"/>
    </row>
    <row r="139" spans="1:18" s="124" customFormat="1" ht="15" x14ac:dyDescent="0.2">
      <c r="A139" s="125"/>
      <c r="B139" s="125"/>
      <c r="C139" s="125"/>
      <c r="F139" s="123"/>
      <c r="G139" s="123"/>
      <c r="H139" s="123"/>
      <c r="I139" s="123"/>
      <c r="J139" s="123"/>
      <c r="K139" s="123"/>
      <c r="L139" s="123"/>
      <c r="M139" s="123"/>
      <c r="N139" s="123"/>
      <c r="O139" s="123"/>
      <c r="P139" s="123"/>
      <c r="Q139" s="123"/>
      <c r="R139" s="123"/>
    </row>
    <row r="140" spans="1:18" s="124" customFormat="1" ht="15" x14ac:dyDescent="0.2">
      <c r="A140" s="125"/>
      <c r="B140" s="125"/>
      <c r="C140" s="125"/>
      <c r="F140" s="123"/>
      <c r="G140" s="123"/>
      <c r="H140" s="123"/>
      <c r="I140" s="123"/>
      <c r="J140" s="123"/>
      <c r="K140" s="123"/>
      <c r="L140" s="123"/>
      <c r="M140" s="123"/>
      <c r="N140" s="123"/>
      <c r="O140" s="123"/>
      <c r="P140" s="123"/>
      <c r="Q140" s="123"/>
      <c r="R140" s="123"/>
    </row>
    <row r="141" spans="1:18" s="124" customFormat="1" ht="15" x14ac:dyDescent="0.2">
      <c r="A141" s="125"/>
      <c r="B141" s="125"/>
      <c r="C141" s="125"/>
      <c r="F141" s="123"/>
      <c r="G141" s="123"/>
      <c r="H141" s="123"/>
      <c r="I141" s="123"/>
      <c r="J141" s="123"/>
      <c r="K141" s="123"/>
      <c r="L141" s="123"/>
      <c r="M141" s="123"/>
      <c r="N141" s="123"/>
      <c r="O141" s="123"/>
      <c r="P141" s="123"/>
      <c r="Q141" s="123"/>
      <c r="R141" s="123"/>
    </row>
    <row r="142" spans="1:18" s="124" customFormat="1" ht="15" x14ac:dyDescent="0.2">
      <c r="A142" s="125"/>
      <c r="B142" s="125"/>
      <c r="C142" s="125"/>
      <c r="F142" s="123"/>
      <c r="G142" s="123"/>
      <c r="H142" s="123"/>
      <c r="I142" s="123"/>
      <c r="J142" s="123"/>
      <c r="K142" s="123"/>
      <c r="L142" s="123"/>
      <c r="M142" s="123"/>
      <c r="N142" s="123"/>
      <c r="O142" s="123"/>
      <c r="P142" s="123"/>
      <c r="Q142" s="123"/>
      <c r="R142" s="123"/>
    </row>
    <row r="143" spans="1:18" s="124" customFormat="1" ht="15" x14ac:dyDescent="0.2">
      <c r="A143" s="125"/>
      <c r="B143" s="125"/>
      <c r="C143" s="125"/>
      <c r="F143" s="123"/>
      <c r="G143" s="123"/>
      <c r="H143" s="123"/>
      <c r="I143" s="123"/>
      <c r="J143" s="123"/>
      <c r="K143" s="123"/>
      <c r="L143" s="123"/>
      <c r="M143" s="123"/>
      <c r="N143" s="123"/>
      <c r="O143" s="123"/>
      <c r="P143" s="123"/>
      <c r="Q143" s="123"/>
      <c r="R143" s="123"/>
    </row>
    <row r="144" spans="1:18" s="124" customFormat="1" ht="15" x14ac:dyDescent="0.2">
      <c r="A144" s="125"/>
      <c r="B144" s="125"/>
      <c r="C144" s="125"/>
      <c r="F144" s="123"/>
      <c r="G144" s="123"/>
      <c r="H144" s="123"/>
      <c r="I144" s="123"/>
      <c r="J144" s="123"/>
      <c r="K144" s="123"/>
      <c r="L144" s="123"/>
      <c r="M144" s="123"/>
      <c r="N144" s="123"/>
      <c r="O144" s="123"/>
      <c r="P144" s="123"/>
      <c r="Q144" s="123"/>
      <c r="R144" s="123"/>
    </row>
    <row r="145" spans="1:18" s="124" customFormat="1" ht="15" x14ac:dyDescent="0.2">
      <c r="A145" s="125"/>
      <c r="B145" s="125"/>
      <c r="C145" s="125"/>
      <c r="F145" s="123"/>
      <c r="G145" s="123"/>
      <c r="H145" s="123"/>
      <c r="I145" s="123"/>
      <c r="J145" s="123"/>
      <c r="K145" s="123"/>
      <c r="L145" s="123"/>
      <c r="M145" s="123"/>
      <c r="N145" s="123"/>
      <c r="O145" s="123"/>
      <c r="P145" s="123"/>
      <c r="Q145" s="123"/>
      <c r="R145" s="123"/>
    </row>
    <row r="146" spans="1:18" s="124" customFormat="1" ht="15" x14ac:dyDescent="0.2">
      <c r="A146" s="125"/>
      <c r="B146" s="125"/>
      <c r="C146" s="125"/>
      <c r="F146" s="123"/>
      <c r="G146" s="123"/>
      <c r="H146" s="123"/>
      <c r="I146" s="123"/>
      <c r="J146" s="123"/>
      <c r="K146" s="123"/>
      <c r="L146" s="123"/>
      <c r="M146" s="123"/>
      <c r="N146" s="123"/>
      <c r="O146" s="123"/>
      <c r="P146" s="123"/>
      <c r="Q146" s="123"/>
      <c r="R146" s="123"/>
    </row>
    <row r="147" spans="1:18" s="124" customFormat="1" ht="15" x14ac:dyDescent="0.2">
      <c r="A147" s="125"/>
      <c r="B147" s="125"/>
      <c r="C147" s="125"/>
      <c r="F147" s="123"/>
      <c r="G147" s="123"/>
      <c r="H147" s="123"/>
      <c r="I147" s="123"/>
      <c r="J147" s="123"/>
      <c r="K147" s="123"/>
      <c r="L147" s="123"/>
      <c r="M147" s="123"/>
      <c r="N147" s="123"/>
      <c r="O147" s="123"/>
      <c r="P147" s="123"/>
      <c r="Q147" s="123"/>
      <c r="R147" s="123"/>
    </row>
    <row r="148" spans="1:18" s="124" customFormat="1" ht="15" x14ac:dyDescent="0.2">
      <c r="A148" s="125"/>
      <c r="B148" s="125"/>
      <c r="C148" s="125"/>
      <c r="F148" s="123"/>
      <c r="G148" s="123"/>
      <c r="H148" s="123"/>
      <c r="I148" s="123"/>
      <c r="J148" s="123"/>
      <c r="K148" s="123"/>
      <c r="L148" s="123"/>
      <c r="M148" s="123"/>
      <c r="N148" s="123"/>
      <c r="O148" s="123"/>
      <c r="P148" s="123"/>
      <c r="Q148" s="123"/>
      <c r="R148" s="123"/>
    </row>
    <row r="149" spans="1:18" s="124" customFormat="1" ht="15" x14ac:dyDescent="0.2">
      <c r="A149" s="125"/>
      <c r="B149" s="125"/>
      <c r="C149" s="125"/>
      <c r="F149" s="123"/>
      <c r="G149" s="123"/>
      <c r="H149" s="123"/>
      <c r="I149" s="123"/>
      <c r="J149" s="123"/>
      <c r="K149" s="123"/>
      <c r="L149" s="123"/>
      <c r="M149" s="123"/>
      <c r="N149" s="123"/>
      <c r="O149" s="123"/>
      <c r="P149" s="123"/>
      <c r="Q149" s="123"/>
      <c r="R149" s="123"/>
    </row>
    <row r="150" spans="1:18" s="124" customFormat="1" ht="15" x14ac:dyDescent="0.2">
      <c r="A150" s="125"/>
      <c r="B150" s="125"/>
      <c r="C150" s="125"/>
      <c r="F150" s="123"/>
      <c r="G150" s="123"/>
      <c r="H150" s="123"/>
      <c r="I150" s="123"/>
      <c r="J150" s="123"/>
      <c r="K150" s="123"/>
      <c r="L150" s="123"/>
      <c r="M150" s="123"/>
      <c r="N150" s="123"/>
      <c r="O150" s="123"/>
      <c r="P150" s="123"/>
      <c r="Q150" s="123"/>
      <c r="R150" s="123"/>
    </row>
    <row r="151" spans="1:18" s="124" customFormat="1" ht="15" x14ac:dyDescent="0.2">
      <c r="A151" s="125"/>
      <c r="B151" s="125"/>
      <c r="C151" s="125"/>
      <c r="F151" s="123"/>
      <c r="G151" s="123"/>
      <c r="H151" s="123"/>
      <c r="I151" s="123"/>
      <c r="J151" s="123"/>
      <c r="K151" s="123"/>
      <c r="L151" s="123"/>
      <c r="M151" s="123"/>
      <c r="N151" s="123"/>
      <c r="O151" s="123"/>
      <c r="P151" s="123"/>
      <c r="Q151" s="123"/>
      <c r="R151" s="123"/>
    </row>
    <row r="152" spans="1:18" s="124" customFormat="1" ht="15" x14ac:dyDescent="0.2">
      <c r="A152" s="125"/>
      <c r="B152" s="125"/>
      <c r="C152" s="125"/>
      <c r="F152" s="123"/>
      <c r="G152" s="123"/>
      <c r="H152" s="123"/>
      <c r="I152" s="123"/>
      <c r="J152" s="123"/>
      <c r="K152" s="123"/>
      <c r="L152" s="123"/>
      <c r="M152" s="123"/>
      <c r="N152" s="123"/>
      <c r="O152" s="123"/>
      <c r="P152" s="123"/>
      <c r="Q152" s="123"/>
      <c r="R152" s="123"/>
    </row>
    <row r="153" spans="1:18" s="124" customFormat="1" ht="15" x14ac:dyDescent="0.2">
      <c r="A153" s="125"/>
      <c r="B153" s="125"/>
      <c r="C153" s="125"/>
      <c r="F153" s="123"/>
      <c r="G153" s="123"/>
      <c r="H153" s="123"/>
      <c r="I153" s="123"/>
      <c r="J153" s="123"/>
      <c r="K153" s="123"/>
      <c r="L153" s="123"/>
      <c r="M153" s="123"/>
      <c r="N153" s="123"/>
      <c r="O153" s="123"/>
      <c r="P153" s="123"/>
      <c r="Q153" s="123"/>
      <c r="R153" s="123"/>
    </row>
    <row r="154" spans="1:18" s="124" customFormat="1" ht="15" x14ac:dyDescent="0.2">
      <c r="A154" s="125"/>
      <c r="B154" s="125"/>
      <c r="C154" s="125"/>
      <c r="F154" s="123"/>
      <c r="G154" s="123"/>
      <c r="H154" s="123"/>
      <c r="I154" s="123"/>
      <c r="J154" s="123"/>
      <c r="K154" s="123"/>
      <c r="L154" s="123"/>
      <c r="M154" s="123"/>
      <c r="N154" s="123"/>
      <c r="O154" s="123"/>
      <c r="P154" s="123"/>
      <c r="Q154" s="123"/>
      <c r="R154" s="123"/>
    </row>
    <row r="155" spans="1:18" s="124" customFormat="1" ht="15" x14ac:dyDescent="0.2">
      <c r="A155" s="125"/>
      <c r="B155" s="125"/>
      <c r="C155" s="125"/>
      <c r="F155" s="123"/>
      <c r="G155" s="123"/>
      <c r="H155" s="123"/>
      <c r="I155" s="123"/>
      <c r="J155" s="123"/>
      <c r="K155" s="123"/>
      <c r="L155" s="123"/>
      <c r="M155" s="123"/>
      <c r="N155" s="123"/>
      <c r="O155" s="123"/>
      <c r="P155" s="123"/>
      <c r="Q155" s="123"/>
      <c r="R155" s="123"/>
    </row>
    <row r="156" spans="1:18" s="124" customFormat="1" ht="15" x14ac:dyDescent="0.2">
      <c r="A156" s="125"/>
      <c r="B156" s="125"/>
      <c r="C156" s="125"/>
      <c r="F156" s="123"/>
      <c r="G156" s="123"/>
      <c r="H156" s="123"/>
      <c r="I156" s="123"/>
      <c r="J156" s="123"/>
      <c r="K156" s="123"/>
      <c r="L156" s="123"/>
      <c r="M156" s="123"/>
      <c r="N156" s="123"/>
      <c r="O156" s="123"/>
      <c r="P156" s="123"/>
      <c r="Q156" s="123"/>
      <c r="R156" s="123"/>
    </row>
    <row r="157" spans="1:18" s="124" customFormat="1" ht="15" x14ac:dyDescent="0.2">
      <c r="A157" s="125"/>
      <c r="B157" s="125"/>
      <c r="C157" s="125"/>
      <c r="F157" s="123"/>
      <c r="G157" s="123"/>
      <c r="H157" s="123"/>
      <c r="I157" s="123"/>
      <c r="J157" s="123"/>
      <c r="K157" s="123"/>
      <c r="L157" s="123"/>
      <c r="M157" s="123"/>
      <c r="N157" s="123"/>
      <c r="O157" s="123"/>
      <c r="P157" s="123"/>
      <c r="Q157" s="123"/>
      <c r="R157" s="123"/>
    </row>
    <row r="158" spans="1:18" s="124" customFormat="1" ht="15" x14ac:dyDescent="0.2">
      <c r="A158" s="125"/>
      <c r="B158" s="125"/>
      <c r="C158" s="125"/>
      <c r="F158" s="123"/>
      <c r="G158" s="123"/>
      <c r="H158" s="123"/>
      <c r="I158" s="123"/>
      <c r="J158" s="123"/>
      <c r="K158" s="123"/>
      <c r="L158" s="123"/>
      <c r="M158" s="123"/>
      <c r="N158" s="123"/>
      <c r="O158" s="123"/>
      <c r="P158" s="123"/>
      <c r="Q158" s="123"/>
      <c r="R158" s="123"/>
    </row>
    <row r="159" spans="1:18" s="124" customFormat="1" ht="15" x14ac:dyDescent="0.2">
      <c r="A159" s="125"/>
      <c r="B159" s="125"/>
      <c r="C159" s="125"/>
      <c r="F159" s="123"/>
      <c r="G159" s="123"/>
      <c r="H159" s="123"/>
      <c r="I159" s="123"/>
      <c r="J159" s="123"/>
      <c r="K159" s="123"/>
      <c r="L159" s="123"/>
      <c r="M159" s="123"/>
      <c r="N159" s="123"/>
      <c r="O159" s="123"/>
      <c r="P159" s="123"/>
      <c r="Q159" s="123"/>
      <c r="R159" s="123"/>
    </row>
    <row r="160" spans="1:18" s="124" customFormat="1" ht="15" x14ac:dyDescent="0.2">
      <c r="A160" s="125"/>
      <c r="B160" s="125"/>
      <c r="C160" s="125"/>
      <c r="F160" s="123"/>
      <c r="G160" s="123"/>
      <c r="H160" s="123"/>
      <c r="I160" s="123"/>
      <c r="J160" s="123"/>
      <c r="K160" s="123"/>
      <c r="L160" s="123"/>
      <c r="M160" s="123"/>
      <c r="N160" s="123"/>
      <c r="O160" s="123"/>
      <c r="P160" s="123"/>
      <c r="Q160" s="123"/>
      <c r="R160" s="123"/>
    </row>
    <row r="161" spans="1:18" s="124" customFormat="1" ht="15" x14ac:dyDescent="0.2">
      <c r="A161" s="125"/>
      <c r="B161" s="125"/>
      <c r="C161" s="125"/>
      <c r="F161" s="123"/>
      <c r="G161" s="123"/>
      <c r="H161" s="123"/>
      <c r="I161" s="123"/>
      <c r="J161" s="123"/>
      <c r="K161" s="123"/>
      <c r="L161" s="123"/>
      <c r="M161" s="123"/>
      <c r="N161" s="123"/>
      <c r="O161" s="123"/>
      <c r="P161" s="123"/>
      <c r="Q161" s="123"/>
      <c r="R161" s="123"/>
    </row>
    <row r="162" spans="1:18" s="124" customFormat="1" ht="15" x14ac:dyDescent="0.2">
      <c r="A162" s="125"/>
      <c r="B162" s="125"/>
      <c r="C162" s="125"/>
      <c r="F162" s="123"/>
      <c r="G162" s="123"/>
      <c r="H162" s="123"/>
      <c r="I162" s="123"/>
      <c r="J162" s="123"/>
      <c r="K162" s="123"/>
      <c r="L162" s="123"/>
      <c r="M162" s="123"/>
      <c r="N162" s="123"/>
      <c r="O162" s="123"/>
      <c r="P162" s="123"/>
      <c r="Q162" s="123"/>
      <c r="R162" s="123"/>
    </row>
    <row r="163" spans="1:18" s="124" customFormat="1" ht="15" x14ac:dyDescent="0.2">
      <c r="A163" s="125"/>
      <c r="B163" s="125"/>
      <c r="C163" s="125"/>
      <c r="F163" s="123"/>
      <c r="G163" s="123"/>
      <c r="H163" s="123"/>
      <c r="I163" s="123"/>
      <c r="J163" s="123"/>
      <c r="K163" s="123"/>
      <c r="L163" s="123"/>
      <c r="M163" s="123"/>
      <c r="N163" s="123"/>
      <c r="O163" s="123"/>
      <c r="P163" s="123"/>
      <c r="Q163" s="123"/>
      <c r="R163" s="123"/>
    </row>
    <row r="164" spans="1:18" s="124" customFormat="1" ht="15" x14ac:dyDescent="0.2">
      <c r="A164" s="125"/>
      <c r="B164" s="125"/>
      <c r="C164" s="125"/>
      <c r="F164" s="123"/>
      <c r="G164" s="123"/>
      <c r="H164" s="123"/>
      <c r="I164" s="123"/>
      <c r="J164" s="123"/>
      <c r="K164" s="123"/>
      <c r="L164" s="123"/>
      <c r="M164" s="123"/>
      <c r="N164" s="123"/>
      <c r="O164" s="123"/>
      <c r="P164" s="123"/>
      <c r="Q164" s="123"/>
      <c r="R164" s="123"/>
    </row>
    <row r="165" spans="1:18" s="124" customFormat="1" ht="15" x14ac:dyDescent="0.2">
      <c r="A165" s="125"/>
      <c r="B165" s="125"/>
      <c r="C165" s="125"/>
      <c r="F165" s="123"/>
      <c r="G165" s="123"/>
      <c r="H165" s="123"/>
      <c r="I165" s="123"/>
      <c r="J165" s="123"/>
      <c r="K165" s="123"/>
      <c r="L165" s="123"/>
      <c r="M165" s="123"/>
      <c r="N165" s="123"/>
      <c r="O165" s="123"/>
      <c r="P165" s="123"/>
      <c r="Q165" s="123"/>
      <c r="R165" s="123"/>
    </row>
    <row r="166" spans="1:18" s="124" customFormat="1" ht="15" x14ac:dyDescent="0.2">
      <c r="A166" s="125"/>
      <c r="B166" s="125"/>
      <c r="C166" s="125"/>
      <c r="F166" s="123"/>
      <c r="G166" s="123"/>
      <c r="H166" s="123"/>
      <c r="I166" s="123"/>
      <c r="J166" s="123"/>
      <c r="K166" s="123"/>
      <c r="L166" s="123"/>
      <c r="M166" s="123"/>
      <c r="N166" s="123"/>
      <c r="O166" s="123"/>
      <c r="P166" s="123"/>
      <c r="Q166" s="123"/>
      <c r="R166" s="123"/>
    </row>
    <row r="167" spans="1:18" s="124" customFormat="1" ht="15" x14ac:dyDescent="0.2">
      <c r="A167" s="125"/>
      <c r="B167" s="125"/>
      <c r="C167" s="125"/>
      <c r="F167" s="123"/>
      <c r="G167" s="123"/>
      <c r="H167" s="123"/>
      <c r="I167" s="123"/>
      <c r="J167" s="123"/>
      <c r="K167" s="123"/>
      <c r="L167" s="123"/>
      <c r="M167" s="123"/>
      <c r="N167" s="123"/>
      <c r="O167" s="123"/>
      <c r="P167" s="123"/>
      <c r="Q167" s="123"/>
      <c r="R167" s="123"/>
    </row>
    <row r="168" spans="1:18" s="124" customFormat="1" ht="15" x14ac:dyDescent="0.2">
      <c r="A168" s="125"/>
      <c r="B168" s="125"/>
      <c r="C168" s="125"/>
      <c r="F168" s="123"/>
      <c r="G168" s="123"/>
      <c r="H168" s="123"/>
      <c r="I168" s="123"/>
      <c r="J168" s="123"/>
      <c r="K168" s="123"/>
      <c r="L168" s="123"/>
      <c r="M168" s="123"/>
      <c r="N168" s="123"/>
      <c r="O168" s="123"/>
      <c r="P168" s="123"/>
      <c r="Q168" s="123"/>
      <c r="R168" s="123"/>
    </row>
    <row r="169" spans="1:18" s="124" customFormat="1" ht="15" x14ac:dyDescent="0.2">
      <c r="A169" s="125"/>
      <c r="B169" s="125"/>
      <c r="C169" s="125"/>
      <c r="F169" s="123"/>
      <c r="G169" s="123"/>
      <c r="H169" s="123"/>
      <c r="I169" s="123"/>
      <c r="J169" s="123"/>
      <c r="K169" s="123"/>
      <c r="L169" s="123"/>
      <c r="M169" s="123"/>
      <c r="N169" s="123"/>
      <c r="O169" s="123"/>
      <c r="P169" s="123"/>
      <c r="Q169" s="123"/>
      <c r="R169" s="123"/>
    </row>
    <row r="170" spans="1:18" s="124" customFormat="1" ht="15" x14ac:dyDescent="0.2">
      <c r="A170" s="125"/>
      <c r="B170" s="125"/>
      <c r="C170" s="125"/>
      <c r="F170" s="123"/>
      <c r="G170" s="123"/>
      <c r="H170" s="123"/>
      <c r="I170" s="123"/>
      <c r="J170" s="123"/>
      <c r="K170" s="123"/>
      <c r="L170" s="123"/>
      <c r="M170" s="123"/>
      <c r="N170" s="123"/>
      <c r="O170" s="123"/>
      <c r="P170" s="123"/>
      <c r="Q170" s="123"/>
      <c r="R170" s="123"/>
    </row>
    <row r="171" spans="1:18" s="124" customFormat="1" ht="15" x14ac:dyDescent="0.2">
      <c r="A171" s="125"/>
      <c r="B171" s="125"/>
      <c r="C171" s="125"/>
      <c r="F171" s="123"/>
      <c r="G171" s="123"/>
      <c r="H171" s="123"/>
      <c r="I171" s="123"/>
      <c r="J171" s="123"/>
      <c r="K171" s="123"/>
      <c r="L171" s="123"/>
      <c r="M171" s="123"/>
      <c r="N171" s="123"/>
      <c r="O171" s="123"/>
      <c r="P171" s="123"/>
      <c r="Q171" s="123"/>
      <c r="R171" s="123"/>
    </row>
    <row r="172" spans="1:18" s="124" customFormat="1" ht="15" x14ac:dyDescent="0.2">
      <c r="A172" s="125"/>
      <c r="B172" s="125"/>
      <c r="C172" s="125"/>
      <c r="F172" s="123"/>
      <c r="G172" s="123"/>
      <c r="H172" s="123"/>
      <c r="I172" s="123"/>
      <c r="J172" s="123"/>
      <c r="K172" s="123"/>
      <c r="L172" s="123"/>
      <c r="M172" s="123"/>
      <c r="N172" s="123"/>
      <c r="O172" s="123"/>
      <c r="P172" s="123"/>
      <c r="Q172" s="123"/>
      <c r="R172" s="123"/>
    </row>
    <row r="173" spans="1:18" s="124" customFormat="1" ht="15" x14ac:dyDescent="0.2">
      <c r="A173" s="125"/>
      <c r="B173" s="125"/>
      <c r="C173" s="125"/>
      <c r="F173" s="123"/>
      <c r="G173" s="123"/>
      <c r="H173" s="123"/>
      <c r="I173" s="123"/>
      <c r="J173" s="123"/>
      <c r="K173" s="123"/>
      <c r="L173" s="123"/>
      <c r="M173" s="123"/>
      <c r="N173" s="123"/>
      <c r="O173" s="123"/>
      <c r="P173" s="123"/>
      <c r="Q173" s="123"/>
      <c r="R173" s="123"/>
    </row>
    <row r="174" spans="1:18" s="124" customFormat="1" ht="15" x14ac:dyDescent="0.2">
      <c r="A174" s="125"/>
      <c r="B174" s="125"/>
      <c r="C174" s="125"/>
      <c r="F174" s="123"/>
      <c r="G174" s="123"/>
      <c r="H174" s="123"/>
      <c r="I174" s="123"/>
      <c r="J174" s="123"/>
      <c r="K174" s="123"/>
      <c r="L174" s="123"/>
      <c r="M174" s="123"/>
      <c r="N174" s="123"/>
      <c r="O174" s="123"/>
      <c r="P174" s="123"/>
      <c r="Q174" s="123"/>
      <c r="R174" s="123"/>
    </row>
    <row r="175" spans="1:18" s="124" customFormat="1" ht="15" x14ac:dyDescent="0.2">
      <c r="A175" s="125"/>
      <c r="B175" s="125"/>
      <c r="C175" s="125"/>
      <c r="F175" s="123"/>
      <c r="G175" s="123"/>
      <c r="H175" s="123"/>
      <c r="I175" s="123"/>
      <c r="J175" s="123"/>
      <c r="K175" s="123"/>
      <c r="L175" s="123"/>
      <c r="M175" s="123"/>
      <c r="N175" s="123"/>
      <c r="O175" s="123"/>
      <c r="P175" s="123"/>
      <c r="Q175" s="123"/>
      <c r="R175" s="123"/>
    </row>
    <row r="176" spans="1:18" s="124" customFormat="1" ht="15" x14ac:dyDescent="0.2">
      <c r="A176" s="125"/>
      <c r="B176" s="125"/>
      <c r="C176" s="125"/>
      <c r="F176" s="123"/>
      <c r="G176" s="123"/>
      <c r="H176" s="123"/>
      <c r="I176" s="123"/>
      <c r="J176" s="123"/>
      <c r="K176" s="123"/>
      <c r="L176" s="123"/>
      <c r="M176" s="123"/>
      <c r="N176" s="123"/>
      <c r="O176" s="123"/>
      <c r="P176" s="123"/>
      <c r="Q176" s="123"/>
      <c r="R176" s="123"/>
    </row>
    <row r="177" spans="1:18" s="124" customFormat="1" ht="15" x14ac:dyDescent="0.2">
      <c r="A177" s="125"/>
      <c r="B177" s="125"/>
      <c r="C177" s="125"/>
      <c r="F177" s="123"/>
      <c r="G177" s="123"/>
      <c r="H177" s="123"/>
      <c r="I177" s="123"/>
      <c r="J177" s="123"/>
      <c r="K177" s="123"/>
      <c r="L177" s="123"/>
      <c r="M177" s="123"/>
      <c r="N177" s="123"/>
      <c r="O177" s="123"/>
      <c r="P177" s="123"/>
      <c r="Q177" s="123"/>
      <c r="R177" s="123"/>
    </row>
    <row r="178" spans="1:18" s="124" customFormat="1" ht="15" x14ac:dyDescent="0.2">
      <c r="A178" s="125"/>
      <c r="B178" s="125"/>
      <c r="C178" s="125"/>
      <c r="F178" s="123"/>
      <c r="G178" s="123"/>
      <c r="H178" s="123"/>
      <c r="I178" s="123"/>
      <c r="J178" s="123"/>
      <c r="K178" s="123"/>
      <c r="L178" s="123"/>
      <c r="M178" s="123"/>
      <c r="N178" s="123"/>
      <c r="O178" s="123"/>
      <c r="P178" s="123"/>
      <c r="Q178" s="123"/>
      <c r="R178" s="123"/>
    </row>
    <row r="179" spans="1:18" s="124" customFormat="1" ht="15" x14ac:dyDescent="0.2">
      <c r="A179" s="125"/>
      <c r="B179" s="125"/>
      <c r="C179" s="125"/>
      <c r="F179" s="123"/>
      <c r="G179" s="123"/>
      <c r="H179" s="123"/>
      <c r="I179" s="123"/>
      <c r="J179" s="123"/>
      <c r="K179" s="123"/>
      <c r="L179" s="123"/>
      <c r="M179" s="123"/>
      <c r="N179" s="123"/>
      <c r="O179" s="123"/>
      <c r="P179" s="123"/>
      <c r="Q179" s="123"/>
      <c r="R179" s="123"/>
    </row>
    <row r="180" spans="1:18" s="124" customFormat="1" ht="15" x14ac:dyDescent="0.2">
      <c r="A180" s="125"/>
      <c r="B180" s="125"/>
      <c r="C180" s="125"/>
      <c r="F180" s="123"/>
      <c r="G180" s="123"/>
      <c r="H180" s="123"/>
      <c r="I180" s="123"/>
      <c r="J180" s="123"/>
      <c r="K180" s="123"/>
      <c r="L180" s="123"/>
      <c r="M180" s="123"/>
      <c r="N180" s="123"/>
      <c r="O180" s="123"/>
      <c r="P180" s="123"/>
      <c r="Q180" s="123"/>
      <c r="R180" s="123"/>
    </row>
    <row r="181" spans="1:18" s="124" customFormat="1" ht="15" x14ac:dyDescent="0.2">
      <c r="A181" s="125"/>
      <c r="B181" s="125"/>
      <c r="C181" s="125"/>
      <c r="F181" s="123"/>
      <c r="G181" s="123"/>
      <c r="H181" s="123"/>
      <c r="I181" s="123"/>
      <c r="J181" s="123"/>
      <c r="K181" s="123"/>
      <c r="L181" s="123"/>
      <c r="M181" s="123"/>
      <c r="N181" s="123"/>
      <c r="O181" s="123"/>
      <c r="P181" s="123"/>
      <c r="Q181" s="123"/>
      <c r="R181" s="123"/>
    </row>
    <row r="182" spans="1:18" s="124" customFormat="1" ht="15" x14ac:dyDescent="0.2">
      <c r="A182" s="125"/>
      <c r="B182" s="125"/>
      <c r="C182" s="125"/>
      <c r="F182" s="123"/>
      <c r="G182" s="123"/>
      <c r="H182" s="123"/>
      <c r="I182" s="123"/>
      <c r="J182" s="123"/>
      <c r="K182" s="123"/>
      <c r="L182" s="123"/>
      <c r="M182" s="123"/>
      <c r="N182" s="123"/>
      <c r="O182" s="123"/>
      <c r="P182" s="123"/>
      <c r="Q182" s="123"/>
      <c r="R182" s="123"/>
    </row>
    <row r="183" spans="1:18" s="124" customFormat="1" ht="15" x14ac:dyDescent="0.2">
      <c r="A183" s="125"/>
      <c r="B183" s="125"/>
      <c r="C183" s="125"/>
      <c r="F183" s="123"/>
      <c r="G183" s="123"/>
      <c r="H183" s="123"/>
      <c r="I183" s="123"/>
      <c r="J183" s="123"/>
      <c r="K183" s="123"/>
      <c r="L183" s="123"/>
      <c r="M183" s="123"/>
      <c r="N183" s="123"/>
      <c r="O183" s="123"/>
      <c r="P183" s="123"/>
      <c r="Q183" s="123"/>
      <c r="R183" s="123"/>
    </row>
    <row r="184" spans="1:18" s="124" customFormat="1" ht="15" x14ac:dyDescent="0.2">
      <c r="A184" s="125"/>
      <c r="B184" s="125"/>
      <c r="C184" s="125"/>
      <c r="F184" s="123"/>
      <c r="G184" s="123"/>
      <c r="H184" s="123"/>
      <c r="I184" s="123"/>
      <c r="J184" s="123"/>
      <c r="K184" s="123"/>
      <c r="L184" s="123"/>
      <c r="M184" s="123"/>
      <c r="N184" s="123"/>
      <c r="O184" s="123"/>
      <c r="P184" s="123"/>
      <c r="Q184" s="123"/>
      <c r="R184" s="123"/>
    </row>
    <row r="185" spans="1:18" s="124" customFormat="1" ht="15" x14ac:dyDescent="0.2">
      <c r="A185" s="125"/>
      <c r="B185" s="125"/>
      <c r="C185" s="125"/>
      <c r="F185" s="123"/>
      <c r="G185" s="123"/>
      <c r="H185" s="123"/>
      <c r="I185" s="123"/>
      <c r="J185" s="123"/>
      <c r="K185" s="123"/>
      <c r="L185" s="123"/>
      <c r="M185" s="123"/>
      <c r="N185" s="123"/>
      <c r="O185" s="123"/>
      <c r="P185" s="123"/>
      <c r="Q185" s="123"/>
      <c r="R185" s="123"/>
    </row>
    <row r="186" spans="1:18" s="124" customFormat="1" ht="15" x14ac:dyDescent="0.2">
      <c r="A186" s="125"/>
      <c r="B186" s="125"/>
      <c r="C186" s="125"/>
      <c r="F186" s="123"/>
      <c r="G186" s="123"/>
      <c r="H186" s="123"/>
      <c r="I186" s="123"/>
      <c r="J186" s="123"/>
      <c r="K186" s="123"/>
      <c r="L186" s="123"/>
      <c r="M186" s="123"/>
      <c r="N186" s="123"/>
      <c r="O186" s="123"/>
      <c r="P186" s="123"/>
      <c r="Q186" s="123"/>
      <c r="R186" s="123"/>
    </row>
    <row r="187" spans="1:18" s="124" customFormat="1" ht="15" x14ac:dyDescent="0.2">
      <c r="A187" s="125"/>
      <c r="B187" s="125"/>
      <c r="C187" s="125"/>
      <c r="F187" s="123"/>
      <c r="G187" s="123"/>
      <c r="H187" s="123"/>
      <c r="I187" s="123"/>
      <c r="J187" s="123"/>
      <c r="K187" s="123"/>
      <c r="L187" s="123"/>
      <c r="M187" s="123"/>
      <c r="N187" s="123"/>
      <c r="O187" s="123"/>
      <c r="P187" s="123"/>
      <c r="Q187" s="123"/>
      <c r="R187" s="123"/>
    </row>
    <row r="188" spans="1:18" s="124" customFormat="1" ht="15" x14ac:dyDescent="0.2">
      <c r="A188" s="125"/>
      <c r="B188" s="125"/>
      <c r="C188" s="125"/>
      <c r="F188" s="123"/>
      <c r="G188" s="123"/>
      <c r="H188" s="123"/>
      <c r="I188" s="123"/>
      <c r="J188" s="123"/>
      <c r="K188" s="123"/>
      <c r="L188" s="123"/>
      <c r="M188" s="123"/>
      <c r="N188" s="123"/>
      <c r="O188" s="123"/>
      <c r="P188" s="123"/>
      <c r="Q188" s="123"/>
      <c r="R188" s="123"/>
    </row>
    <row r="189" spans="1:18" s="124" customFormat="1" ht="15" x14ac:dyDescent="0.2">
      <c r="A189" s="125"/>
      <c r="B189" s="125"/>
      <c r="C189" s="125"/>
      <c r="F189" s="123"/>
      <c r="G189" s="123"/>
      <c r="H189" s="123"/>
      <c r="I189" s="123"/>
      <c r="J189" s="123"/>
      <c r="K189" s="123"/>
      <c r="L189" s="123"/>
      <c r="M189" s="123"/>
      <c r="N189" s="123"/>
      <c r="O189" s="123"/>
      <c r="P189" s="123"/>
      <c r="Q189" s="123"/>
      <c r="R189" s="123"/>
    </row>
    <row r="190" spans="1:18" s="124" customFormat="1" ht="15" x14ac:dyDescent="0.2">
      <c r="A190" s="125"/>
      <c r="B190" s="125"/>
      <c r="C190" s="125"/>
      <c r="F190" s="123"/>
      <c r="G190" s="123"/>
      <c r="H190" s="123"/>
      <c r="I190" s="123"/>
      <c r="J190" s="123"/>
      <c r="K190" s="123"/>
      <c r="L190" s="123"/>
      <c r="M190" s="123"/>
      <c r="N190" s="123"/>
      <c r="O190" s="123"/>
      <c r="P190" s="123"/>
      <c r="Q190" s="123"/>
      <c r="R190" s="123"/>
    </row>
    <row r="191" spans="1:18" s="124" customFormat="1" ht="15" x14ac:dyDescent="0.2">
      <c r="A191" s="125"/>
      <c r="B191" s="125"/>
      <c r="C191" s="125"/>
      <c r="F191" s="123"/>
      <c r="G191" s="123"/>
      <c r="H191" s="123"/>
      <c r="I191" s="123"/>
      <c r="J191" s="123"/>
      <c r="K191" s="123"/>
      <c r="L191" s="123"/>
      <c r="M191" s="123"/>
      <c r="N191" s="123"/>
      <c r="O191" s="123"/>
      <c r="P191" s="123"/>
      <c r="Q191" s="123"/>
      <c r="R191" s="123"/>
    </row>
    <row r="192" spans="1:18" s="124" customFormat="1" ht="15" x14ac:dyDescent="0.2">
      <c r="A192" s="125"/>
      <c r="B192" s="125"/>
      <c r="C192" s="125"/>
      <c r="F192" s="123"/>
      <c r="G192" s="123"/>
      <c r="H192" s="123"/>
      <c r="I192" s="123"/>
      <c r="J192" s="123"/>
      <c r="K192" s="123"/>
      <c r="L192" s="123"/>
      <c r="M192" s="123"/>
      <c r="N192" s="123"/>
      <c r="O192" s="123"/>
      <c r="P192" s="123"/>
      <c r="Q192" s="123"/>
      <c r="R192" s="123"/>
    </row>
    <row r="193" spans="1:18" s="124" customFormat="1" ht="15" x14ac:dyDescent="0.2">
      <c r="A193" s="125"/>
      <c r="B193" s="125"/>
      <c r="C193" s="125"/>
      <c r="F193" s="123"/>
      <c r="G193" s="123"/>
      <c r="H193" s="123"/>
      <c r="I193" s="123"/>
      <c r="J193" s="123"/>
      <c r="K193" s="123"/>
      <c r="L193" s="123"/>
      <c r="M193" s="123"/>
      <c r="N193" s="123"/>
      <c r="O193" s="123"/>
      <c r="P193" s="123"/>
      <c r="Q193" s="123"/>
      <c r="R193" s="123"/>
    </row>
    <row r="194" spans="1:18" s="124" customFormat="1" ht="15" x14ac:dyDescent="0.2">
      <c r="A194" s="125"/>
      <c r="B194" s="125"/>
      <c r="C194" s="125"/>
      <c r="F194" s="123"/>
      <c r="G194" s="123"/>
      <c r="H194" s="123"/>
      <c r="I194" s="123"/>
      <c r="J194" s="123"/>
      <c r="K194" s="123"/>
      <c r="L194" s="123"/>
      <c r="M194" s="123"/>
      <c r="N194" s="123"/>
      <c r="O194" s="123"/>
      <c r="P194" s="123"/>
      <c r="Q194" s="123"/>
      <c r="R194" s="123"/>
    </row>
    <row r="195" spans="1:18" s="124" customFormat="1" ht="15" x14ac:dyDescent="0.2">
      <c r="A195" s="125"/>
      <c r="B195" s="125"/>
      <c r="C195" s="125"/>
      <c r="F195" s="123"/>
      <c r="G195" s="123"/>
      <c r="H195" s="123"/>
      <c r="I195" s="123"/>
      <c r="J195" s="123"/>
      <c r="K195" s="123"/>
      <c r="L195" s="123"/>
      <c r="M195" s="123"/>
      <c r="N195" s="123"/>
      <c r="O195" s="123"/>
      <c r="P195" s="123"/>
      <c r="Q195" s="123"/>
      <c r="R195" s="123"/>
    </row>
    <row r="196" spans="1:18" s="124" customFormat="1" ht="15" x14ac:dyDescent="0.2">
      <c r="A196" s="125"/>
      <c r="B196" s="125"/>
      <c r="C196" s="125"/>
      <c r="F196" s="123"/>
      <c r="G196" s="123"/>
      <c r="H196" s="123"/>
      <c r="I196" s="123"/>
      <c r="J196" s="123"/>
      <c r="K196" s="123"/>
      <c r="L196" s="123"/>
      <c r="M196" s="123"/>
      <c r="N196" s="123"/>
      <c r="O196" s="123"/>
      <c r="P196" s="123"/>
      <c r="Q196" s="123"/>
      <c r="R196" s="123"/>
    </row>
    <row r="197" spans="1:18" s="124" customFormat="1" ht="15" x14ac:dyDescent="0.2">
      <c r="A197" s="125"/>
      <c r="B197" s="125"/>
      <c r="C197" s="125"/>
      <c r="F197" s="123"/>
      <c r="G197" s="123"/>
      <c r="H197" s="123"/>
      <c r="I197" s="123"/>
      <c r="J197" s="123"/>
      <c r="K197" s="123"/>
      <c r="L197" s="123"/>
      <c r="M197" s="123"/>
      <c r="N197" s="123"/>
      <c r="O197" s="123"/>
      <c r="P197" s="123"/>
      <c r="Q197" s="123"/>
      <c r="R197" s="123"/>
    </row>
    <row r="198" spans="1:18" s="124" customFormat="1" ht="15" x14ac:dyDescent="0.2">
      <c r="A198" s="125"/>
      <c r="B198" s="125"/>
      <c r="C198" s="125"/>
      <c r="F198" s="123"/>
      <c r="G198" s="123"/>
      <c r="H198" s="123"/>
      <c r="I198" s="123"/>
      <c r="J198" s="123"/>
      <c r="K198" s="123"/>
      <c r="L198" s="123"/>
      <c r="M198" s="123"/>
      <c r="N198" s="123"/>
      <c r="O198" s="123"/>
      <c r="P198" s="123"/>
      <c r="Q198" s="123"/>
      <c r="R198" s="123"/>
    </row>
    <row r="199" spans="1:18" s="124" customFormat="1" ht="15" x14ac:dyDescent="0.2">
      <c r="A199" s="125"/>
      <c r="B199" s="125"/>
      <c r="C199" s="125"/>
      <c r="F199" s="123"/>
      <c r="G199" s="123"/>
      <c r="H199" s="123"/>
      <c r="I199" s="123"/>
      <c r="J199" s="123"/>
      <c r="K199" s="123"/>
      <c r="L199" s="123"/>
      <c r="M199" s="123"/>
      <c r="N199" s="123"/>
      <c r="O199" s="123"/>
      <c r="P199" s="123"/>
      <c r="Q199" s="123"/>
      <c r="R199" s="123"/>
    </row>
    <row r="200" spans="1:18" s="124" customFormat="1" ht="15" x14ac:dyDescent="0.2">
      <c r="A200" s="125"/>
      <c r="B200" s="125"/>
      <c r="C200" s="125"/>
      <c r="F200" s="123"/>
      <c r="G200" s="123"/>
      <c r="H200" s="123"/>
      <c r="I200" s="123"/>
      <c r="J200" s="123"/>
      <c r="K200" s="123"/>
      <c r="L200" s="123"/>
      <c r="M200" s="123"/>
      <c r="N200" s="123"/>
      <c r="O200" s="123"/>
      <c r="P200" s="123"/>
      <c r="Q200" s="123"/>
      <c r="R200" s="123"/>
    </row>
    <row r="201" spans="1:18" s="124" customFormat="1" ht="15" x14ac:dyDescent="0.2">
      <c r="A201" s="125"/>
      <c r="B201" s="125"/>
      <c r="C201" s="125"/>
      <c r="F201" s="123"/>
      <c r="G201" s="123"/>
      <c r="H201" s="123"/>
      <c r="I201" s="123"/>
      <c r="J201" s="123"/>
      <c r="K201" s="123"/>
      <c r="L201" s="123"/>
      <c r="M201" s="123"/>
      <c r="N201" s="123"/>
      <c r="O201" s="123"/>
      <c r="P201" s="123"/>
      <c r="Q201" s="123"/>
      <c r="R201" s="123"/>
    </row>
    <row r="202" spans="1:18" s="124" customFormat="1" ht="15" x14ac:dyDescent="0.2">
      <c r="A202" s="125"/>
      <c r="B202" s="125"/>
      <c r="C202" s="125"/>
      <c r="F202" s="123"/>
      <c r="G202" s="123"/>
      <c r="H202" s="123"/>
      <c r="I202" s="123"/>
      <c r="J202" s="123"/>
      <c r="K202" s="123"/>
      <c r="L202" s="123"/>
      <c r="M202" s="123"/>
      <c r="N202" s="123"/>
      <c r="O202" s="123"/>
      <c r="P202" s="123"/>
      <c r="Q202" s="123"/>
      <c r="R202" s="123"/>
    </row>
    <row r="203" spans="1:18" s="124" customFormat="1" ht="15" x14ac:dyDescent="0.2">
      <c r="A203" s="125"/>
      <c r="B203" s="125"/>
      <c r="C203" s="125"/>
      <c r="F203" s="123"/>
      <c r="G203" s="123"/>
      <c r="H203" s="123"/>
      <c r="I203" s="123"/>
      <c r="J203" s="123"/>
      <c r="K203" s="123"/>
      <c r="L203" s="123"/>
      <c r="M203" s="123"/>
      <c r="N203" s="123"/>
      <c r="O203" s="123"/>
      <c r="P203" s="123"/>
      <c r="Q203" s="123"/>
      <c r="R203" s="123"/>
    </row>
    <row r="204" spans="1:18" s="124" customFormat="1" ht="15" x14ac:dyDescent="0.2">
      <c r="A204" s="125"/>
      <c r="B204" s="125"/>
      <c r="C204" s="125"/>
      <c r="F204" s="123"/>
      <c r="G204" s="123"/>
      <c r="H204" s="123"/>
      <c r="I204" s="123"/>
      <c r="J204" s="123"/>
      <c r="K204" s="123"/>
      <c r="L204" s="123"/>
      <c r="M204" s="123"/>
      <c r="N204" s="123"/>
      <c r="O204" s="123"/>
      <c r="P204" s="123"/>
      <c r="Q204" s="123"/>
      <c r="R204" s="123"/>
    </row>
    <row r="205" spans="1:18" s="124" customFormat="1" ht="15" x14ac:dyDescent="0.2">
      <c r="A205" s="125"/>
      <c r="B205" s="125"/>
      <c r="C205" s="125"/>
      <c r="F205" s="123"/>
      <c r="G205" s="123"/>
      <c r="H205" s="123"/>
      <c r="I205" s="123"/>
      <c r="J205" s="123"/>
      <c r="K205" s="123"/>
      <c r="L205" s="123"/>
      <c r="M205" s="123"/>
      <c r="N205" s="123"/>
      <c r="O205" s="123"/>
      <c r="P205" s="123"/>
      <c r="Q205" s="123"/>
      <c r="R205" s="123"/>
    </row>
    <row r="206" spans="1:18" s="124" customFormat="1" ht="15" x14ac:dyDescent="0.2">
      <c r="A206" s="125"/>
      <c r="B206" s="125"/>
      <c r="C206" s="125"/>
      <c r="F206" s="123"/>
      <c r="G206" s="123"/>
      <c r="H206" s="123"/>
      <c r="I206" s="123"/>
      <c r="J206" s="123"/>
      <c r="K206" s="123"/>
      <c r="L206" s="123"/>
      <c r="M206" s="123"/>
      <c r="N206" s="123"/>
      <c r="O206" s="123"/>
      <c r="P206" s="123"/>
      <c r="Q206" s="123"/>
      <c r="R206" s="123"/>
    </row>
    <row r="207" spans="1:18" s="124" customFormat="1" ht="15" x14ac:dyDescent="0.2">
      <c r="A207" s="125"/>
      <c r="B207" s="125"/>
      <c r="C207" s="125"/>
      <c r="F207" s="123"/>
      <c r="G207" s="123"/>
      <c r="H207" s="123"/>
      <c r="I207" s="123"/>
      <c r="J207" s="123"/>
      <c r="K207" s="123"/>
      <c r="L207" s="123"/>
      <c r="M207" s="123"/>
      <c r="N207" s="123"/>
      <c r="O207" s="123"/>
      <c r="P207" s="123"/>
      <c r="Q207" s="123"/>
      <c r="R207" s="123"/>
    </row>
    <row r="208" spans="1:18" s="124" customFormat="1" ht="15" x14ac:dyDescent="0.2">
      <c r="A208" s="125"/>
      <c r="B208" s="125"/>
      <c r="C208" s="125"/>
      <c r="F208" s="123"/>
      <c r="G208" s="123"/>
      <c r="H208" s="123"/>
      <c r="I208" s="123"/>
      <c r="J208" s="123"/>
      <c r="K208" s="123"/>
      <c r="L208" s="123"/>
      <c r="M208" s="123"/>
      <c r="N208" s="123"/>
      <c r="O208" s="123"/>
      <c r="P208" s="123"/>
      <c r="Q208" s="123"/>
      <c r="R208" s="123"/>
    </row>
    <row r="209" spans="1:18" s="124" customFormat="1" ht="15" x14ac:dyDescent="0.2">
      <c r="A209" s="125"/>
      <c r="B209" s="125"/>
      <c r="C209" s="125"/>
      <c r="F209" s="123"/>
      <c r="G209" s="123"/>
      <c r="H209" s="123"/>
      <c r="I209" s="123"/>
      <c r="J209" s="123"/>
      <c r="K209" s="123"/>
      <c r="L209" s="123"/>
      <c r="M209" s="123"/>
      <c r="N209" s="123"/>
      <c r="O209" s="123"/>
      <c r="P209" s="123"/>
      <c r="Q209" s="123"/>
      <c r="R209" s="123"/>
    </row>
    <row r="210" spans="1:18" s="124" customFormat="1" ht="15" x14ac:dyDescent="0.2">
      <c r="A210" s="125"/>
      <c r="B210" s="125"/>
      <c r="C210" s="125"/>
      <c r="F210" s="123"/>
      <c r="G210" s="123"/>
      <c r="H210" s="123"/>
      <c r="I210" s="123"/>
      <c r="J210" s="123"/>
      <c r="K210" s="123"/>
      <c r="L210" s="123"/>
      <c r="M210" s="123"/>
      <c r="N210" s="123"/>
      <c r="O210" s="123"/>
      <c r="P210" s="123"/>
      <c r="Q210" s="123"/>
      <c r="R210" s="123"/>
    </row>
    <row r="211" spans="1:18" s="124" customFormat="1" ht="15" x14ac:dyDescent="0.2">
      <c r="A211" s="125"/>
      <c r="B211" s="125"/>
      <c r="C211" s="125"/>
      <c r="F211" s="123"/>
      <c r="G211" s="123"/>
      <c r="H211" s="123"/>
      <c r="I211" s="123"/>
      <c r="J211" s="123"/>
      <c r="K211" s="123"/>
      <c r="L211" s="123"/>
      <c r="M211" s="123"/>
      <c r="N211" s="123"/>
      <c r="O211" s="123"/>
      <c r="P211" s="123"/>
      <c r="Q211" s="123"/>
      <c r="R211" s="123"/>
    </row>
    <row r="212" spans="1:18" s="124" customFormat="1" ht="15" x14ac:dyDescent="0.2">
      <c r="A212" s="125"/>
      <c r="B212" s="125"/>
      <c r="C212" s="125"/>
      <c r="F212" s="123"/>
      <c r="G212" s="123"/>
      <c r="H212" s="123"/>
      <c r="I212" s="123"/>
      <c r="J212" s="123"/>
      <c r="K212" s="123"/>
      <c r="L212" s="123"/>
      <c r="M212" s="123"/>
      <c r="N212" s="123"/>
      <c r="O212" s="123"/>
      <c r="P212" s="123"/>
      <c r="Q212" s="123"/>
      <c r="R212" s="123"/>
    </row>
    <row r="213" spans="1:18" s="124" customFormat="1" ht="15" x14ac:dyDescent="0.2">
      <c r="A213" s="125"/>
      <c r="B213" s="125"/>
      <c r="C213" s="125"/>
      <c r="F213" s="123"/>
      <c r="G213" s="123"/>
      <c r="H213" s="123"/>
      <c r="I213" s="123"/>
      <c r="J213" s="123"/>
      <c r="K213" s="123"/>
      <c r="L213" s="123"/>
      <c r="M213" s="123"/>
      <c r="N213" s="123"/>
      <c r="O213" s="123"/>
      <c r="P213" s="123"/>
      <c r="Q213" s="123"/>
      <c r="R213" s="123"/>
    </row>
    <row r="214" spans="1:18" s="124" customFormat="1" ht="15" x14ac:dyDescent="0.2">
      <c r="A214" s="125"/>
      <c r="B214" s="125"/>
      <c r="C214" s="125"/>
      <c r="F214" s="123"/>
      <c r="G214" s="123"/>
      <c r="H214" s="123"/>
      <c r="I214" s="123"/>
      <c r="J214" s="123"/>
      <c r="K214" s="123"/>
      <c r="L214" s="123"/>
      <c r="M214" s="123"/>
      <c r="N214" s="123"/>
      <c r="O214" s="123"/>
      <c r="P214" s="123"/>
      <c r="Q214" s="123"/>
      <c r="R214" s="123"/>
    </row>
    <row r="215" spans="1:18" s="124" customFormat="1" ht="15" x14ac:dyDescent="0.2">
      <c r="A215" s="125"/>
      <c r="B215" s="125"/>
      <c r="C215" s="125"/>
      <c r="F215" s="123"/>
      <c r="G215" s="123"/>
      <c r="H215" s="123"/>
      <c r="I215" s="123"/>
      <c r="J215" s="123"/>
      <c r="K215" s="123"/>
      <c r="L215" s="123"/>
      <c r="M215" s="123"/>
      <c r="N215" s="123"/>
      <c r="O215" s="123"/>
      <c r="P215" s="123"/>
      <c r="Q215" s="123"/>
      <c r="R215" s="123"/>
    </row>
    <row r="216" spans="1:18" s="124" customFormat="1" ht="15" x14ac:dyDescent="0.2">
      <c r="A216" s="125"/>
      <c r="B216" s="125"/>
      <c r="C216" s="125"/>
      <c r="F216" s="123"/>
      <c r="G216" s="123"/>
      <c r="H216" s="123"/>
      <c r="I216" s="123"/>
      <c r="J216" s="123"/>
      <c r="K216" s="123"/>
      <c r="L216" s="123"/>
      <c r="M216" s="123"/>
      <c r="N216" s="123"/>
      <c r="O216" s="123"/>
      <c r="P216" s="123"/>
      <c r="Q216" s="123"/>
      <c r="R216" s="123"/>
    </row>
    <row r="217" spans="1:18" s="124" customFormat="1" ht="15" x14ac:dyDescent="0.2">
      <c r="A217" s="125"/>
      <c r="B217" s="125"/>
      <c r="C217" s="125"/>
      <c r="F217" s="123"/>
      <c r="G217" s="123"/>
      <c r="H217" s="123"/>
      <c r="I217" s="123"/>
      <c r="J217" s="123"/>
      <c r="K217" s="123"/>
      <c r="L217" s="123"/>
      <c r="M217" s="123"/>
      <c r="N217" s="123"/>
      <c r="O217" s="123"/>
      <c r="P217" s="123"/>
      <c r="Q217" s="123"/>
      <c r="R217" s="123"/>
    </row>
    <row r="218" spans="1:18" s="124" customFormat="1" ht="15" x14ac:dyDescent="0.2">
      <c r="A218" s="125"/>
      <c r="B218" s="125"/>
      <c r="C218" s="125"/>
      <c r="F218" s="123"/>
      <c r="G218" s="123"/>
      <c r="H218" s="123"/>
      <c r="I218" s="123"/>
      <c r="J218" s="123"/>
      <c r="K218" s="123"/>
      <c r="L218" s="123"/>
      <c r="M218" s="123"/>
      <c r="N218" s="123"/>
      <c r="O218" s="123"/>
      <c r="P218" s="123"/>
      <c r="Q218" s="123"/>
      <c r="R218" s="123"/>
    </row>
    <row r="219" spans="1:18" s="124" customFormat="1" ht="15" x14ac:dyDescent="0.2">
      <c r="A219" s="125"/>
      <c r="B219" s="125"/>
      <c r="C219" s="125"/>
      <c r="F219" s="123"/>
      <c r="G219" s="123"/>
      <c r="H219" s="123"/>
      <c r="I219" s="123"/>
      <c r="J219" s="123"/>
      <c r="K219" s="123"/>
      <c r="L219" s="123"/>
      <c r="M219" s="123"/>
      <c r="N219" s="123"/>
      <c r="O219" s="123"/>
      <c r="P219" s="123"/>
      <c r="Q219" s="123"/>
      <c r="R219" s="123"/>
    </row>
    <row r="220" spans="1:18" s="124" customFormat="1" ht="15" x14ac:dyDescent="0.2">
      <c r="A220" s="125"/>
      <c r="B220" s="125"/>
      <c r="C220" s="125"/>
      <c r="F220" s="123"/>
      <c r="G220" s="123"/>
      <c r="H220" s="123"/>
      <c r="I220" s="123"/>
      <c r="J220" s="123"/>
      <c r="K220" s="123"/>
      <c r="L220" s="123"/>
      <c r="M220" s="123"/>
      <c r="N220" s="123"/>
      <c r="O220" s="123"/>
      <c r="P220" s="123"/>
      <c r="Q220" s="123"/>
      <c r="R220" s="123"/>
    </row>
    <row r="221" spans="1:18" s="124" customFormat="1" ht="15" x14ac:dyDescent="0.2">
      <c r="A221" s="125"/>
      <c r="B221" s="125"/>
      <c r="C221" s="125"/>
      <c r="F221" s="123"/>
      <c r="G221" s="123"/>
      <c r="H221" s="123"/>
      <c r="I221" s="123"/>
      <c r="J221" s="123"/>
      <c r="K221" s="123"/>
      <c r="L221" s="123"/>
      <c r="M221" s="123"/>
      <c r="N221" s="123"/>
      <c r="O221" s="123"/>
      <c r="P221" s="123"/>
      <c r="Q221" s="123"/>
      <c r="R221" s="123"/>
    </row>
    <row r="222" spans="1:18" s="124" customFormat="1" ht="15" x14ac:dyDescent="0.2">
      <c r="A222" s="125"/>
      <c r="B222" s="125"/>
      <c r="C222" s="125"/>
      <c r="F222" s="123"/>
      <c r="G222" s="123"/>
      <c r="H222" s="123"/>
      <c r="I222" s="123"/>
      <c r="J222" s="123"/>
      <c r="K222" s="123"/>
      <c r="L222" s="123"/>
      <c r="M222" s="123"/>
      <c r="N222" s="123"/>
      <c r="O222" s="123"/>
      <c r="P222" s="123"/>
      <c r="Q222" s="123"/>
      <c r="R222" s="123"/>
    </row>
    <row r="223" spans="1:18" s="124" customFormat="1" ht="15" x14ac:dyDescent="0.2">
      <c r="A223" s="125"/>
      <c r="B223" s="125"/>
      <c r="C223" s="125"/>
      <c r="F223" s="123"/>
      <c r="G223" s="123"/>
      <c r="H223" s="123"/>
      <c r="I223" s="123"/>
      <c r="J223" s="123"/>
      <c r="K223" s="123"/>
      <c r="L223" s="123"/>
      <c r="M223" s="123"/>
      <c r="N223" s="123"/>
      <c r="O223" s="123"/>
      <c r="P223" s="123"/>
      <c r="Q223" s="123"/>
      <c r="R223" s="123"/>
    </row>
    <row r="224" spans="1:18" s="124" customFormat="1" ht="15" x14ac:dyDescent="0.2">
      <c r="A224" s="125"/>
      <c r="B224" s="125"/>
      <c r="C224" s="125"/>
      <c r="F224" s="123"/>
      <c r="G224" s="123"/>
      <c r="H224" s="123"/>
      <c r="I224" s="123"/>
      <c r="J224" s="123"/>
      <c r="K224" s="123"/>
      <c r="L224" s="123"/>
      <c r="M224" s="123"/>
      <c r="N224" s="123"/>
      <c r="O224" s="123"/>
      <c r="P224" s="123"/>
      <c r="Q224" s="123"/>
      <c r="R224" s="123"/>
    </row>
    <row r="225" spans="1:18" s="124" customFormat="1" ht="15" x14ac:dyDescent="0.2">
      <c r="A225" s="125"/>
      <c r="B225" s="125"/>
      <c r="C225" s="125"/>
      <c r="F225" s="123"/>
      <c r="G225" s="123"/>
      <c r="H225" s="123"/>
      <c r="I225" s="123"/>
      <c r="J225" s="123"/>
      <c r="K225" s="123"/>
      <c r="L225" s="123"/>
      <c r="M225" s="123"/>
      <c r="N225" s="123"/>
      <c r="O225" s="123"/>
      <c r="P225" s="123"/>
      <c r="Q225" s="123"/>
      <c r="R225" s="123"/>
    </row>
    <row r="226" spans="1:18" s="124" customFormat="1" ht="15" x14ac:dyDescent="0.2">
      <c r="A226" s="125"/>
      <c r="B226" s="125"/>
      <c r="C226" s="125"/>
      <c r="F226" s="123"/>
      <c r="G226" s="123"/>
      <c r="H226" s="123"/>
      <c r="I226" s="123"/>
      <c r="J226" s="123"/>
      <c r="K226" s="123"/>
      <c r="L226" s="123"/>
      <c r="M226" s="123"/>
      <c r="N226" s="123"/>
      <c r="O226" s="123"/>
      <c r="P226" s="123"/>
      <c r="Q226" s="123"/>
      <c r="R226" s="123"/>
    </row>
    <row r="227" spans="1:18" s="124" customFormat="1" ht="15" x14ac:dyDescent="0.2">
      <c r="A227" s="125"/>
      <c r="B227" s="125"/>
      <c r="C227" s="125"/>
      <c r="F227" s="123"/>
      <c r="G227" s="123"/>
      <c r="H227" s="123"/>
      <c r="I227" s="123"/>
      <c r="J227" s="123"/>
      <c r="K227" s="123"/>
      <c r="L227" s="123"/>
      <c r="M227" s="123"/>
      <c r="N227" s="123"/>
      <c r="O227" s="123"/>
      <c r="P227" s="123"/>
      <c r="Q227" s="123"/>
      <c r="R227" s="123"/>
    </row>
    <row r="228" spans="1:18" s="124" customFormat="1" ht="15" x14ac:dyDescent="0.2">
      <c r="A228" s="125"/>
      <c r="B228" s="125"/>
      <c r="C228" s="125"/>
      <c r="F228" s="123"/>
      <c r="G228" s="123"/>
      <c r="H228" s="123"/>
      <c r="I228" s="123"/>
      <c r="J228" s="123"/>
      <c r="K228" s="123"/>
      <c r="L228" s="123"/>
      <c r="M228" s="123"/>
      <c r="N228" s="123"/>
      <c r="O228" s="123"/>
      <c r="P228" s="123"/>
      <c r="Q228" s="123"/>
      <c r="R228" s="123"/>
    </row>
    <row r="229" spans="1:18" s="124" customFormat="1" ht="15" x14ac:dyDescent="0.2">
      <c r="A229" s="125"/>
      <c r="B229" s="125"/>
      <c r="C229" s="125"/>
      <c r="F229" s="123"/>
      <c r="G229" s="123"/>
      <c r="H229" s="123"/>
      <c r="I229" s="123"/>
      <c r="J229" s="123"/>
      <c r="K229" s="123"/>
      <c r="L229" s="123"/>
      <c r="M229" s="123"/>
      <c r="N229" s="123"/>
      <c r="O229" s="123"/>
      <c r="P229" s="123"/>
      <c r="Q229" s="123"/>
      <c r="R229" s="123"/>
    </row>
    <row r="230" spans="1:18" s="124" customFormat="1" ht="15" x14ac:dyDescent="0.2">
      <c r="A230" s="125"/>
      <c r="B230" s="125"/>
      <c r="C230" s="125"/>
      <c r="F230" s="123"/>
      <c r="G230" s="123"/>
      <c r="H230" s="123"/>
      <c r="I230" s="123"/>
      <c r="J230" s="123"/>
      <c r="K230" s="123"/>
      <c r="L230" s="123"/>
      <c r="M230" s="123"/>
      <c r="N230" s="123"/>
      <c r="O230" s="123"/>
      <c r="P230" s="123"/>
      <c r="Q230" s="123"/>
      <c r="R230" s="123"/>
    </row>
    <row r="231" spans="1:18" s="124" customFormat="1" ht="15" x14ac:dyDescent="0.2">
      <c r="A231" s="125"/>
      <c r="B231" s="125"/>
      <c r="C231" s="125"/>
      <c r="F231" s="123"/>
      <c r="G231" s="123"/>
      <c r="H231" s="123"/>
      <c r="I231" s="123"/>
      <c r="J231" s="123"/>
      <c r="K231" s="123"/>
      <c r="L231" s="123"/>
      <c r="M231" s="123"/>
      <c r="N231" s="123"/>
      <c r="O231" s="123"/>
      <c r="P231" s="123"/>
      <c r="Q231" s="123"/>
      <c r="R231" s="123"/>
    </row>
    <row r="232" spans="1:18" s="124" customFormat="1" ht="15" x14ac:dyDescent="0.2">
      <c r="A232" s="125"/>
      <c r="B232" s="125"/>
      <c r="C232" s="125"/>
      <c r="F232" s="123"/>
      <c r="G232" s="123"/>
      <c r="H232" s="123"/>
      <c r="I232" s="123"/>
      <c r="J232" s="123"/>
      <c r="K232" s="123"/>
      <c r="L232" s="123"/>
      <c r="M232" s="123"/>
      <c r="N232" s="123"/>
      <c r="O232" s="123"/>
      <c r="P232" s="123"/>
      <c r="Q232" s="123"/>
      <c r="R232" s="123"/>
    </row>
    <row r="233" spans="1:18" s="124" customFormat="1" ht="15" x14ac:dyDescent="0.2">
      <c r="A233" s="125"/>
      <c r="B233" s="125"/>
      <c r="C233" s="125"/>
      <c r="F233" s="123"/>
      <c r="G233" s="123"/>
      <c r="H233" s="123"/>
      <c r="I233" s="123"/>
      <c r="J233" s="123"/>
      <c r="K233" s="123"/>
      <c r="L233" s="123"/>
      <c r="M233" s="123"/>
      <c r="N233" s="123"/>
      <c r="O233" s="123"/>
      <c r="P233" s="123"/>
      <c r="Q233" s="123"/>
      <c r="R233" s="123"/>
    </row>
    <row r="234" spans="1:18" s="124" customFormat="1" ht="15" x14ac:dyDescent="0.2">
      <c r="A234" s="125"/>
      <c r="B234" s="125"/>
      <c r="C234" s="125"/>
      <c r="F234" s="123"/>
      <c r="G234" s="123"/>
      <c r="H234" s="123"/>
      <c r="I234" s="123"/>
      <c r="J234" s="123"/>
      <c r="K234" s="123"/>
      <c r="L234" s="123"/>
      <c r="M234" s="123"/>
      <c r="N234" s="123"/>
      <c r="O234" s="123"/>
      <c r="P234" s="123"/>
      <c r="Q234" s="123"/>
      <c r="R234" s="123"/>
    </row>
    <row r="235" spans="1:18" s="124" customFormat="1" ht="15" x14ac:dyDescent="0.2">
      <c r="A235" s="125"/>
      <c r="B235" s="125"/>
      <c r="C235" s="125"/>
      <c r="F235" s="123"/>
      <c r="G235" s="123"/>
      <c r="H235" s="123"/>
      <c r="I235" s="123"/>
      <c r="J235" s="123"/>
      <c r="K235" s="123"/>
      <c r="L235" s="123"/>
      <c r="M235" s="123"/>
      <c r="N235" s="123"/>
      <c r="O235" s="123"/>
      <c r="P235" s="123"/>
      <c r="Q235" s="123"/>
      <c r="R235" s="123"/>
    </row>
    <row r="236" spans="1:18" s="124" customFormat="1" ht="15" x14ac:dyDescent="0.2">
      <c r="A236" s="125"/>
      <c r="B236" s="125"/>
      <c r="C236" s="125"/>
      <c r="F236" s="123"/>
      <c r="G236" s="123"/>
      <c r="H236" s="123"/>
      <c r="I236" s="123"/>
      <c r="J236" s="123"/>
      <c r="K236" s="123"/>
      <c r="L236" s="123"/>
      <c r="M236" s="123"/>
      <c r="N236" s="123"/>
      <c r="O236" s="123"/>
      <c r="P236" s="123"/>
      <c r="Q236" s="123"/>
      <c r="R236" s="123"/>
    </row>
    <row r="237" spans="1:18" s="124" customFormat="1" ht="15" x14ac:dyDescent="0.2">
      <c r="A237" s="125"/>
      <c r="B237" s="125"/>
      <c r="C237" s="125"/>
      <c r="F237" s="123"/>
      <c r="G237" s="123"/>
      <c r="H237" s="123"/>
      <c r="I237" s="123"/>
      <c r="J237" s="123"/>
      <c r="K237" s="123"/>
      <c r="L237" s="123"/>
      <c r="M237" s="123"/>
      <c r="N237" s="123"/>
      <c r="O237" s="123"/>
      <c r="P237" s="123"/>
      <c r="Q237" s="123"/>
      <c r="R237" s="123"/>
    </row>
    <row r="238" spans="1:18" s="124" customFormat="1" ht="15" x14ac:dyDescent="0.2">
      <c r="A238" s="125"/>
      <c r="B238" s="125"/>
      <c r="C238" s="125"/>
      <c r="F238" s="123"/>
      <c r="G238" s="123"/>
      <c r="H238" s="123"/>
      <c r="I238" s="123"/>
      <c r="J238" s="123"/>
      <c r="K238" s="123"/>
      <c r="L238" s="123"/>
      <c r="M238" s="123"/>
      <c r="N238" s="123"/>
      <c r="O238" s="123"/>
      <c r="P238" s="123"/>
      <c r="Q238" s="123"/>
      <c r="R238" s="123"/>
    </row>
    <row r="239" spans="1:18" s="124" customFormat="1" ht="15" x14ac:dyDescent="0.2">
      <c r="A239" s="125"/>
      <c r="B239" s="125"/>
      <c r="C239" s="125"/>
      <c r="F239" s="123"/>
      <c r="G239" s="123"/>
      <c r="H239" s="123"/>
      <c r="I239" s="123"/>
      <c r="J239" s="123"/>
      <c r="K239" s="123"/>
      <c r="L239" s="123"/>
      <c r="M239" s="123"/>
      <c r="N239" s="123"/>
      <c r="O239" s="123"/>
      <c r="P239" s="123"/>
      <c r="Q239" s="123"/>
      <c r="R239" s="123"/>
    </row>
    <row r="240" spans="1:18" s="124" customFormat="1" ht="15" x14ac:dyDescent="0.2">
      <c r="A240" s="125"/>
      <c r="B240" s="125"/>
      <c r="C240" s="125"/>
      <c r="F240" s="123"/>
      <c r="G240" s="123"/>
      <c r="H240" s="123"/>
      <c r="I240" s="123"/>
      <c r="J240" s="123"/>
      <c r="K240" s="123"/>
      <c r="L240" s="123"/>
      <c r="M240" s="123"/>
      <c r="N240" s="123"/>
      <c r="O240" s="123"/>
      <c r="P240" s="123"/>
      <c r="Q240" s="123"/>
      <c r="R240" s="123"/>
    </row>
    <row r="241" spans="1:18" s="124" customFormat="1" ht="15" x14ac:dyDescent="0.2">
      <c r="A241" s="125"/>
      <c r="B241" s="125"/>
      <c r="C241" s="125"/>
      <c r="F241" s="123"/>
      <c r="G241" s="123"/>
      <c r="H241" s="123"/>
      <c r="I241" s="123"/>
      <c r="J241" s="123"/>
      <c r="K241" s="123"/>
      <c r="L241" s="123"/>
      <c r="M241" s="123"/>
      <c r="N241" s="123"/>
      <c r="O241" s="123"/>
      <c r="P241" s="123"/>
      <c r="Q241" s="123"/>
      <c r="R241" s="123"/>
    </row>
    <row r="242" spans="1:18" s="124" customFormat="1" ht="15" x14ac:dyDescent="0.2">
      <c r="A242" s="125"/>
      <c r="B242" s="125"/>
      <c r="C242" s="125"/>
      <c r="F242" s="123"/>
      <c r="G242" s="123"/>
      <c r="H242" s="123"/>
      <c r="I242" s="123"/>
      <c r="J242" s="123"/>
      <c r="K242" s="123"/>
      <c r="L242" s="123"/>
      <c r="M242" s="123"/>
      <c r="N242" s="123"/>
      <c r="O242" s="123"/>
      <c r="P242" s="123"/>
      <c r="Q242" s="123"/>
      <c r="R242" s="123"/>
    </row>
    <row r="243" spans="1:18" s="124" customFormat="1" ht="15" x14ac:dyDescent="0.2">
      <c r="A243" s="125"/>
      <c r="B243" s="125"/>
      <c r="C243" s="125"/>
      <c r="F243" s="123"/>
      <c r="G243" s="123"/>
      <c r="H243" s="123"/>
      <c r="I243" s="123"/>
      <c r="J243" s="123"/>
      <c r="K243" s="123"/>
      <c r="L243" s="123"/>
      <c r="M243" s="123"/>
      <c r="N243" s="123"/>
      <c r="O243" s="123"/>
      <c r="P243" s="123"/>
      <c r="Q243" s="123"/>
      <c r="R243" s="123"/>
    </row>
    <row r="244" spans="1:18" s="124" customFormat="1" ht="15" x14ac:dyDescent="0.2">
      <c r="A244" s="125"/>
      <c r="B244" s="125"/>
      <c r="C244" s="125"/>
      <c r="F244" s="123"/>
      <c r="G244" s="123"/>
      <c r="H244" s="123"/>
      <c r="I244" s="123"/>
      <c r="J244" s="123"/>
      <c r="K244" s="123"/>
      <c r="L244" s="123"/>
      <c r="M244" s="123"/>
      <c r="N244" s="123"/>
      <c r="O244" s="123"/>
      <c r="P244" s="123"/>
      <c r="Q244" s="123"/>
      <c r="R244" s="123"/>
    </row>
    <row r="245" spans="1:18" s="124" customFormat="1" ht="15" x14ac:dyDescent="0.2">
      <c r="A245" s="125"/>
      <c r="B245" s="125"/>
      <c r="C245" s="125"/>
      <c r="F245" s="123"/>
      <c r="G245" s="123"/>
      <c r="H245" s="123"/>
      <c r="I245" s="123"/>
      <c r="J245" s="123"/>
      <c r="K245" s="123"/>
      <c r="L245" s="123"/>
      <c r="M245" s="123"/>
      <c r="N245" s="123"/>
      <c r="O245" s="123"/>
      <c r="P245" s="123"/>
      <c r="Q245" s="123"/>
      <c r="R245" s="123"/>
    </row>
    <row r="246" spans="1:18" s="124" customFormat="1" ht="15" x14ac:dyDescent="0.2">
      <c r="A246" s="125"/>
      <c r="B246" s="125"/>
      <c r="C246" s="125"/>
      <c r="F246" s="123"/>
      <c r="G246" s="123"/>
      <c r="H246" s="123"/>
      <c r="I246" s="123"/>
      <c r="J246" s="123"/>
      <c r="K246" s="123"/>
      <c r="L246" s="123"/>
      <c r="M246" s="123"/>
      <c r="N246" s="123"/>
      <c r="O246" s="123"/>
      <c r="P246" s="123"/>
      <c r="Q246" s="123"/>
      <c r="R246" s="123"/>
    </row>
    <row r="247" spans="1:18" s="124" customFormat="1" ht="15" x14ac:dyDescent="0.2">
      <c r="A247" s="125"/>
      <c r="B247" s="125"/>
      <c r="C247" s="125"/>
      <c r="F247" s="123"/>
      <c r="G247" s="123"/>
      <c r="H247" s="123"/>
      <c r="I247" s="123"/>
      <c r="J247" s="123"/>
      <c r="K247" s="123"/>
      <c r="L247" s="123"/>
      <c r="M247" s="123"/>
      <c r="N247" s="123"/>
      <c r="O247" s="123"/>
      <c r="P247" s="123"/>
      <c r="Q247" s="123"/>
      <c r="R247" s="123"/>
    </row>
    <row r="248" spans="1:18" s="124" customFormat="1" ht="15" x14ac:dyDescent="0.2">
      <c r="A248" s="125"/>
      <c r="B248" s="125"/>
      <c r="C248" s="125"/>
      <c r="F248" s="123"/>
      <c r="G248" s="123"/>
      <c r="H248" s="123"/>
      <c r="I248" s="123"/>
      <c r="J248" s="123"/>
      <c r="K248" s="123"/>
      <c r="L248" s="123"/>
      <c r="M248" s="123"/>
      <c r="N248" s="123"/>
      <c r="O248" s="123"/>
      <c r="P248" s="123"/>
      <c r="Q248" s="123"/>
      <c r="R248" s="123"/>
    </row>
    <row r="249" spans="1:18" s="124" customFormat="1" ht="15" x14ac:dyDescent="0.2">
      <c r="A249" s="125"/>
      <c r="B249" s="125"/>
      <c r="C249" s="125"/>
      <c r="F249" s="123"/>
      <c r="G249" s="123"/>
      <c r="H249" s="123"/>
      <c r="I249" s="123"/>
      <c r="J249" s="123"/>
      <c r="K249" s="123"/>
      <c r="L249" s="123"/>
      <c r="M249" s="123"/>
      <c r="N249" s="123"/>
      <c r="O249" s="123"/>
      <c r="P249" s="123"/>
      <c r="Q249" s="123"/>
      <c r="R249" s="123"/>
    </row>
    <row r="250" spans="1:18" s="124" customFormat="1" ht="15" x14ac:dyDescent="0.2">
      <c r="A250" s="125"/>
      <c r="B250" s="125"/>
      <c r="C250" s="125"/>
      <c r="F250" s="123"/>
      <c r="G250" s="123"/>
      <c r="H250" s="123"/>
      <c r="I250" s="123"/>
      <c r="J250" s="123"/>
      <c r="K250" s="123"/>
      <c r="L250" s="123"/>
      <c r="M250" s="123"/>
      <c r="N250" s="123"/>
      <c r="O250" s="123"/>
      <c r="P250" s="123"/>
      <c r="Q250" s="123"/>
      <c r="R250" s="123"/>
    </row>
    <row r="251" spans="1:18" s="124" customFormat="1" ht="15" x14ac:dyDescent="0.2">
      <c r="A251" s="125"/>
      <c r="B251" s="125"/>
      <c r="C251" s="125"/>
      <c r="F251" s="123"/>
      <c r="G251" s="123"/>
      <c r="H251" s="123"/>
      <c r="I251" s="123"/>
      <c r="J251" s="123"/>
      <c r="K251" s="123"/>
      <c r="L251" s="123"/>
      <c r="M251" s="123"/>
      <c r="N251" s="123"/>
      <c r="O251" s="123"/>
      <c r="P251" s="123"/>
      <c r="Q251" s="123"/>
      <c r="R251" s="123"/>
    </row>
    <row r="252" spans="1:18" s="124" customFormat="1" ht="15" x14ac:dyDescent="0.2">
      <c r="A252" s="125"/>
      <c r="B252" s="125"/>
      <c r="C252" s="125"/>
      <c r="F252" s="123"/>
      <c r="G252" s="123"/>
      <c r="H252" s="123"/>
      <c r="I252" s="123"/>
      <c r="J252" s="123"/>
      <c r="K252" s="123"/>
      <c r="L252" s="123"/>
      <c r="M252" s="123"/>
      <c r="N252" s="123"/>
      <c r="O252" s="123"/>
      <c r="P252" s="123"/>
      <c r="Q252" s="123"/>
      <c r="R252" s="123"/>
    </row>
    <row r="253" spans="1:18" s="124" customFormat="1" ht="15" x14ac:dyDescent="0.2">
      <c r="A253" s="125"/>
      <c r="B253" s="125"/>
      <c r="C253" s="125"/>
      <c r="F253" s="123"/>
      <c r="G253" s="123"/>
      <c r="H253" s="123"/>
      <c r="I253" s="123"/>
      <c r="J253" s="123"/>
      <c r="K253" s="123"/>
      <c r="L253" s="123"/>
      <c r="M253" s="123"/>
      <c r="N253" s="123"/>
      <c r="O253" s="123"/>
      <c r="P253" s="123"/>
      <c r="Q253" s="123"/>
      <c r="R253" s="123"/>
    </row>
    <row r="254" spans="1:18" s="124" customFormat="1" ht="15" x14ac:dyDescent="0.2">
      <c r="A254" s="125"/>
      <c r="B254" s="125"/>
      <c r="C254" s="125"/>
      <c r="F254" s="123"/>
      <c r="G254" s="123"/>
      <c r="H254" s="123"/>
      <c r="I254" s="123"/>
      <c r="J254" s="123"/>
      <c r="K254" s="123"/>
      <c r="L254" s="123"/>
      <c r="M254" s="123"/>
      <c r="N254" s="123"/>
      <c r="O254" s="123"/>
      <c r="P254" s="123"/>
      <c r="Q254" s="123"/>
      <c r="R254" s="123"/>
    </row>
    <row r="255" spans="1:18" s="124" customFormat="1" ht="15" x14ac:dyDescent="0.2">
      <c r="A255" s="125"/>
      <c r="B255" s="125"/>
      <c r="C255" s="125"/>
      <c r="F255" s="123"/>
      <c r="G255" s="123"/>
      <c r="H255" s="123"/>
      <c r="I255" s="123"/>
      <c r="J255" s="123"/>
      <c r="K255" s="123"/>
      <c r="L255" s="123"/>
      <c r="M255" s="123"/>
      <c r="N255" s="123"/>
      <c r="O255" s="123"/>
      <c r="P255" s="123"/>
      <c r="Q255" s="123"/>
      <c r="R255" s="123"/>
    </row>
    <row r="256" spans="1:18" s="124" customFormat="1" ht="15" x14ac:dyDescent="0.2">
      <c r="A256" s="125"/>
      <c r="B256" s="125"/>
      <c r="C256" s="125"/>
      <c r="F256" s="123"/>
      <c r="G256" s="123"/>
      <c r="H256" s="123"/>
      <c r="I256" s="123"/>
      <c r="J256" s="123"/>
      <c r="K256" s="123"/>
      <c r="L256" s="123"/>
      <c r="M256" s="123"/>
      <c r="N256" s="123"/>
      <c r="O256" s="123"/>
      <c r="P256" s="123"/>
      <c r="Q256" s="123"/>
      <c r="R256" s="123"/>
    </row>
    <row r="257" spans="1:18" s="124" customFormat="1" ht="15" x14ac:dyDescent="0.2">
      <c r="A257" s="125"/>
      <c r="B257" s="125"/>
      <c r="C257" s="125"/>
      <c r="F257" s="123"/>
      <c r="G257" s="123"/>
      <c r="H257" s="123"/>
      <c r="I257" s="123"/>
      <c r="J257" s="123"/>
      <c r="K257" s="123"/>
      <c r="L257" s="123"/>
      <c r="M257" s="123"/>
      <c r="N257" s="123"/>
      <c r="O257" s="123"/>
      <c r="P257" s="123"/>
      <c r="Q257" s="123"/>
      <c r="R257" s="123"/>
    </row>
    <row r="258" spans="1:18" s="124" customFormat="1" ht="15" x14ac:dyDescent="0.2">
      <c r="A258" s="125"/>
      <c r="B258" s="125"/>
      <c r="C258" s="125"/>
      <c r="F258" s="123"/>
      <c r="G258" s="123"/>
      <c r="H258" s="123"/>
      <c r="I258" s="123"/>
      <c r="J258" s="123"/>
      <c r="K258" s="123"/>
      <c r="L258" s="123"/>
      <c r="M258" s="123"/>
      <c r="N258" s="123"/>
      <c r="O258" s="123"/>
      <c r="P258" s="123"/>
      <c r="Q258" s="123"/>
      <c r="R258" s="123"/>
    </row>
    <row r="259" spans="1:18" s="124" customFormat="1" ht="15" x14ac:dyDescent="0.2">
      <c r="A259" s="125"/>
      <c r="B259" s="125"/>
      <c r="C259" s="125"/>
      <c r="F259" s="123"/>
      <c r="G259" s="123"/>
      <c r="H259" s="123"/>
      <c r="I259" s="123"/>
      <c r="J259" s="123"/>
      <c r="K259" s="123"/>
      <c r="L259" s="123"/>
      <c r="M259" s="123"/>
      <c r="N259" s="123"/>
      <c r="O259" s="123"/>
      <c r="P259" s="123"/>
      <c r="Q259" s="123"/>
      <c r="R259" s="123"/>
    </row>
    <row r="260" spans="1:18" s="124" customFormat="1" ht="15" x14ac:dyDescent="0.2">
      <c r="A260" s="125"/>
      <c r="B260" s="125"/>
      <c r="C260" s="125"/>
      <c r="F260" s="123"/>
      <c r="G260" s="123"/>
      <c r="H260" s="123"/>
      <c r="I260" s="123"/>
      <c r="J260" s="123"/>
      <c r="K260" s="123"/>
      <c r="L260" s="123"/>
      <c r="M260" s="123"/>
      <c r="N260" s="123"/>
      <c r="O260" s="123"/>
      <c r="P260" s="123"/>
      <c r="Q260" s="123"/>
      <c r="R260" s="123"/>
    </row>
    <row r="261" spans="1:18" s="124" customFormat="1" ht="15" x14ac:dyDescent="0.2">
      <c r="A261" s="125"/>
      <c r="B261" s="125"/>
      <c r="C261" s="125"/>
      <c r="F261" s="123"/>
      <c r="G261" s="123"/>
      <c r="H261" s="123"/>
      <c r="I261" s="123"/>
      <c r="J261" s="123"/>
      <c r="K261" s="123"/>
      <c r="L261" s="123"/>
      <c r="M261" s="123"/>
      <c r="N261" s="123"/>
      <c r="O261" s="123"/>
      <c r="P261" s="123"/>
      <c r="Q261" s="123"/>
      <c r="R261" s="123"/>
    </row>
    <row r="262" spans="1:18" s="124" customFormat="1" ht="15" x14ac:dyDescent="0.2">
      <c r="A262" s="125"/>
      <c r="B262" s="125"/>
      <c r="C262" s="125"/>
      <c r="F262" s="123"/>
      <c r="G262" s="123"/>
      <c r="H262" s="123"/>
      <c r="I262" s="123"/>
      <c r="J262" s="123"/>
      <c r="K262" s="123"/>
      <c r="L262" s="123"/>
      <c r="M262" s="123"/>
      <c r="N262" s="123"/>
      <c r="O262" s="123"/>
      <c r="P262" s="123"/>
      <c r="Q262" s="123"/>
      <c r="R262" s="123"/>
    </row>
    <row r="263" spans="1:18" s="124" customFormat="1" ht="15" x14ac:dyDescent="0.2">
      <c r="A263" s="125"/>
      <c r="B263" s="125"/>
      <c r="C263" s="125"/>
      <c r="F263" s="123"/>
      <c r="G263" s="123"/>
      <c r="H263" s="123"/>
      <c r="I263" s="123"/>
      <c r="J263" s="123"/>
      <c r="K263" s="123"/>
      <c r="L263" s="123"/>
      <c r="M263" s="123"/>
      <c r="N263" s="123"/>
      <c r="O263" s="123"/>
      <c r="P263" s="123"/>
      <c r="Q263" s="123"/>
      <c r="R263" s="123"/>
    </row>
    <row r="264" spans="1:18" s="124" customFormat="1" ht="15" x14ac:dyDescent="0.2">
      <c r="A264" s="125"/>
      <c r="B264" s="125"/>
      <c r="C264" s="125"/>
      <c r="F264" s="123"/>
      <c r="G264" s="123"/>
      <c r="H264" s="123"/>
      <c r="I264" s="123"/>
      <c r="J264" s="123"/>
      <c r="K264" s="123"/>
      <c r="L264" s="123"/>
      <c r="M264" s="123"/>
      <c r="N264" s="123"/>
      <c r="O264" s="123"/>
      <c r="P264" s="123"/>
      <c r="Q264" s="123"/>
      <c r="R264" s="123"/>
    </row>
    <row r="265" spans="1:18" s="124" customFormat="1" ht="15" x14ac:dyDescent="0.2">
      <c r="A265" s="125"/>
      <c r="B265" s="125"/>
      <c r="C265" s="125"/>
      <c r="F265" s="123"/>
      <c r="G265" s="123"/>
      <c r="H265" s="123"/>
      <c r="I265" s="123"/>
      <c r="J265" s="123"/>
      <c r="K265" s="123"/>
      <c r="L265" s="123"/>
      <c r="M265" s="123"/>
      <c r="N265" s="123"/>
      <c r="O265" s="123"/>
      <c r="P265" s="123"/>
      <c r="Q265" s="123"/>
      <c r="R265" s="123"/>
    </row>
    <row r="266" spans="1:18" s="124" customFormat="1" ht="15" x14ac:dyDescent="0.2">
      <c r="A266" s="125"/>
      <c r="B266" s="125"/>
      <c r="C266" s="125"/>
      <c r="F266" s="123"/>
      <c r="G266" s="123"/>
      <c r="H266" s="123"/>
      <c r="I266" s="123"/>
      <c r="J266" s="123"/>
      <c r="K266" s="123"/>
      <c r="L266" s="123"/>
      <c r="M266" s="123"/>
      <c r="N266" s="123"/>
      <c r="O266" s="123"/>
      <c r="P266" s="123"/>
      <c r="Q266" s="123"/>
      <c r="R266" s="123"/>
    </row>
    <row r="267" spans="1:18" s="124" customFormat="1" ht="15" x14ac:dyDescent="0.2">
      <c r="A267" s="125"/>
      <c r="B267" s="125"/>
      <c r="C267" s="125"/>
      <c r="F267" s="123"/>
      <c r="G267" s="123"/>
      <c r="H267" s="123"/>
      <c r="I267" s="123"/>
      <c r="J267" s="123"/>
      <c r="K267" s="123"/>
      <c r="L267" s="123"/>
      <c r="M267" s="123"/>
      <c r="N267" s="123"/>
      <c r="O267" s="123"/>
      <c r="P267" s="123"/>
      <c r="Q267" s="123"/>
      <c r="R267" s="123"/>
    </row>
    <row r="268" spans="1:18" s="124" customFormat="1" ht="15" x14ac:dyDescent="0.2">
      <c r="A268" s="125"/>
      <c r="B268" s="125"/>
      <c r="C268" s="125"/>
      <c r="F268" s="123"/>
      <c r="G268" s="123"/>
      <c r="H268" s="123"/>
      <c r="I268" s="123"/>
      <c r="J268" s="123"/>
      <c r="K268" s="123"/>
      <c r="L268" s="123"/>
      <c r="M268" s="123"/>
      <c r="N268" s="123"/>
      <c r="O268" s="123"/>
      <c r="P268" s="123"/>
      <c r="Q268" s="123"/>
      <c r="R268" s="123"/>
    </row>
    <row r="269" spans="1:18" s="124" customFormat="1" ht="15" x14ac:dyDescent="0.2">
      <c r="A269" s="125"/>
      <c r="B269" s="125"/>
      <c r="C269" s="125"/>
      <c r="F269" s="123"/>
      <c r="G269" s="123"/>
      <c r="H269" s="123"/>
      <c r="I269" s="123"/>
      <c r="J269" s="123"/>
      <c r="K269" s="123"/>
      <c r="L269" s="123"/>
      <c r="M269" s="123"/>
      <c r="N269" s="123"/>
      <c r="O269" s="123"/>
      <c r="P269" s="123"/>
      <c r="Q269" s="123"/>
      <c r="R269" s="123"/>
    </row>
    <row r="270" spans="1:18" s="124" customFormat="1" ht="15" x14ac:dyDescent="0.2">
      <c r="A270" s="125"/>
      <c r="B270" s="125"/>
      <c r="C270" s="125"/>
      <c r="F270" s="123"/>
      <c r="G270" s="123"/>
      <c r="H270" s="123"/>
      <c r="I270" s="123"/>
      <c r="J270" s="123"/>
      <c r="K270" s="123"/>
      <c r="L270" s="123"/>
      <c r="M270" s="123"/>
      <c r="N270" s="123"/>
      <c r="O270" s="123"/>
      <c r="P270" s="123"/>
      <c r="Q270" s="123"/>
      <c r="R270" s="123"/>
    </row>
    <row r="271" spans="1:18" s="124" customFormat="1" ht="15" x14ac:dyDescent="0.2">
      <c r="A271" s="125"/>
      <c r="B271" s="125"/>
      <c r="C271" s="125"/>
      <c r="F271" s="123"/>
      <c r="G271" s="123"/>
      <c r="H271" s="123"/>
      <c r="I271" s="123"/>
      <c r="J271" s="123"/>
      <c r="K271" s="123"/>
      <c r="L271" s="123"/>
      <c r="M271" s="123"/>
      <c r="N271" s="123"/>
      <c r="O271" s="123"/>
      <c r="P271" s="123"/>
      <c r="Q271" s="123"/>
      <c r="R271" s="123"/>
    </row>
    <row r="272" spans="1:18" s="124" customFormat="1" ht="15" x14ac:dyDescent="0.2">
      <c r="A272" s="125"/>
      <c r="B272" s="125"/>
      <c r="C272" s="125"/>
      <c r="F272" s="123"/>
      <c r="G272" s="123"/>
      <c r="H272" s="123"/>
      <c r="I272" s="123"/>
      <c r="J272" s="123"/>
      <c r="K272" s="123"/>
      <c r="L272" s="123"/>
      <c r="M272" s="123"/>
      <c r="N272" s="123"/>
      <c r="O272" s="123"/>
      <c r="P272" s="123"/>
      <c r="Q272" s="123"/>
      <c r="R272" s="123"/>
    </row>
    <row r="273" spans="1:18" s="124" customFormat="1" ht="15" x14ac:dyDescent="0.2">
      <c r="A273" s="125"/>
      <c r="B273" s="125"/>
      <c r="C273" s="125"/>
      <c r="F273" s="123"/>
      <c r="G273" s="123"/>
      <c r="H273" s="123"/>
      <c r="I273" s="123"/>
      <c r="J273" s="123"/>
      <c r="K273" s="123"/>
      <c r="L273" s="123"/>
      <c r="M273" s="123"/>
      <c r="N273" s="123"/>
      <c r="O273" s="123"/>
      <c r="P273" s="123"/>
      <c r="Q273" s="123"/>
      <c r="R273" s="123"/>
    </row>
    <row r="274" spans="1:18" s="124" customFormat="1" ht="15" x14ac:dyDescent="0.2">
      <c r="A274" s="125"/>
      <c r="B274" s="125"/>
      <c r="C274" s="125"/>
      <c r="F274" s="123"/>
      <c r="G274" s="123"/>
      <c r="H274" s="123"/>
      <c r="I274" s="123"/>
      <c r="J274" s="123"/>
      <c r="K274" s="123"/>
      <c r="L274" s="123"/>
      <c r="M274" s="123"/>
      <c r="N274" s="123"/>
      <c r="O274" s="123"/>
      <c r="P274" s="123"/>
      <c r="Q274" s="123"/>
      <c r="R274" s="123"/>
    </row>
    <row r="275" spans="1:18" s="124" customFormat="1" ht="15" x14ac:dyDescent="0.2">
      <c r="A275" s="125"/>
      <c r="B275" s="125"/>
      <c r="C275" s="125"/>
      <c r="F275" s="123"/>
      <c r="G275" s="123"/>
      <c r="H275" s="123"/>
      <c r="I275" s="123"/>
      <c r="J275" s="123"/>
      <c r="K275" s="123"/>
      <c r="L275" s="123"/>
      <c r="M275" s="123"/>
      <c r="N275" s="123"/>
      <c r="O275" s="123"/>
      <c r="P275" s="123"/>
      <c r="Q275" s="123"/>
      <c r="R275" s="123"/>
    </row>
    <row r="276" spans="1:18" s="124" customFormat="1" ht="15" x14ac:dyDescent="0.2">
      <c r="A276" s="125"/>
      <c r="B276" s="125"/>
      <c r="C276" s="125"/>
      <c r="F276" s="123"/>
      <c r="G276" s="123"/>
      <c r="H276" s="123"/>
      <c r="I276" s="123"/>
      <c r="J276" s="123"/>
      <c r="K276" s="123"/>
      <c r="L276" s="123"/>
      <c r="M276" s="123"/>
      <c r="N276" s="123"/>
      <c r="O276" s="123"/>
      <c r="P276" s="123"/>
      <c r="Q276" s="123"/>
      <c r="R276" s="123"/>
    </row>
    <row r="277" spans="1:18" s="124" customFormat="1" ht="15" x14ac:dyDescent="0.2">
      <c r="A277" s="125"/>
      <c r="B277" s="125"/>
      <c r="C277" s="125"/>
      <c r="F277" s="123"/>
      <c r="G277" s="123"/>
      <c r="H277" s="123"/>
      <c r="I277" s="123"/>
      <c r="J277" s="123"/>
      <c r="K277" s="123"/>
      <c r="L277" s="123"/>
      <c r="M277" s="123"/>
      <c r="N277" s="123"/>
      <c r="O277" s="123"/>
      <c r="P277" s="123"/>
      <c r="Q277" s="123"/>
      <c r="R277" s="123"/>
    </row>
    <row r="278" spans="1:18" s="124" customFormat="1" ht="15" x14ac:dyDescent="0.2">
      <c r="A278" s="125"/>
      <c r="B278" s="125"/>
      <c r="C278" s="125"/>
      <c r="F278" s="123"/>
      <c r="G278" s="123"/>
      <c r="H278" s="123"/>
      <c r="I278" s="123"/>
      <c r="J278" s="123"/>
      <c r="K278" s="123"/>
      <c r="L278" s="123"/>
      <c r="M278" s="123"/>
      <c r="N278" s="123"/>
      <c r="O278" s="123"/>
      <c r="P278" s="123"/>
      <c r="Q278" s="123"/>
      <c r="R278" s="123"/>
    </row>
    <row r="279" spans="1:18" s="124" customFormat="1" ht="15" x14ac:dyDescent="0.2">
      <c r="A279" s="125"/>
      <c r="B279" s="125"/>
      <c r="C279" s="125"/>
      <c r="F279" s="123"/>
      <c r="G279" s="123"/>
      <c r="H279" s="123"/>
      <c r="I279" s="123"/>
      <c r="J279" s="123"/>
      <c r="K279" s="123"/>
      <c r="L279" s="123"/>
      <c r="M279" s="123"/>
      <c r="N279" s="123"/>
      <c r="O279" s="123"/>
      <c r="P279" s="123"/>
      <c r="Q279" s="123"/>
      <c r="R279" s="123"/>
    </row>
    <row r="280" spans="1:18" s="124" customFormat="1" ht="15" x14ac:dyDescent="0.2">
      <c r="A280" s="125"/>
      <c r="B280" s="125"/>
      <c r="C280" s="125"/>
      <c r="F280" s="123"/>
      <c r="G280" s="123"/>
      <c r="H280" s="123"/>
      <c r="I280" s="123"/>
      <c r="J280" s="123"/>
      <c r="K280" s="123"/>
      <c r="L280" s="123"/>
      <c r="M280" s="123"/>
      <c r="N280" s="123"/>
      <c r="O280" s="123"/>
      <c r="P280" s="123"/>
      <c r="Q280" s="123"/>
      <c r="R280" s="123"/>
    </row>
    <row r="281" spans="1:18" s="124" customFormat="1" ht="15" x14ac:dyDescent="0.2">
      <c r="A281" s="125"/>
      <c r="B281" s="125"/>
      <c r="C281" s="125"/>
      <c r="F281" s="123"/>
      <c r="G281" s="123"/>
      <c r="H281" s="123"/>
      <c r="I281" s="123"/>
      <c r="J281" s="123"/>
      <c r="K281" s="123"/>
      <c r="L281" s="123"/>
      <c r="M281" s="123"/>
      <c r="N281" s="123"/>
      <c r="O281" s="123"/>
      <c r="P281" s="123"/>
      <c r="Q281" s="123"/>
      <c r="R281" s="123"/>
    </row>
    <row r="282" spans="1:18" s="124" customFormat="1" ht="15" x14ac:dyDescent="0.2">
      <c r="A282" s="125"/>
      <c r="B282" s="125"/>
      <c r="C282" s="125"/>
      <c r="F282" s="123"/>
      <c r="G282" s="123"/>
      <c r="H282" s="123"/>
      <c r="I282" s="123"/>
      <c r="J282" s="123"/>
      <c r="K282" s="123"/>
      <c r="L282" s="123"/>
      <c r="M282" s="123"/>
      <c r="N282" s="123"/>
      <c r="O282" s="123"/>
      <c r="P282" s="123"/>
      <c r="Q282" s="123"/>
      <c r="R282" s="123"/>
    </row>
    <row r="283" spans="1:18" s="124" customFormat="1" ht="15" x14ac:dyDescent="0.2">
      <c r="A283" s="125"/>
      <c r="B283" s="125"/>
      <c r="C283" s="125"/>
      <c r="F283" s="123"/>
      <c r="G283" s="123"/>
      <c r="H283" s="123"/>
      <c r="I283" s="123"/>
      <c r="J283" s="123"/>
      <c r="K283" s="123"/>
      <c r="L283" s="123"/>
      <c r="M283" s="123"/>
      <c r="N283" s="123"/>
      <c r="O283" s="123"/>
      <c r="P283" s="123"/>
      <c r="Q283" s="123"/>
      <c r="R283" s="123"/>
    </row>
    <row r="284" spans="1:18" s="124" customFormat="1" ht="15" x14ac:dyDescent="0.2">
      <c r="A284" s="125"/>
      <c r="B284" s="125"/>
      <c r="C284" s="125"/>
      <c r="F284" s="123"/>
      <c r="G284" s="123"/>
      <c r="H284" s="123"/>
      <c r="I284" s="123"/>
      <c r="J284" s="123"/>
      <c r="K284" s="123"/>
      <c r="L284" s="123"/>
      <c r="M284" s="123"/>
      <c r="N284" s="123"/>
      <c r="O284" s="123"/>
      <c r="P284" s="123"/>
      <c r="Q284" s="123"/>
      <c r="R284" s="123"/>
    </row>
    <row r="285" spans="1:18" s="124" customFormat="1" ht="15" x14ac:dyDescent="0.2">
      <c r="A285" s="125"/>
      <c r="B285" s="125"/>
      <c r="C285" s="125"/>
      <c r="F285" s="123"/>
      <c r="G285" s="123"/>
      <c r="H285" s="123"/>
      <c r="I285" s="123"/>
      <c r="J285" s="123"/>
      <c r="K285" s="123"/>
      <c r="L285" s="123"/>
      <c r="M285" s="123"/>
      <c r="N285" s="123"/>
      <c r="O285" s="123"/>
      <c r="P285" s="123"/>
      <c r="Q285" s="123"/>
      <c r="R285" s="123"/>
    </row>
    <row r="286" spans="1:18" s="124" customFormat="1" ht="15" x14ac:dyDescent="0.2">
      <c r="A286" s="125"/>
      <c r="B286" s="125"/>
      <c r="C286" s="125"/>
      <c r="F286" s="123"/>
      <c r="G286" s="123"/>
      <c r="H286" s="123"/>
      <c r="I286" s="123"/>
      <c r="J286" s="123"/>
      <c r="K286" s="123"/>
      <c r="L286" s="123"/>
      <c r="M286" s="123"/>
      <c r="N286" s="123"/>
      <c r="O286" s="123"/>
      <c r="P286" s="123"/>
      <c r="Q286" s="123"/>
      <c r="R286" s="123"/>
    </row>
    <row r="287" spans="1:18" s="124" customFormat="1" ht="15" x14ac:dyDescent="0.2">
      <c r="A287" s="125"/>
      <c r="B287" s="125"/>
      <c r="C287" s="125"/>
      <c r="F287" s="123"/>
      <c r="G287" s="123"/>
      <c r="H287" s="123"/>
      <c r="I287" s="123"/>
      <c r="J287" s="123"/>
      <c r="K287" s="123"/>
      <c r="L287" s="123"/>
      <c r="M287" s="123"/>
      <c r="N287" s="123"/>
      <c r="O287" s="123"/>
      <c r="P287" s="123"/>
      <c r="Q287" s="123"/>
      <c r="R287" s="123"/>
    </row>
    <row r="288" spans="1:18" s="124" customFormat="1" ht="15" x14ac:dyDescent="0.2">
      <c r="A288" s="125"/>
      <c r="B288" s="125"/>
      <c r="C288" s="125"/>
      <c r="F288" s="123"/>
      <c r="G288" s="123"/>
      <c r="H288" s="123"/>
      <c r="I288" s="123"/>
      <c r="J288" s="123"/>
      <c r="K288" s="123"/>
      <c r="L288" s="123"/>
      <c r="M288" s="123"/>
      <c r="N288" s="123"/>
      <c r="O288" s="123"/>
      <c r="P288" s="123"/>
      <c r="Q288" s="123"/>
      <c r="R288" s="123"/>
    </row>
    <row r="289" spans="1:18" s="124" customFormat="1" ht="15" x14ac:dyDescent="0.2">
      <c r="A289" s="125"/>
      <c r="B289" s="125"/>
      <c r="C289" s="125"/>
      <c r="F289" s="123"/>
      <c r="G289" s="123"/>
      <c r="H289" s="123"/>
      <c r="I289" s="123"/>
      <c r="J289" s="123"/>
      <c r="K289" s="123"/>
      <c r="L289" s="123"/>
      <c r="M289" s="123"/>
      <c r="N289" s="123"/>
      <c r="O289" s="123"/>
      <c r="P289" s="123"/>
      <c r="Q289" s="123"/>
      <c r="R289" s="123"/>
    </row>
    <row r="290" spans="1:18" s="124" customFormat="1" ht="15" x14ac:dyDescent="0.2">
      <c r="A290" s="125"/>
      <c r="B290" s="125"/>
      <c r="C290" s="125"/>
      <c r="F290" s="123"/>
      <c r="G290" s="123"/>
      <c r="H290" s="123"/>
      <c r="I290" s="123"/>
      <c r="J290" s="123"/>
      <c r="K290" s="123"/>
      <c r="L290" s="123"/>
      <c r="M290" s="123"/>
      <c r="N290" s="123"/>
      <c r="O290" s="123"/>
      <c r="P290" s="123"/>
      <c r="Q290" s="123"/>
      <c r="R290" s="123"/>
    </row>
    <row r="291" spans="1:18" s="124" customFormat="1" ht="15" x14ac:dyDescent="0.2">
      <c r="A291" s="125"/>
      <c r="B291" s="125"/>
      <c r="C291" s="125"/>
      <c r="F291" s="123"/>
      <c r="G291" s="123"/>
      <c r="H291" s="123"/>
      <c r="I291" s="123"/>
      <c r="J291" s="123"/>
      <c r="K291" s="123"/>
      <c r="L291" s="123"/>
      <c r="M291" s="123"/>
      <c r="N291" s="123"/>
      <c r="O291" s="123"/>
      <c r="P291" s="123"/>
      <c r="Q291" s="123"/>
      <c r="R291" s="123"/>
    </row>
    <row r="292" spans="1:18" s="124" customFormat="1" ht="15" x14ac:dyDescent="0.2">
      <c r="A292" s="125"/>
      <c r="B292" s="125"/>
      <c r="C292" s="125"/>
      <c r="F292" s="123"/>
      <c r="G292" s="123"/>
      <c r="H292" s="123"/>
      <c r="I292" s="123"/>
      <c r="J292" s="123"/>
      <c r="K292" s="123"/>
      <c r="L292" s="123"/>
      <c r="M292" s="123"/>
      <c r="N292" s="123"/>
      <c r="O292" s="123"/>
      <c r="P292" s="123"/>
      <c r="Q292" s="123"/>
      <c r="R292" s="123"/>
    </row>
    <row r="293" spans="1:18" s="124" customFormat="1" ht="15" x14ac:dyDescent="0.2">
      <c r="A293" s="125"/>
      <c r="B293" s="125"/>
      <c r="C293" s="125"/>
      <c r="F293" s="123"/>
      <c r="G293" s="123"/>
      <c r="H293" s="123"/>
      <c r="I293" s="123"/>
      <c r="J293" s="123"/>
      <c r="K293" s="123"/>
      <c r="L293" s="123"/>
      <c r="M293" s="123"/>
      <c r="N293" s="123"/>
      <c r="O293" s="123"/>
      <c r="P293" s="123"/>
      <c r="Q293" s="123"/>
      <c r="R293" s="123"/>
    </row>
    <row r="294" spans="1:18" s="124" customFormat="1" ht="15" x14ac:dyDescent="0.2">
      <c r="A294" s="125"/>
      <c r="B294" s="125"/>
      <c r="C294" s="125"/>
      <c r="F294" s="123"/>
      <c r="G294" s="123"/>
      <c r="H294" s="123"/>
      <c r="I294" s="123"/>
      <c r="J294" s="123"/>
      <c r="K294" s="123"/>
      <c r="L294" s="123"/>
      <c r="M294" s="123"/>
      <c r="N294" s="123"/>
      <c r="O294" s="123"/>
      <c r="P294" s="123"/>
      <c r="Q294" s="123"/>
      <c r="R294" s="123"/>
    </row>
    <row r="295" spans="1:18" s="124" customFormat="1" ht="15" x14ac:dyDescent="0.2">
      <c r="A295" s="125"/>
      <c r="B295" s="125"/>
      <c r="C295" s="125"/>
      <c r="F295" s="123"/>
      <c r="G295" s="123"/>
      <c r="H295" s="123"/>
      <c r="I295" s="123"/>
      <c r="J295" s="123"/>
      <c r="K295" s="123"/>
      <c r="L295" s="123"/>
      <c r="M295" s="123"/>
      <c r="N295" s="123"/>
      <c r="O295" s="123"/>
      <c r="P295" s="123"/>
      <c r="Q295" s="123"/>
      <c r="R295" s="123"/>
    </row>
    <row r="296" spans="1:18" s="124" customFormat="1" ht="15" x14ac:dyDescent="0.2">
      <c r="A296" s="125"/>
      <c r="B296" s="125"/>
      <c r="C296" s="125"/>
      <c r="F296" s="123"/>
      <c r="G296" s="123"/>
      <c r="H296" s="123"/>
      <c r="I296" s="123"/>
      <c r="J296" s="123"/>
      <c r="K296" s="123"/>
      <c r="L296" s="123"/>
      <c r="M296" s="123"/>
      <c r="N296" s="123"/>
      <c r="O296" s="123"/>
      <c r="P296" s="123"/>
      <c r="Q296" s="123"/>
      <c r="R296" s="123"/>
    </row>
    <row r="297" spans="1:18" s="124" customFormat="1" ht="15" x14ac:dyDescent="0.2">
      <c r="A297" s="125"/>
      <c r="B297" s="125"/>
      <c r="C297" s="125"/>
      <c r="F297" s="123"/>
      <c r="G297" s="123"/>
      <c r="H297" s="123"/>
      <c r="I297" s="123"/>
      <c r="J297" s="123"/>
      <c r="K297" s="123"/>
      <c r="L297" s="123"/>
      <c r="M297" s="123"/>
      <c r="N297" s="123"/>
      <c r="O297" s="123"/>
      <c r="P297" s="123"/>
      <c r="Q297" s="123"/>
      <c r="R297" s="123"/>
    </row>
    <row r="298" spans="1:18" s="124" customFormat="1" ht="15" x14ac:dyDescent="0.2">
      <c r="A298" s="125"/>
      <c r="B298" s="125"/>
      <c r="C298" s="125"/>
      <c r="F298" s="123"/>
      <c r="G298" s="123"/>
      <c r="H298" s="123"/>
      <c r="I298" s="123"/>
      <c r="J298" s="123"/>
      <c r="K298" s="123"/>
      <c r="L298" s="123"/>
      <c r="M298" s="123"/>
      <c r="N298" s="123"/>
      <c r="O298" s="123"/>
      <c r="P298" s="123"/>
      <c r="Q298" s="123"/>
      <c r="R298" s="123"/>
    </row>
    <row r="299" spans="1:18" s="124" customFormat="1" ht="15" x14ac:dyDescent="0.2">
      <c r="A299" s="125"/>
      <c r="B299" s="125"/>
      <c r="C299" s="125"/>
      <c r="F299" s="123"/>
      <c r="G299" s="123"/>
      <c r="H299" s="123"/>
      <c r="I299" s="123"/>
      <c r="J299" s="123"/>
      <c r="K299" s="123"/>
      <c r="L299" s="123"/>
      <c r="M299" s="123"/>
      <c r="N299" s="123"/>
      <c r="O299" s="123"/>
      <c r="P299" s="123"/>
      <c r="Q299" s="123"/>
      <c r="R299" s="123"/>
    </row>
    <row r="300" spans="1:18" s="124" customFormat="1" ht="15" x14ac:dyDescent="0.2">
      <c r="A300" s="125"/>
      <c r="B300" s="125"/>
      <c r="C300" s="125"/>
      <c r="F300" s="123"/>
      <c r="G300" s="123"/>
      <c r="H300" s="123"/>
      <c r="I300" s="123"/>
      <c r="J300" s="123"/>
      <c r="K300" s="123"/>
      <c r="L300" s="123"/>
      <c r="M300" s="123"/>
      <c r="N300" s="123"/>
      <c r="O300" s="123"/>
      <c r="P300" s="123"/>
      <c r="Q300" s="123"/>
      <c r="R300" s="123"/>
    </row>
    <row r="301" spans="1:18" s="124" customFormat="1" ht="15" x14ac:dyDescent="0.2">
      <c r="A301" s="125"/>
      <c r="B301" s="125"/>
      <c r="C301" s="125"/>
      <c r="F301" s="123"/>
      <c r="G301" s="123"/>
      <c r="H301" s="123"/>
      <c r="I301" s="123"/>
      <c r="J301" s="123"/>
      <c r="K301" s="123"/>
      <c r="L301" s="123"/>
      <c r="M301" s="123"/>
      <c r="N301" s="123"/>
      <c r="O301" s="123"/>
      <c r="P301" s="123"/>
      <c r="Q301" s="123"/>
      <c r="R301" s="123"/>
    </row>
    <row r="302" spans="1:18" s="124" customFormat="1" ht="15" x14ac:dyDescent="0.2">
      <c r="A302" s="125"/>
      <c r="B302" s="125"/>
      <c r="C302" s="125"/>
      <c r="F302" s="123"/>
      <c r="G302" s="123"/>
      <c r="H302" s="123"/>
      <c r="I302" s="123"/>
      <c r="J302" s="123"/>
      <c r="K302" s="123"/>
      <c r="L302" s="123"/>
      <c r="M302" s="123"/>
      <c r="N302" s="123"/>
      <c r="O302" s="123"/>
      <c r="P302" s="123"/>
      <c r="Q302" s="123"/>
      <c r="R302" s="123"/>
    </row>
    <row r="303" spans="1:18" s="124" customFormat="1" ht="15" x14ac:dyDescent="0.2">
      <c r="A303" s="125"/>
      <c r="B303" s="125"/>
      <c r="C303" s="125"/>
      <c r="F303" s="123"/>
      <c r="G303" s="123"/>
      <c r="H303" s="123"/>
      <c r="I303" s="123"/>
      <c r="J303" s="123"/>
      <c r="K303" s="123"/>
      <c r="L303" s="123"/>
      <c r="M303" s="123"/>
      <c r="N303" s="123"/>
      <c r="O303" s="123"/>
      <c r="P303" s="123"/>
      <c r="Q303" s="123"/>
      <c r="R303" s="123"/>
    </row>
    <row r="304" spans="1:18" s="124" customFormat="1" ht="15" x14ac:dyDescent="0.2">
      <c r="A304" s="125"/>
      <c r="B304" s="125"/>
      <c r="C304" s="125"/>
      <c r="F304" s="123"/>
      <c r="G304" s="123"/>
      <c r="H304" s="123"/>
      <c r="I304" s="123"/>
      <c r="J304" s="123"/>
      <c r="K304" s="123"/>
      <c r="L304" s="123"/>
      <c r="M304" s="123"/>
      <c r="N304" s="123"/>
      <c r="O304" s="123"/>
      <c r="P304" s="123"/>
      <c r="Q304" s="123"/>
      <c r="R304" s="123"/>
    </row>
    <row r="305" spans="1:18" s="124" customFormat="1" ht="15" x14ac:dyDescent="0.2">
      <c r="A305" s="125"/>
      <c r="B305" s="125"/>
      <c r="C305" s="125"/>
      <c r="F305" s="123"/>
      <c r="G305" s="123"/>
      <c r="H305" s="123"/>
      <c r="I305" s="123"/>
      <c r="J305" s="123"/>
      <c r="K305" s="123"/>
      <c r="L305" s="123"/>
      <c r="M305" s="123"/>
      <c r="N305" s="123"/>
      <c r="O305" s="123"/>
      <c r="P305" s="123"/>
      <c r="Q305" s="123"/>
      <c r="R305" s="123"/>
    </row>
    <row r="306" spans="1:18" s="124" customFormat="1" ht="15" x14ac:dyDescent="0.2">
      <c r="A306" s="125"/>
      <c r="B306" s="125"/>
      <c r="C306" s="125"/>
      <c r="F306" s="123"/>
      <c r="G306" s="123"/>
      <c r="H306" s="123"/>
      <c r="I306" s="123"/>
      <c r="J306" s="123"/>
      <c r="K306" s="123"/>
      <c r="L306" s="123"/>
      <c r="M306" s="123"/>
      <c r="N306" s="123"/>
      <c r="O306" s="123"/>
      <c r="P306" s="123"/>
      <c r="Q306" s="123"/>
      <c r="R306" s="123"/>
    </row>
    <row r="307" spans="1:18" s="124" customFormat="1" ht="15" x14ac:dyDescent="0.2">
      <c r="A307" s="125"/>
      <c r="B307" s="125"/>
      <c r="C307" s="125"/>
      <c r="F307" s="123"/>
      <c r="G307" s="123"/>
      <c r="H307" s="123"/>
      <c r="I307" s="123"/>
      <c r="J307" s="123"/>
      <c r="K307" s="123"/>
      <c r="L307" s="123"/>
      <c r="M307" s="123"/>
      <c r="N307" s="123"/>
      <c r="O307" s="123"/>
      <c r="P307" s="123"/>
      <c r="Q307" s="123"/>
      <c r="R307" s="123"/>
    </row>
    <row r="308" spans="1:18" s="124" customFormat="1" ht="15" x14ac:dyDescent="0.2">
      <c r="A308" s="125"/>
      <c r="B308" s="125"/>
      <c r="C308" s="125"/>
      <c r="F308" s="123"/>
      <c r="G308" s="123"/>
      <c r="H308" s="123"/>
      <c r="I308" s="123"/>
      <c r="J308" s="123"/>
      <c r="K308" s="123"/>
      <c r="L308" s="123"/>
      <c r="M308" s="123"/>
      <c r="N308" s="123"/>
      <c r="O308" s="123"/>
      <c r="P308" s="123"/>
      <c r="Q308" s="123"/>
      <c r="R308" s="123"/>
    </row>
    <row r="309" spans="1:18" s="124" customFormat="1" ht="15" x14ac:dyDescent="0.2">
      <c r="A309" s="125"/>
      <c r="B309" s="125"/>
      <c r="C309" s="125"/>
      <c r="F309" s="123"/>
      <c r="G309" s="123"/>
      <c r="H309" s="123"/>
      <c r="I309" s="123"/>
      <c r="J309" s="123"/>
      <c r="K309" s="123"/>
      <c r="L309" s="123"/>
      <c r="M309" s="123"/>
      <c r="N309" s="123"/>
      <c r="O309" s="123"/>
      <c r="P309" s="123"/>
      <c r="Q309" s="123"/>
      <c r="R309" s="123"/>
    </row>
    <row r="310" spans="1:18" s="124" customFormat="1" ht="15" x14ac:dyDescent="0.2">
      <c r="A310" s="125"/>
      <c r="B310" s="125"/>
      <c r="C310" s="125"/>
      <c r="F310" s="123"/>
      <c r="G310" s="123"/>
      <c r="H310" s="123"/>
      <c r="I310" s="123"/>
      <c r="J310" s="123"/>
      <c r="K310" s="123"/>
      <c r="L310" s="123"/>
      <c r="M310" s="123"/>
      <c r="N310" s="123"/>
      <c r="O310" s="123"/>
      <c r="P310" s="123"/>
      <c r="Q310" s="123"/>
      <c r="R310" s="123"/>
    </row>
    <row r="311" spans="1:18" s="124" customFormat="1" ht="15" x14ac:dyDescent="0.2">
      <c r="A311" s="125"/>
      <c r="B311" s="125"/>
      <c r="C311" s="125"/>
      <c r="F311" s="123"/>
      <c r="G311" s="123"/>
      <c r="H311" s="123"/>
      <c r="I311" s="123"/>
      <c r="J311" s="123"/>
      <c r="K311" s="123"/>
      <c r="L311" s="123"/>
      <c r="M311" s="123"/>
      <c r="N311" s="123"/>
      <c r="O311" s="123"/>
      <c r="P311" s="123"/>
      <c r="Q311" s="123"/>
      <c r="R311" s="123"/>
    </row>
    <row r="312" spans="1:18" s="124" customFormat="1" ht="15" x14ac:dyDescent="0.2">
      <c r="A312" s="125"/>
      <c r="B312" s="125"/>
      <c r="C312" s="125"/>
      <c r="F312" s="123"/>
      <c r="G312" s="123"/>
      <c r="H312" s="123"/>
      <c r="I312" s="123"/>
      <c r="J312" s="123"/>
      <c r="K312" s="123"/>
      <c r="L312" s="123"/>
      <c r="M312" s="123"/>
      <c r="N312" s="123"/>
      <c r="O312" s="123"/>
      <c r="P312" s="123"/>
      <c r="Q312" s="123"/>
      <c r="R312" s="123"/>
    </row>
    <row r="313" spans="1:18" s="124" customFormat="1" ht="15" x14ac:dyDescent="0.2">
      <c r="A313" s="125"/>
      <c r="B313" s="125"/>
      <c r="C313" s="125"/>
      <c r="F313" s="123"/>
      <c r="G313" s="123"/>
      <c r="H313" s="123"/>
      <c r="I313" s="123"/>
      <c r="J313" s="123"/>
      <c r="K313" s="123"/>
      <c r="L313" s="123"/>
      <c r="M313" s="123"/>
      <c r="N313" s="123"/>
      <c r="O313" s="123"/>
      <c r="P313" s="123"/>
      <c r="Q313" s="123"/>
      <c r="R313" s="123"/>
    </row>
    <row r="314" spans="1:18" s="124" customFormat="1" ht="15" x14ac:dyDescent="0.2">
      <c r="A314" s="125"/>
      <c r="B314" s="125"/>
      <c r="C314" s="125"/>
      <c r="F314" s="123"/>
      <c r="G314" s="123"/>
      <c r="H314" s="123"/>
      <c r="I314" s="123"/>
      <c r="J314" s="123"/>
      <c r="K314" s="123"/>
      <c r="L314" s="123"/>
      <c r="M314" s="123"/>
      <c r="N314" s="123"/>
      <c r="O314" s="123"/>
      <c r="P314" s="123"/>
      <c r="Q314" s="123"/>
      <c r="R314" s="123"/>
    </row>
    <row r="315" spans="1:18" s="124" customFormat="1" ht="15" x14ac:dyDescent="0.2">
      <c r="A315" s="125"/>
      <c r="B315" s="125"/>
      <c r="C315" s="125"/>
      <c r="F315" s="123"/>
      <c r="G315" s="123"/>
      <c r="H315" s="123"/>
      <c r="I315" s="123"/>
      <c r="J315" s="123"/>
      <c r="K315" s="123"/>
      <c r="L315" s="123"/>
      <c r="M315" s="123"/>
      <c r="N315" s="123"/>
      <c r="O315" s="123"/>
      <c r="P315" s="123"/>
      <c r="Q315" s="123"/>
      <c r="R315" s="123"/>
    </row>
    <row r="316" spans="1:18" s="124" customFormat="1" ht="15" x14ac:dyDescent="0.2">
      <c r="A316" s="125"/>
      <c r="B316" s="125"/>
      <c r="C316" s="125"/>
      <c r="F316" s="123"/>
      <c r="G316" s="123"/>
      <c r="H316" s="123"/>
      <c r="I316" s="123"/>
      <c r="J316" s="123"/>
      <c r="K316" s="123"/>
      <c r="L316" s="123"/>
      <c r="M316" s="123"/>
      <c r="N316" s="123"/>
      <c r="O316" s="123"/>
      <c r="P316" s="123"/>
      <c r="Q316" s="123"/>
      <c r="R316" s="123"/>
    </row>
    <row r="317" spans="1:18" s="124" customFormat="1" ht="15" x14ac:dyDescent="0.2">
      <c r="A317" s="125"/>
      <c r="B317" s="125"/>
      <c r="C317" s="125"/>
      <c r="F317" s="123"/>
      <c r="G317" s="123"/>
      <c r="H317" s="123"/>
      <c r="I317" s="123"/>
      <c r="J317" s="123"/>
      <c r="K317" s="123"/>
      <c r="L317" s="123"/>
      <c r="M317" s="123"/>
      <c r="N317" s="123"/>
      <c r="O317" s="123"/>
      <c r="P317" s="123"/>
      <c r="Q317" s="123"/>
      <c r="R317" s="123"/>
    </row>
    <row r="318" spans="1:18" s="124" customFormat="1" ht="15" x14ac:dyDescent="0.2">
      <c r="A318" s="125"/>
      <c r="B318" s="125"/>
      <c r="C318" s="125"/>
      <c r="F318" s="123"/>
      <c r="G318" s="123"/>
      <c r="H318" s="123"/>
      <c r="I318" s="123"/>
      <c r="J318" s="123"/>
      <c r="K318" s="123"/>
      <c r="L318" s="123"/>
      <c r="M318" s="123"/>
      <c r="N318" s="123"/>
      <c r="O318" s="123"/>
      <c r="P318" s="123"/>
      <c r="Q318" s="123"/>
      <c r="R318" s="123"/>
    </row>
    <row r="319" spans="1:18" s="124" customFormat="1" ht="15" x14ac:dyDescent="0.2">
      <c r="A319" s="125"/>
      <c r="B319" s="125"/>
      <c r="C319" s="125"/>
      <c r="F319" s="123"/>
      <c r="G319" s="123"/>
      <c r="H319" s="123"/>
      <c r="I319" s="123"/>
      <c r="J319" s="123"/>
      <c r="K319" s="123"/>
      <c r="L319" s="123"/>
      <c r="M319" s="123"/>
      <c r="N319" s="123"/>
      <c r="O319" s="123"/>
      <c r="P319" s="123"/>
      <c r="Q319" s="123"/>
      <c r="R319" s="123"/>
    </row>
    <row r="320" spans="1:18" s="124" customFormat="1" ht="15" x14ac:dyDescent="0.2">
      <c r="A320" s="125"/>
      <c r="B320" s="125"/>
      <c r="C320" s="125"/>
      <c r="F320" s="123"/>
      <c r="G320" s="123"/>
      <c r="H320" s="123"/>
      <c r="I320" s="123"/>
      <c r="J320" s="123"/>
      <c r="K320" s="123"/>
      <c r="L320" s="123"/>
      <c r="M320" s="123"/>
      <c r="N320" s="123"/>
      <c r="O320" s="123"/>
      <c r="P320" s="123"/>
      <c r="Q320" s="123"/>
      <c r="R320" s="123"/>
    </row>
    <row r="321" spans="1:18" s="124" customFormat="1" ht="15" x14ac:dyDescent="0.2">
      <c r="A321" s="125"/>
      <c r="B321" s="125"/>
      <c r="C321" s="125"/>
      <c r="F321" s="123"/>
      <c r="G321" s="123"/>
      <c r="H321" s="123"/>
      <c r="I321" s="123"/>
      <c r="J321" s="123"/>
      <c r="K321" s="123"/>
      <c r="L321" s="123"/>
      <c r="M321" s="123"/>
      <c r="N321" s="123"/>
      <c r="O321" s="123"/>
      <c r="P321" s="123"/>
      <c r="Q321" s="123"/>
      <c r="R321" s="123"/>
    </row>
    <row r="322" spans="1:18" s="124" customFormat="1" ht="15" x14ac:dyDescent="0.2">
      <c r="A322" s="125"/>
      <c r="B322" s="125"/>
      <c r="C322" s="125"/>
      <c r="F322" s="123"/>
      <c r="G322" s="123"/>
      <c r="H322" s="123"/>
      <c r="I322" s="123"/>
      <c r="J322" s="123"/>
      <c r="K322" s="123"/>
      <c r="L322" s="123"/>
      <c r="M322" s="123"/>
      <c r="N322" s="123"/>
      <c r="O322" s="123"/>
      <c r="P322" s="123"/>
      <c r="Q322" s="123"/>
      <c r="R322" s="123"/>
    </row>
    <row r="323" spans="1:18" s="124" customFormat="1" ht="15" x14ac:dyDescent="0.2">
      <c r="A323" s="125"/>
      <c r="B323" s="125"/>
      <c r="C323" s="125"/>
      <c r="F323" s="123"/>
      <c r="G323" s="123"/>
      <c r="H323" s="123"/>
      <c r="I323" s="123"/>
      <c r="J323" s="123"/>
      <c r="K323" s="123"/>
      <c r="L323" s="123"/>
      <c r="M323" s="123"/>
      <c r="N323" s="123"/>
      <c r="O323" s="123"/>
      <c r="P323" s="123"/>
      <c r="Q323" s="123"/>
      <c r="R323" s="123"/>
    </row>
    <row r="324" spans="1:18" s="124" customFormat="1" ht="15" x14ac:dyDescent="0.2">
      <c r="A324" s="125"/>
      <c r="B324" s="125"/>
      <c r="C324" s="125"/>
      <c r="F324" s="123"/>
      <c r="G324" s="123"/>
      <c r="H324" s="123"/>
      <c r="I324" s="123"/>
      <c r="J324" s="123"/>
      <c r="K324" s="123"/>
      <c r="L324" s="123"/>
      <c r="M324" s="123"/>
      <c r="N324" s="123"/>
      <c r="O324" s="123"/>
      <c r="P324" s="123"/>
      <c r="Q324" s="123"/>
      <c r="R324" s="123"/>
    </row>
    <row r="325" spans="1:18" s="124" customFormat="1" ht="15" x14ac:dyDescent="0.2">
      <c r="A325" s="125"/>
      <c r="B325" s="125"/>
      <c r="C325" s="125"/>
      <c r="F325" s="123"/>
      <c r="G325" s="123"/>
      <c r="H325" s="123"/>
      <c r="I325" s="123"/>
      <c r="J325" s="123"/>
      <c r="K325" s="123"/>
      <c r="L325" s="123"/>
      <c r="M325" s="123"/>
      <c r="N325" s="123"/>
      <c r="O325" s="123"/>
      <c r="P325" s="123"/>
      <c r="Q325" s="123"/>
      <c r="R325" s="123"/>
    </row>
    <row r="326" spans="1:18" s="124" customFormat="1" ht="15" x14ac:dyDescent="0.2">
      <c r="A326" s="125"/>
      <c r="B326" s="125"/>
      <c r="C326" s="125"/>
      <c r="F326" s="123"/>
      <c r="G326" s="123"/>
      <c r="H326" s="123"/>
      <c r="I326" s="123"/>
      <c r="J326" s="123"/>
      <c r="K326" s="123"/>
      <c r="L326" s="123"/>
      <c r="M326" s="123"/>
      <c r="N326" s="123"/>
      <c r="O326" s="123"/>
      <c r="P326" s="123"/>
      <c r="Q326" s="123"/>
      <c r="R326" s="123"/>
    </row>
    <row r="327" spans="1:18" s="124" customFormat="1" ht="15" x14ac:dyDescent="0.2">
      <c r="A327" s="125"/>
      <c r="B327" s="125"/>
      <c r="C327" s="125"/>
      <c r="F327" s="123"/>
      <c r="G327" s="123"/>
      <c r="H327" s="123"/>
      <c r="I327" s="123"/>
      <c r="J327" s="123"/>
      <c r="K327" s="123"/>
      <c r="L327" s="123"/>
      <c r="M327" s="123"/>
      <c r="N327" s="123"/>
      <c r="O327" s="123"/>
      <c r="P327" s="123"/>
      <c r="Q327" s="123"/>
      <c r="R327" s="123"/>
    </row>
    <row r="328" spans="1:18" s="124" customFormat="1" ht="15" x14ac:dyDescent="0.2">
      <c r="A328" s="125"/>
      <c r="B328" s="125"/>
      <c r="C328" s="125"/>
      <c r="F328" s="123"/>
      <c r="G328" s="123"/>
      <c r="H328" s="123"/>
      <c r="I328" s="123"/>
      <c r="J328" s="123"/>
      <c r="K328" s="123"/>
      <c r="L328" s="123"/>
      <c r="M328" s="123"/>
      <c r="N328" s="123"/>
      <c r="O328" s="123"/>
      <c r="P328" s="123"/>
      <c r="Q328" s="123"/>
      <c r="R328" s="123"/>
    </row>
    <row r="329" spans="1:18" s="124" customFormat="1" ht="15" x14ac:dyDescent="0.2">
      <c r="A329" s="125"/>
      <c r="B329" s="125"/>
      <c r="C329" s="125"/>
      <c r="F329" s="123"/>
      <c r="G329" s="123"/>
      <c r="H329" s="123"/>
      <c r="I329" s="123"/>
      <c r="J329" s="123"/>
      <c r="K329" s="123"/>
      <c r="L329" s="123"/>
      <c r="M329" s="123"/>
      <c r="N329" s="123"/>
      <c r="O329" s="123"/>
      <c r="P329" s="123"/>
      <c r="Q329" s="123"/>
      <c r="R329" s="123"/>
    </row>
    <row r="330" spans="1:18" s="124" customFormat="1" ht="15" x14ac:dyDescent="0.2">
      <c r="A330" s="125"/>
      <c r="B330" s="125"/>
      <c r="C330" s="125"/>
      <c r="F330" s="123"/>
      <c r="G330" s="123"/>
      <c r="H330" s="123"/>
      <c r="I330" s="123"/>
      <c r="J330" s="123"/>
      <c r="K330" s="123"/>
      <c r="L330" s="123"/>
      <c r="M330" s="123"/>
      <c r="N330" s="123"/>
      <c r="O330" s="123"/>
      <c r="P330" s="123"/>
      <c r="Q330" s="123"/>
      <c r="R330" s="123"/>
    </row>
    <row r="331" spans="1:18" s="124" customFormat="1" ht="15" x14ac:dyDescent="0.2">
      <c r="A331" s="125"/>
      <c r="B331" s="125"/>
      <c r="C331" s="125"/>
      <c r="F331" s="123"/>
      <c r="G331" s="123"/>
      <c r="H331" s="123"/>
      <c r="I331" s="123"/>
      <c r="J331" s="123"/>
      <c r="K331" s="123"/>
      <c r="L331" s="123"/>
      <c r="M331" s="123"/>
      <c r="N331" s="123"/>
      <c r="O331" s="123"/>
      <c r="P331" s="123"/>
      <c r="Q331" s="123"/>
      <c r="R331" s="123"/>
    </row>
    <row r="332" spans="1:18" s="124" customFormat="1" ht="15" x14ac:dyDescent="0.2">
      <c r="A332" s="125"/>
      <c r="B332" s="125"/>
      <c r="C332" s="125"/>
      <c r="F332" s="123"/>
      <c r="G332" s="123"/>
      <c r="H332" s="123"/>
      <c r="I332" s="123"/>
      <c r="J332" s="123"/>
      <c r="K332" s="123"/>
      <c r="L332" s="123"/>
      <c r="M332" s="123"/>
      <c r="N332" s="123"/>
      <c r="O332" s="123"/>
      <c r="P332" s="123"/>
      <c r="Q332" s="123"/>
      <c r="R332" s="123"/>
    </row>
    <row r="333" spans="1:18" s="124" customFormat="1" ht="15" x14ac:dyDescent="0.2">
      <c r="A333" s="125"/>
      <c r="B333" s="125"/>
      <c r="C333" s="125"/>
      <c r="F333" s="123"/>
      <c r="G333" s="123"/>
      <c r="H333" s="123"/>
      <c r="I333" s="123"/>
      <c r="J333" s="123"/>
      <c r="K333" s="123"/>
      <c r="L333" s="123"/>
      <c r="M333" s="123"/>
      <c r="N333" s="123"/>
      <c r="O333" s="123"/>
      <c r="P333" s="123"/>
      <c r="Q333" s="123"/>
      <c r="R333" s="123"/>
    </row>
    <row r="334" spans="1:18" s="124" customFormat="1" ht="15" x14ac:dyDescent="0.2">
      <c r="A334" s="125"/>
      <c r="B334" s="125"/>
      <c r="C334" s="125"/>
      <c r="F334" s="123"/>
      <c r="G334" s="123"/>
      <c r="H334" s="123"/>
      <c r="I334" s="123"/>
      <c r="J334" s="123"/>
      <c r="K334" s="123"/>
      <c r="L334" s="123"/>
      <c r="M334" s="123"/>
      <c r="N334" s="123"/>
      <c r="O334" s="123"/>
      <c r="P334" s="123"/>
      <c r="Q334" s="123"/>
      <c r="R334" s="123"/>
    </row>
    <row r="335" spans="1:18" s="124" customFormat="1" ht="15" x14ac:dyDescent="0.2">
      <c r="A335" s="125"/>
      <c r="B335" s="125"/>
      <c r="C335" s="125"/>
      <c r="F335" s="123"/>
      <c r="G335" s="123"/>
      <c r="H335" s="123"/>
      <c r="I335" s="123"/>
      <c r="J335" s="123"/>
      <c r="K335" s="123"/>
      <c r="L335" s="123"/>
      <c r="M335" s="123"/>
      <c r="N335" s="123"/>
      <c r="O335" s="123"/>
      <c r="P335" s="123"/>
      <c r="Q335" s="123"/>
      <c r="R335" s="123"/>
    </row>
    <row r="336" spans="1:18" s="124" customFormat="1" ht="15" x14ac:dyDescent="0.2">
      <c r="A336" s="125"/>
      <c r="B336" s="125"/>
      <c r="C336" s="125"/>
      <c r="F336" s="123"/>
      <c r="G336" s="123"/>
      <c r="H336" s="123"/>
      <c r="I336" s="123"/>
      <c r="J336" s="123"/>
      <c r="K336" s="123"/>
      <c r="L336" s="123"/>
      <c r="M336" s="123"/>
      <c r="N336" s="123"/>
      <c r="O336" s="123"/>
      <c r="P336" s="123"/>
      <c r="Q336" s="123"/>
      <c r="R336" s="123"/>
    </row>
    <row r="337" spans="1:18" s="124" customFormat="1" ht="15" x14ac:dyDescent="0.2">
      <c r="A337" s="125"/>
      <c r="B337" s="125"/>
      <c r="C337" s="125"/>
      <c r="F337" s="123"/>
      <c r="G337" s="123"/>
      <c r="H337" s="123"/>
      <c r="I337" s="123"/>
      <c r="J337" s="123"/>
      <c r="K337" s="123"/>
      <c r="L337" s="123"/>
      <c r="M337" s="123"/>
      <c r="N337" s="123"/>
      <c r="O337" s="123"/>
      <c r="P337" s="123"/>
      <c r="Q337" s="123"/>
      <c r="R337" s="123"/>
    </row>
    <row r="338" spans="1:18" s="124" customFormat="1" ht="15" x14ac:dyDescent="0.2">
      <c r="A338" s="125"/>
      <c r="B338" s="125"/>
      <c r="C338" s="125"/>
      <c r="F338" s="123"/>
      <c r="G338" s="123"/>
      <c r="H338" s="123"/>
      <c r="I338" s="123"/>
      <c r="J338" s="123"/>
      <c r="K338" s="123"/>
      <c r="L338" s="123"/>
      <c r="M338" s="123"/>
      <c r="N338" s="123"/>
      <c r="O338" s="123"/>
      <c r="P338" s="123"/>
      <c r="Q338" s="123"/>
      <c r="R338" s="123"/>
    </row>
    <row r="339" spans="1:18" s="124" customFormat="1" ht="15" x14ac:dyDescent="0.2">
      <c r="A339" s="125"/>
      <c r="B339" s="125"/>
      <c r="C339" s="125"/>
      <c r="F339" s="123"/>
      <c r="G339" s="123"/>
      <c r="H339" s="123"/>
      <c r="I339" s="123"/>
      <c r="J339" s="123"/>
      <c r="K339" s="123"/>
      <c r="L339" s="123"/>
      <c r="M339" s="123"/>
      <c r="N339" s="123"/>
      <c r="O339" s="123"/>
      <c r="P339" s="123"/>
      <c r="Q339" s="123"/>
      <c r="R339" s="123"/>
    </row>
    <row r="340" spans="1:18" s="124" customFormat="1" ht="15" x14ac:dyDescent="0.2">
      <c r="A340" s="125"/>
      <c r="B340" s="125"/>
      <c r="C340" s="125"/>
      <c r="F340" s="123"/>
      <c r="G340" s="123"/>
      <c r="H340" s="123"/>
      <c r="I340" s="123"/>
      <c r="J340" s="123"/>
      <c r="K340" s="123"/>
      <c r="L340" s="123"/>
      <c r="M340" s="123"/>
      <c r="N340" s="123"/>
      <c r="O340" s="123"/>
      <c r="P340" s="123"/>
      <c r="Q340" s="123"/>
      <c r="R340" s="123"/>
    </row>
    <row r="341" spans="1:18" s="124" customFormat="1" ht="15" x14ac:dyDescent="0.2">
      <c r="A341" s="125"/>
      <c r="B341" s="125"/>
      <c r="C341" s="125"/>
      <c r="F341" s="123"/>
      <c r="G341" s="123"/>
      <c r="H341" s="123"/>
      <c r="I341" s="123"/>
      <c r="J341" s="123"/>
      <c r="K341" s="123"/>
      <c r="L341" s="123"/>
      <c r="M341" s="123"/>
      <c r="N341" s="123"/>
      <c r="O341" s="123"/>
      <c r="P341" s="123"/>
      <c r="Q341" s="123"/>
      <c r="R341" s="123"/>
    </row>
    <row r="342" spans="1:18" s="124" customFormat="1" ht="15" x14ac:dyDescent="0.2">
      <c r="A342" s="125"/>
      <c r="B342" s="125"/>
      <c r="C342" s="125"/>
      <c r="F342" s="123"/>
      <c r="G342" s="123"/>
      <c r="H342" s="123"/>
      <c r="I342" s="123"/>
      <c r="J342" s="123"/>
      <c r="K342" s="123"/>
      <c r="L342" s="123"/>
      <c r="M342" s="123"/>
      <c r="N342" s="123"/>
      <c r="O342" s="123"/>
      <c r="P342" s="123"/>
      <c r="Q342" s="123"/>
      <c r="R342" s="123"/>
    </row>
    <row r="343" spans="1:18" s="124" customFormat="1" ht="15" x14ac:dyDescent="0.2">
      <c r="A343" s="125"/>
      <c r="B343" s="125"/>
      <c r="C343" s="125"/>
      <c r="F343" s="123"/>
      <c r="G343" s="123"/>
      <c r="H343" s="123"/>
      <c r="I343" s="123"/>
      <c r="J343" s="123"/>
      <c r="K343" s="123"/>
      <c r="L343" s="123"/>
      <c r="M343" s="123"/>
      <c r="N343" s="123"/>
      <c r="O343" s="123"/>
      <c r="P343" s="123"/>
      <c r="Q343" s="123"/>
      <c r="R343" s="123"/>
    </row>
    <row r="344" spans="1:18" s="124" customFormat="1" ht="15" x14ac:dyDescent="0.2">
      <c r="A344" s="125"/>
      <c r="B344" s="125"/>
      <c r="C344" s="125"/>
      <c r="F344" s="123"/>
      <c r="G344" s="123"/>
      <c r="H344" s="123"/>
      <c r="I344" s="123"/>
      <c r="J344" s="123"/>
      <c r="K344" s="123"/>
      <c r="L344" s="123"/>
      <c r="M344" s="123"/>
      <c r="N344" s="123"/>
      <c r="O344" s="123"/>
      <c r="P344" s="123"/>
      <c r="Q344" s="123"/>
      <c r="R344" s="123"/>
    </row>
    <row r="345" spans="1:18" s="124" customFormat="1" ht="15" x14ac:dyDescent="0.2">
      <c r="A345" s="125"/>
      <c r="B345" s="125"/>
      <c r="C345" s="125"/>
      <c r="F345" s="123"/>
      <c r="G345" s="123"/>
      <c r="H345" s="123"/>
      <c r="I345" s="123"/>
      <c r="J345" s="123"/>
      <c r="K345" s="123"/>
      <c r="L345" s="123"/>
      <c r="M345" s="123"/>
      <c r="N345" s="123"/>
      <c r="O345" s="123"/>
      <c r="P345" s="123"/>
      <c r="Q345" s="123"/>
      <c r="R345" s="123"/>
    </row>
    <row r="346" spans="1:18" s="124" customFormat="1" ht="15" x14ac:dyDescent="0.2">
      <c r="A346" s="125"/>
      <c r="B346" s="125"/>
      <c r="C346" s="125"/>
      <c r="F346" s="123"/>
      <c r="G346" s="123"/>
      <c r="H346" s="123"/>
      <c r="I346" s="123"/>
      <c r="J346" s="123"/>
      <c r="K346" s="123"/>
      <c r="L346" s="123"/>
      <c r="M346" s="123"/>
      <c r="N346" s="123"/>
      <c r="O346" s="123"/>
      <c r="P346" s="123"/>
      <c r="Q346" s="123"/>
      <c r="R346" s="123"/>
    </row>
    <row r="347" spans="1:18" s="124" customFormat="1" ht="15" x14ac:dyDescent="0.2">
      <c r="A347" s="125"/>
      <c r="B347" s="125"/>
      <c r="C347" s="125"/>
      <c r="F347" s="123"/>
      <c r="G347" s="123"/>
      <c r="H347" s="123"/>
      <c r="I347" s="123"/>
      <c r="J347" s="123"/>
      <c r="K347" s="123"/>
      <c r="L347" s="123"/>
      <c r="M347" s="123"/>
      <c r="N347" s="123"/>
      <c r="O347" s="123"/>
      <c r="P347" s="123"/>
      <c r="Q347" s="123"/>
      <c r="R347" s="123"/>
    </row>
    <row r="348" spans="1:18" s="124" customFormat="1" ht="15" x14ac:dyDescent="0.2">
      <c r="A348" s="125"/>
      <c r="B348" s="125"/>
      <c r="C348" s="125"/>
      <c r="F348" s="123"/>
      <c r="G348" s="123"/>
      <c r="H348" s="123"/>
      <c r="I348" s="123"/>
      <c r="J348" s="123"/>
      <c r="K348" s="123"/>
      <c r="L348" s="123"/>
      <c r="M348" s="123"/>
      <c r="N348" s="123"/>
      <c r="O348" s="123"/>
      <c r="P348" s="123"/>
      <c r="Q348" s="123"/>
      <c r="R348" s="123"/>
    </row>
    <row r="349" spans="1:18" s="124" customFormat="1" ht="15" x14ac:dyDescent="0.2">
      <c r="A349" s="125"/>
      <c r="B349" s="125"/>
      <c r="C349" s="125"/>
      <c r="F349" s="123"/>
      <c r="G349" s="123"/>
      <c r="H349" s="123"/>
      <c r="I349" s="123"/>
      <c r="J349" s="123"/>
      <c r="K349" s="123"/>
      <c r="L349" s="123"/>
      <c r="M349" s="123"/>
      <c r="N349" s="123"/>
      <c r="O349" s="123"/>
      <c r="P349" s="123"/>
      <c r="Q349" s="123"/>
      <c r="R349" s="123"/>
    </row>
    <row r="350" spans="1:18" s="124" customFormat="1" ht="15" x14ac:dyDescent="0.2">
      <c r="A350" s="125"/>
      <c r="B350" s="125"/>
      <c r="C350" s="125"/>
      <c r="F350" s="123"/>
      <c r="G350" s="123"/>
      <c r="H350" s="123"/>
      <c r="I350" s="123"/>
      <c r="J350" s="123"/>
      <c r="K350" s="123"/>
      <c r="L350" s="123"/>
      <c r="M350" s="123"/>
      <c r="N350" s="123"/>
      <c r="O350" s="123"/>
      <c r="P350" s="123"/>
      <c r="Q350" s="123"/>
      <c r="R350" s="123"/>
    </row>
    <row r="351" spans="1:18" s="124" customFormat="1" ht="15" x14ac:dyDescent="0.2">
      <c r="A351" s="125"/>
      <c r="B351" s="125"/>
      <c r="C351" s="125"/>
      <c r="F351" s="123"/>
      <c r="G351" s="123"/>
      <c r="H351" s="123"/>
      <c r="I351" s="123"/>
      <c r="J351" s="123"/>
      <c r="K351" s="123"/>
      <c r="L351" s="123"/>
      <c r="M351" s="123"/>
      <c r="N351" s="123"/>
      <c r="O351" s="123"/>
      <c r="P351" s="123"/>
      <c r="Q351" s="123"/>
      <c r="R351" s="123"/>
    </row>
    <row r="352" spans="1:18" s="124" customFormat="1" ht="15" x14ac:dyDescent="0.2">
      <c r="A352" s="125"/>
      <c r="B352" s="125"/>
      <c r="C352" s="125"/>
      <c r="F352" s="123"/>
      <c r="G352" s="123"/>
      <c r="H352" s="123"/>
      <c r="I352" s="123"/>
      <c r="J352" s="123"/>
      <c r="K352" s="123"/>
      <c r="L352" s="123"/>
      <c r="M352" s="123"/>
      <c r="N352" s="123"/>
      <c r="O352" s="123"/>
      <c r="P352" s="123"/>
      <c r="Q352" s="123"/>
      <c r="R352" s="123"/>
    </row>
    <row r="353" spans="1:18" s="124" customFormat="1" ht="15" x14ac:dyDescent="0.2">
      <c r="A353" s="125"/>
      <c r="B353" s="125"/>
      <c r="C353" s="125"/>
      <c r="F353" s="123"/>
      <c r="G353" s="123"/>
      <c r="H353" s="123"/>
      <c r="I353" s="123"/>
      <c r="J353" s="123"/>
      <c r="K353" s="123"/>
      <c r="L353" s="123"/>
      <c r="M353" s="123"/>
      <c r="N353" s="123"/>
      <c r="O353" s="123"/>
      <c r="P353" s="123"/>
      <c r="Q353" s="123"/>
      <c r="R353" s="123"/>
    </row>
    <row r="354" spans="1:18" s="124" customFormat="1" ht="15" x14ac:dyDescent="0.2">
      <c r="A354" s="125"/>
      <c r="B354" s="125"/>
      <c r="C354" s="125"/>
      <c r="F354" s="123"/>
      <c r="G354" s="123"/>
      <c r="H354" s="123"/>
      <c r="I354" s="123"/>
      <c r="J354" s="123"/>
      <c r="K354" s="123"/>
      <c r="L354" s="123"/>
      <c r="M354" s="123"/>
      <c r="N354" s="123"/>
      <c r="O354" s="123"/>
      <c r="P354" s="123"/>
      <c r="Q354" s="123"/>
      <c r="R354" s="123"/>
    </row>
    <row r="355" spans="1:18" s="124" customFormat="1" ht="15" x14ac:dyDescent="0.2">
      <c r="A355" s="125"/>
      <c r="B355" s="125"/>
      <c r="C355" s="125"/>
      <c r="F355" s="123"/>
      <c r="G355" s="123"/>
      <c r="H355" s="123"/>
      <c r="I355" s="123"/>
      <c r="J355" s="123"/>
      <c r="K355" s="123"/>
      <c r="L355" s="123"/>
      <c r="M355" s="123"/>
      <c r="N355" s="123"/>
      <c r="O355" s="123"/>
      <c r="P355" s="123"/>
      <c r="Q355" s="123"/>
      <c r="R355" s="123"/>
    </row>
    <row r="356" spans="1:18" s="124" customFormat="1" ht="15" x14ac:dyDescent="0.2">
      <c r="A356" s="125"/>
      <c r="B356" s="125"/>
      <c r="C356" s="125"/>
      <c r="F356" s="123"/>
      <c r="G356" s="123"/>
      <c r="H356" s="123"/>
      <c r="I356" s="123"/>
      <c r="J356" s="123"/>
      <c r="K356" s="123"/>
      <c r="L356" s="123"/>
      <c r="M356" s="123"/>
      <c r="N356" s="123"/>
      <c r="O356" s="123"/>
      <c r="P356" s="123"/>
      <c r="Q356" s="123"/>
      <c r="R356" s="123"/>
    </row>
    <row r="357" spans="1:18" s="124" customFormat="1" ht="15" x14ac:dyDescent="0.2">
      <c r="A357" s="125"/>
      <c r="B357" s="125"/>
      <c r="C357" s="125"/>
      <c r="F357" s="123"/>
      <c r="G357" s="123"/>
      <c r="H357" s="123"/>
      <c r="I357" s="123"/>
      <c r="J357" s="123"/>
      <c r="K357" s="123"/>
      <c r="L357" s="123"/>
      <c r="M357" s="123"/>
      <c r="N357" s="123"/>
      <c r="O357" s="123"/>
      <c r="P357" s="123"/>
      <c r="Q357" s="123"/>
      <c r="R357" s="123"/>
    </row>
    <row r="358" spans="1:18" s="124" customFormat="1" ht="15" x14ac:dyDescent="0.2">
      <c r="A358" s="125"/>
      <c r="B358" s="125"/>
      <c r="C358" s="125"/>
      <c r="F358" s="123"/>
      <c r="G358" s="123"/>
      <c r="H358" s="123"/>
      <c r="I358" s="123"/>
      <c r="J358" s="123"/>
      <c r="K358" s="123"/>
      <c r="L358" s="123"/>
      <c r="M358" s="123"/>
      <c r="N358" s="123"/>
      <c r="O358" s="123"/>
      <c r="P358" s="123"/>
      <c r="Q358" s="123"/>
      <c r="R358" s="123"/>
    </row>
    <row r="359" spans="1:18" s="124" customFormat="1" ht="15" x14ac:dyDescent="0.2">
      <c r="A359" s="125"/>
      <c r="B359" s="125"/>
      <c r="C359" s="125"/>
      <c r="F359" s="123"/>
      <c r="G359" s="123"/>
      <c r="H359" s="123"/>
      <c r="I359" s="123"/>
      <c r="J359" s="123"/>
      <c r="K359" s="123"/>
      <c r="L359" s="123"/>
      <c r="M359" s="123"/>
      <c r="N359" s="123"/>
      <c r="O359" s="123"/>
      <c r="P359" s="123"/>
      <c r="Q359" s="123"/>
      <c r="R359" s="123"/>
    </row>
    <row r="360" spans="1:18" s="124" customFormat="1" ht="15" x14ac:dyDescent="0.2">
      <c r="A360" s="125"/>
      <c r="B360" s="125"/>
      <c r="C360" s="125"/>
      <c r="F360" s="123"/>
      <c r="G360" s="123"/>
      <c r="H360" s="123"/>
      <c r="I360" s="123"/>
      <c r="J360" s="123"/>
      <c r="K360" s="123"/>
      <c r="L360" s="123"/>
      <c r="M360" s="123"/>
      <c r="N360" s="123"/>
      <c r="O360" s="123"/>
      <c r="P360" s="123"/>
      <c r="Q360" s="123"/>
      <c r="R360" s="123"/>
    </row>
    <row r="361" spans="1:18" s="124" customFormat="1" ht="15" x14ac:dyDescent="0.2">
      <c r="A361" s="125"/>
      <c r="B361" s="125"/>
      <c r="C361" s="125"/>
      <c r="F361" s="123"/>
      <c r="G361" s="123"/>
      <c r="H361" s="123"/>
      <c r="I361" s="123"/>
      <c r="J361" s="123"/>
      <c r="K361" s="123"/>
      <c r="L361" s="123"/>
      <c r="M361" s="123"/>
      <c r="N361" s="123"/>
      <c r="O361" s="123"/>
      <c r="P361" s="123"/>
      <c r="Q361" s="123"/>
      <c r="R361" s="123"/>
    </row>
    <row r="362" spans="1:18" s="124" customFormat="1" ht="15" x14ac:dyDescent="0.2">
      <c r="A362" s="125"/>
      <c r="B362" s="125"/>
      <c r="C362" s="125"/>
      <c r="F362" s="123"/>
      <c r="G362" s="123"/>
      <c r="H362" s="123"/>
      <c r="I362" s="123"/>
      <c r="J362" s="123"/>
      <c r="K362" s="123"/>
      <c r="L362" s="123"/>
      <c r="M362" s="123"/>
      <c r="N362" s="123"/>
      <c r="O362" s="123"/>
      <c r="P362" s="123"/>
      <c r="Q362" s="123"/>
      <c r="R362" s="123"/>
    </row>
    <row r="363" spans="1:18" s="124" customFormat="1" ht="15" x14ac:dyDescent="0.2">
      <c r="A363" s="125"/>
      <c r="B363" s="125"/>
      <c r="C363" s="125"/>
      <c r="F363" s="123"/>
      <c r="G363" s="123"/>
      <c r="H363" s="123"/>
      <c r="I363" s="123"/>
      <c r="J363" s="123"/>
      <c r="K363" s="123"/>
      <c r="L363" s="123"/>
      <c r="M363" s="123"/>
      <c r="N363" s="123"/>
      <c r="O363" s="123"/>
      <c r="P363" s="123"/>
      <c r="Q363" s="123"/>
      <c r="R363" s="123"/>
    </row>
    <row r="364" spans="1:18" s="124" customFormat="1" ht="15" x14ac:dyDescent="0.2">
      <c r="A364" s="125"/>
      <c r="B364" s="125"/>
      <c r="C364" s="125"/>
      <c r="F364" s="123"/>
      <c r="G364" s="123"/>
      <c r="H364" s="123"/>
      <c r="I364" s="123"/>
      <c r="J364" s="123"/>
      <c r="K364" s="123"/>
      <c r="L364" s="123"/>
      <c r="M364" s="123"/>
      <c r="N364" s="123"/>
      <c r="O364" s="123"/>
      <c r="P364" s="123"/>
      <c r="Q364" s="123"/>
      <c r="R364" s="123"/>
    </row>
    <row r="365" spans="1:18" s="124" customFormat="1" ht="15" x14ac:dyDescent="0.2">
      <c r="A365" s="125"/>
      <c r="B365" s="125"/>
      <c r="C365" s="125"/>
      <c r="F365" s="123"/>
      <c r="G365" s="123"/>
      <c r="H365" s="123"/>
      <c r="I365" s="123"/>
      <c r="J365" s="123"/>
      <c r="K365" s="123"/>
      <c r="L365" s="123"/>
      <c r="M365" s="123"/>
      <c r="N365" s="123"/>
      <c r="O365" s="123"/>
      <c r="P365" s="123"/>
      <c r="Q365" s="123"/>
      <c r="R365" s="123"/>
    </row>
    <row r="366" spans="1:18" s="124" customFormat="1" ht="15" x14ac:dyDescent="0.2">
      <c r="A366" s="125"/>
      <c r="B366" s="125"/>
      <c r="C366" s="125"/>
      <c r="F366" s="123"/>
      <c r="G366" s="123"/>
      <c r="H366" s="123"/>
      <c r="I366" s="123"/>
      <c r="J366" s="123"/>
      <c r="K366" s="123"/>
      <c r="L366" s="123"/>
      <c r="M366" s="123"/>
      <c r="N366" s="123"/>
      <c r="O366" s="123"/>
      <c r="P366" s="123"/>
      <c r="Q366" s="123"/>
      <c r="R366" s="123"/>
    </row>
    <row r="367" spans="1:18" s="124" customFormat="1" ht="15" x14ac:dyDescent="0.2">
      <c r="A367" s="125"/>
      <c r="B367" s="125"/>
      <c r="C367" s="125"/>
      <c r="F367" s="123"/>
      <c r="G367" s="123"/>
      <c r="H367" s="123"/>
      <c r="I367" s="123"/>
      <c r="J367" s="123"/>
      <c r="K367" s="123"/>
      <c r="L367" s="123"/>
      <c r="M367" s="123"/>
      <c r="N367" s="123"/>
      <c r="O367" s="123"/>
      <c r="P367" s="123"/>
      <c r="Q367" s="123"/>
      <c r="R367" s="123"/>
    </row>
    <row r="368" spans="1:18" s="124" customFormat="1" ht="15" x14ac:dyDescent="0.2">
      <c r="A368" s="125"/>
      <c r="B368" s="125"/>
      <c r="C368" s="125"/>
      <c r="F368" s="123"/>
      <c r="G368" s="123"/>
      <c r="H368" s="123"/>
      <c r="I368" s="123"/>
      <c r="J368" s="123"/>
      <c r="K368" s="123"/>
      <c r="L368" s="123"/>
      <c r="M368" s="123"/>
      <c r="N368" s="123"/>
      <c r="O368" s="123"/>
      <c r="P368" s="123"/>
      <c r="Q368" s="123"/>
      <c r="R368" s="123"/>
    </row>
    <row r="369" spans="1:18" s="124" customFormat="1" ht="15" x14ac:dyDescent="0.2">
      <c r="A369" s="125"/>
      <c r="B369" s="125"/>
      <c r="C369" s="125"/>
      <c r="F369" s="123"/>
      <c r="G369" s="123"/>
      <c r="H369" s="123"/>
      <c r="I369" s="123"/>
      <c r="J369" s="123"/>
      <c r="K369" s="123"/>
      <c r="L369" s="123"/>
      <c r="M369" s="123"/>
      <c r="N369" s="123"/>
      <c r="O369" s="123"/>
      <c r="P369" s="123"/>
      <c r="Q369" s="123"/>
      <c r="R369" s="123"/>
    </row>
    <row r="370" spans="1:18" s="124" customFormat="1" ht="15" x14ac:dyDescent="0.2">
      <c r="A370" s="125"/>
      <c r="B370" s="125"/>
      <c r="C370" s="125"/>
      <c r="F370" s="123"/>
      <c r="G370" s="123"/>
      <c r="H370" s="123"/>
      <c r="I370" s="123"/>
      <c r="J370" s="123"/>
      <c r="K370" s="123"/>
      <c r="L370" s="123"/>
      <c r="M370" s="123"/>
      <c r="N370" s="123"/>
      <c r="O370" s="123"/>
      <c r="P370" s="123"/>
      <c r="Q370" s="123"/>
      <c r="R370" s="123"/>
    </row>
    <row r="371" spans="1:18" s="124" customFormat="1" ht="15" x14ac:dyDescent="0.2">
      <c r="A371" s="125"/>
      <c r="B371" s="125"/>
      <c r="C371" s="125"/>
      <c r="F371" s="123"/>
      <c r="G371" s="123"/>
      <c r="H371" s="123"/>
      <c r="I371" s="123"/>
      <c r="J371" s="123"/>
      <c r="K371" s="123"/>
      <c r="L371" s="123"/>
      <c r="M371" s="123"/>
      <c r="N371" s="123"/>
      <c r="O371" s="123"/>
      <c r="P371" s="123"/>
      <c r="Q371" s="123"/>
      <c r="R371" s="123"/>
    </row>
    <row r="372" spans="1:18" s="124" customFormat="1" ht="15" x14ac:dyDescent="0.2">
      <c r="A372" s="125"/>
      <c r="B372" s="125"/>
      <c r="C372" s="125"/>
      <c r="F372" s="123"/>
      <c r="G372" s="123"/>
      <c r="H372" s="123"/>
      <c r="I372" s="123"/>
      <c r="J372" s="123"/>
      <c r="K372" s="123"/>
      <c r="L372" s="123"/>
      <c r="M372" s="123"/>
      <c r="N372" s="123"/>
      <c r="O372" s="123"/>
      <c r="P372" s="123"/>
      <c r="Q372" s="123"/>
      <c r="R372" s="123"/>
    </row>
    <row r="373" spans="1:18" s="124" customFormat="1" ht="15" x14ac:dyDescent="0.2">
      <c r="A373" s="125"/>
      <c r="B373" s="125"/>
      <c r="C373" s="125"/>
      <c r="F373" s="123"/>
      <c r="G373" s="123"/>
      <c r="H373" s="123"/>
      <c r="I373" s="123"/>
      <c r="J373" s="123"/>
      <c r="K373" s="123"/>
      <c r="L373" s="123"/>
      <c r="M373" s="123"/>
      <c r="N373" s="123"/>
      <c r="O373" s="123"/>
      <c r="P373" s="123"/>
      <c r="Q373" s="123"/>
      <c r="R373" s="123"/>
    </row>
    <row r="374" spans="1:18" s="124" customFormat="1" ht="15" x14ac:dyDescent="0.2">
      <c r="A374" s="125"/>
      <c r="B374" s="125"/>
      <c r="C374" s="125"/>
      <c r="F374" s="123"/>
      <c r="G374" s="123"/>
      <c r="H374" s="123"/>
      <c r="I374" s="123"/>
      <c r="J374" s="123"/>
      <c r="K374" s="123"/>
      <c r="L374" s="123"/>
      <c r="M374" s="123"/>
      <c r="N374" s="123"/>
      <c r="O374" s="123"/>
      <c r="P374" s="123"/>
      <c r="Q374" s="123"/>
      <c r="R374" s="123"/>
    </row>
    <row r="375" spans="1:18" s="124" customFormat="1" ht="15" x14ac:dyDescent="0.2">
      <c r="A375" s="125"/>
      <c r="B375" s="125"/>
      <c r="C375" s="125"/>
      <c r="F375" s="123"/>
      <c r="G375" s="123"/>
      <c r="H375" s="123"/>
      <c r="I375" s="123"/>
      <c r="J375" s="123"/>
      <c r="K375" s="123"/>
      <c r="L375" s="123"/>
      <c r="M375" s="123"/>
      <c r="N375" s="123"/>
      <c r="O375" s="123"/>
      <c r="P375" s="123"/>
      <c r="Q375" s="123"/>
      <c r="R375" s="123"/>
    </row>
    <row r="376" spans="1:18" s="124" customFormat="1" ht="15" x14ac:dyDescent="0.2">
      <c r="A376" s="125"/>
      <c r="B376" s="125"/>
      <c r="C376" s="125"/>
      <c r="F376" s="123"/>
      <c r="G376" s="123"/>
      <c r="H376" s="123"/>
      <c r="I376" s="123"/>
      <c r="J376" s="123"/>
      <c r="K376" s="123"/>
      <c r="L376" s="123"/>
      <c r="M376" s="123"/>
      <c r="N376" s="123"/>
      <c r="O376" s="123"/>
      <c r="P376" s="123"/>
      <c r="Q376" s="123"/>
      <c r="R376" s="123"/>
    </row>
    <row r="377" spans="1:18" s="124" customFormat="1" ht="15" x14ac:dyDescent="0.2">
      <c r="A377" s="125"/>
      <c r="B377" s="125"/>
      <c r="C377" s="125"/>
      <c r="F377" s="123"/>
      <c r="G377" s="123"/>
      <c r="H377" s="123"/>
      <c r="I377" s="123"/>
      <c r="J377" s="123"/>
      <c r="K377" s="123"/>
      <c r="L377" s="123"/>
      <c r="M377" s="123"/>
      <c r="N377" s="123"/>
      <c r="O377" s="123"/>
      <c r="P377" s="123"/>
      <c r="Q377" s="123"/>
      <c r="R377" s="123"/>
    </row>
    <row r="378" spans="1:18" s="124" customFormat="1" ht="15" x14ac:dyDescent="0.2">
      <c r="A378" s="125"/>
      <c r="B378" s="125"/>
      <c r="C378" s="125"/>
      <c r="F378" s="123"/>
      <c r="G378" s="123"/>
      <c r="H378" s="123"/>
      <c r="I378" s="123"/>
      <c r="J378" s="123"/>
      <c r="K378" s="123"/>
      <c r="L378" s="123"/>
      <c r="M378" s="123"/>
      <c r="N378" s="123"/>
      <c r="O378" s="123"/>
      <c r="P378" s="123"/>
      <c r="Q378" s="123"/>
      <c r="R378" s="123"/>
    </row>
    <row r="379" spans="1:18" s="124" customFormat="1" ht="15" x14ac:dyDescent="0.2">
      <c r="A379" s="125"/>
      <c r="B379" s="125"/>
      <c r="C379" s="125"/>
      <c r="F379" s="123"/>
      <c r="G379" s="123"/>
      <c r="H379" s="123"/>
      <c r="I379" s="123"/>
      <c r="J379" s="123"/>
      <c r="K379" s="123"/>
      <c r="L379" s="123"/>
      <c r="M379" s="123"/>
      <c r="N379" s="123"/>
      <c r="O379" s="123"/>
      <c r="P379" s="123"/>
      <c r="Q379" s="123"/>
      <c r="R379" s="123"/>
    </row>
    <row r="380" spans="1:18" s="124" customFormat="1" ht="15" x14ac:dyDescent="0.2">
      <c r="A380" s="125"/>
      <c r="B380" s="125"/>
      <c r="C380" s="125"/>
      <c r="F380" s="123"/>
      <c r="G380" s="123"/>
      <c r="H380" s="123"/>
      <c r="I380" s="123"/>
      <c r="J380" s="123"/>
      <c r="K380" s="123"/>
      <c r="L380" s="123"/>
      <c r="M380" s="123"/>
      <c r="N380" s="123"/>
      <c r="O380" s="123"/>
      <c r="P380" s="123"/>
      <c r="Q380" s="123"/>
      <c r="R380" s="123"/>
    </row>
    <row r="381" spans="1:18" s="124" customFormat="1" ht="15" x14ac:dyDescent="0.2">
      <c r="A381" s="125"/>
      <c r="B381" s="125"/>
      <c r="C381" s="125"/>
      <c r="F381" s="123"/>
      <c r="G381" s="123"/>
      <c r="H381" s="123"/>
      <c r="I381" s="123"/>
      <c r="J381" s="123"/>
      <c r="K381" s="123"/>
      <c r="L381" s="123"/>
      <c r="M381" s="123"/>
      <c r="N381" s="123"/>
      <c r="O381" s="123"/>
      <c r="P381" s="123"/>
      <c r="Q381" s="123"/>
      <c r="R381" s="123"/>
    </row>
    <row r="382" spans="1:18" s="124" customFormat="1" ht="15" x14ac:dyDescent="0.2">
      <c r="A382" s="125"/>
      <c r="B382" s="125"/>
      <c r="C382" s="125"/>
      <c r="F382" s="123"/>
      <c r="G382" s="123"/>
      <c r="H382" s="123"/>
      <c r="I382" s="123"/>
      <c r="J382" s="123"/>
      <c r="K382" s="123"/>
      <c r="L382" s="123"/>
      <c r="M382" s="123"/>
      <c r="N382" s="123"/>
      <c r="O382" s="123"/>
      <c r="P382" s="123"/>
      <c r="Q382" s="123"/>
      <c r="R382" s="123"/>
    </row>
    <row r="383" spans="1:18" s="124" customFormat="1" ht="15" x14ac:dyDescent="0.2">
      <c r="A383" s="125"/>
      <c r="B383" s="125"/>
      <c r="C383" s="125"/>
      <c r="F383" s="123"/>
      <c r="G383" s="123"/>
      <c r="H383" s="123"/>
      <c r="I383" s="123"/>
      <c r="J383" s="123"/>
      <c r="K383" s="123"/>
      <c r="L383" s="123"/>
      <c r="M383" s="123"/>
      <c r="N383" s="123"/>
      <c r="O383" s="123"/>
      <c r="P383" s="123"/>
      <c r="Q383" s="123"/>
      <c r="R383" s="123"/>
    </row>
    <row r="384" spans="1:18" s="124" customFormat="1" ht="15" x14ac:dyDescent="0.2">
      <c r="A384" s="125"/>
      <c r="B384" s="125"/>
      <c r="C384" s="125"/>
      <c r="F384" s="123"/>
      <c r="G384" s="123"/>
      <c r="H384" s="123"/>
      <c r="I384" s="123"/>
      <c r="J384" s="123"/>
      <c r="K384" s="123"/>
      <c r="L384" s="123"/>
      <c r="M384" s="123"/>
      <c r="N384" s="123"/>
      <c r="O384" s="123"/>
      <c r="P384" s="123"/>
      <c r="Q384" s="123"/>
      <c r="R384" s="123"/>
    </row>
    <row r="385" spans="1:18" s="124" customFormat="1" ht="15" x14ac:dyDescent="0.2">
      <c r="A385" s="125"/>
      <c r="B385" s="125"/>
      <c r="C385" s="125"/>
      <c r="F385" s="123"/>
      <c r="G385" s="123"/>
      <c r="H385" s="123"/>
      <c r="I385" s="123"/>
      <c r="J385" s="123"/>
      <c r="K385" s="123"/>
      <c r="L385" s="123"/>
      <c r="M385" s="123"/>
      <c r="N385" s="123"/>
      <c r="O385" s="123"/>
      <c r="P385" s="123"/>
      <c r="Q385" s="123"/>
      <c r="R385" s="123"/>
    </row>
    <row r="386" spans="1:18" s="124" customFormat="1" ht="15" x14ac:dyDescent="0.2">
      <c r="A386" s="125"/>
      <c r="B386" s="125"/>
      <c r="C386" s="125"/>
      <c r="F386" s="123"/>
      <c r="G386" s="123"/>
      <c r="H386" s="123"/>
      <c r="I386" s="123"/>
      <c r="J386" s="123"/>
      <c r="K386" s="123"/>
      <c r="L386" s="123"/>
      <c r="M386" s="123"/>
      <c r="N386" s="123"/>
      <c r="O386" s="123"/>
      <c r="P386" s="123"/>
      <c r="Q386" s="123"/>
      <c r="R386" s="123"/>
    </row>
    <row r="387" spans="1:18" s="124" customFormat="1" ht="15" x14ac:dyDescent="0.2">
      <c r="A387" s="125"/>
      <c r="B387" s="125"/>
      <c r="C387" s="125"/>
      <c r="F387" s="123"/>
      <c r="G387" s="123"/>
      <c r="H387" s="123"/>
      <c r="I387" s="123"/>
      <c r="J387" s="123"/>
      <c r="K387" s="123"/>
      <c r="L387" s="123"/>
      <c r="M387" s="123"/>
      <c r="N387" s="123"/>
      <c r="O387" s="123"/>
      <c r="P387" s="123"/>
      <c r="Q387" s="123"/>
      <c r="R387" s="123"/>
    </row>
    <row r="388" spans="1:18" s="124" customFormat="1" ht="15" x14ac:dyDescent="0.2">
      <c r="A388" s="125"/>
      <c r="B388" s="125"/>
      <c r="C388" s="125"/>
      <c r="F388" s="123"/>
      <c r="G388" s="123"/>
      <c r="H388" s="123"/>
      <c r="I388" s="123"/>
      <c r="J388" s="123"/>
      <c r="K388" s="123"/>
      <c r="L388" s="123"/>
      <c r="M388" s="123"/>
      <c r="N388" s="123"/>
      <c r="O388" s="123"/>
      <c r="P388" s="123"/>
      <c r="Q388" s="123"/>
      <c r="R388" s="123"/>
    </row>
    <row r="389" spans="1:18" s="124" customFormat="1" ht="15" x14ac:dyDescent="0.2">
      <c r="A389" s="125"/>
      <c r="B389" s="125"/>
      <c r="C389" s="125"/>
      <c r="F389" s="123"/>
      <c r="G389" s="123"/>
      <c r="H389" s="123"/>
      <c r="I389" s="123"/>
      <c r="J389" s="123"/>
      <c r="K389" s="123"/>
      <c r="L389" s="123"/>
      <c r="M389" s="123"/>
      <c r="N389" s="123"/>
      <c r="O389" s="123"/>
      <c r="P389" s="123"/>
      <c r="Q389" s="123"/>
      <c r="R389" s="123"/>
    </row>
    <row r="390" spans="1:18" s="124" customFormat="1" ht="15" x14ac:dyDescent="0.2">
      <c r="A390" s="125"/>
      <c r="B390" s="125"/>
      <c r="C390" s="125"/>
      <c r="F390" s="123"/>
      <c r="G390" s="123"/>
      <c r="H390" s="123"/>
      <c r="I390" s="123"/>
      <c r="J390" s="123"/>
      <c r="K390" s="123"/>
      <c r="L390" s="123"/>
      <c r="M390" s="123"/>
      <c r="N390" s="123"/>
      <c r="O390" s="123"/>
      <c r="P390" s="123"/>
      <c r="Q390" s="123"/>
      <c r="R390" s="123"/>
    </row>
    <row r="391" spans="1:18" s="124" customFormat="1" ht="15" x14ac:dyDescent="0.2">
      <c r="A391" s="125"/>
      <c r="B391" s="125"/>
      <c r="C391" s="125"/>
      <c r="F391" s="123"/>
      <c r="G391" s="123"/>
      <c r="H391" s="123"/>
      <c r="I391" s="123"/>
      <c r="J391" s="123"/>
      <c r="K391" s="123"/>
      <c r="L391" s="123"/>
      <c r="M391" s="123"/>
      <c r="N391" s="123"/>
      <c r="O391" s="123"/>
      <c r="P391" s="123"/>
      <c r="Q391" s="123"/>
      <c r="R391" s="123"/>
    </row>
    <row r="392" spans="1:18" s="124" customFormat="1" ht="15" x14ac:dyDescent="0.2">
      <c r="A392" s="125"/>
      <c r="B392" s="125"/>
      <c r="C392" s="125"/>
      <c r="F392" s="123"/>
      <c r="G392" s="123"/>
      <c r="H392" s="123"/>
      <c r="I392" s="123"/>
      <c r="J392" s="123"/>
      <c r="K392" s="123"/>
      <c r="L392" s="123"/>
      <c r="M392" s="123"/>
      <c r="N392" s="123"/>
      <c r="O392" s="123"/>
      <c r="P392" s="123"/>
      <c r="Q392" s="123"/>
      <c r="R392" s="123"/>
    </row>
    <row r="393" spans="1:18" s="124" customFormat="1" ht="15" x14ac:dyDescent="0.2">
      <c r="A393" s="125"/>
      <c r="B393" s="125"/>
      <c r="C393" s="125"/>
      <c r="F393" s="123"/>
      <c r="G393" s="123"/>
      <c r="H393" s="123"/>
      <c r="I393" s="123"/>
      <c r="J393" s="123"/>
      <c r="K393" s="123"/>
      <c r="L393" s="123"/>
      <c r="M393" s="123"/>
      <c r="N393" s="123"/>
      <c r="O393" s="123"/>
      <c r="P393" s="123"/>
      <c r="Q393" s="123"/>
      <c r="R393" s="123"/>
    </row>
    <row r="394" spans="1:18" s="124" customFormat="1" ht="15" x14ac:dyDescent="0.2">
      <c r="A394" s="125"/>
      <c r="B394" s="125"/>
      <c r="C394" s="125"/>
      <c r="F394" s="123"/>
      <c r="G394" s="123"/>
      <c r="H394" s="123"/>
      <c r="I394" s="123"/>
      <c r="J394" s="123"/>
      <c r="K394" s="123"/>
      <c r="L394" s="123"/>
      <c r="M394" s="123"/>
      <c r="N394" s="123"/>
      <c r="O394" s="123"/>
      <c r="P394" s="123"/>
      <c r="Q394" s="123"/>
      <c r="R394" s="123"/>
    </row>
    <row r="395" spans="1:18" s="124" customFormat="1" ht="15" x14ac:dyDescent="0.2">
      <c r="A395" s="125"/>
      <c r="B395" s="125"/>
      <c r="C395" s="125"/>
      <c r="F395" s="123"/>
      <c r="G395" s="123"/>
      <c r="H395" s="123"/>
      <c r="I395" s="123"/>
      <c r="J395" s="123"/>
      <c r="K395" s="123"/>
      <c r="L395" s="123"/>
      <c r="M395" s="123"/>
      <c r="N395" s="123"/>
      <c r="O395" s="123"/>
      <c r="P395" s="123"/>
      <c r="Q395" s="123"/>
      <c r="R395" s="123"/>
    </row>
    <row r="396" spans="1:18" s="124" customFormat="1" ht="15" x14ac:dyDescent="0.2">
      <c r="A396" s="125"/>
      <c r="B396" s="125"/>
      <c r="C396" s="125"/>
      <c r="F396" s="123"/>
      <c r="G396" s="123"/>
      <c r="H396" s="123"/>
      <c r="I396" s="123"/>
      <c r="J396" s="123"/>
      <c r="K396" s="123"/>
      <c r="L396" s="123"/>
      <c r="M396" s="123"/>
      <c r="N396" s="123"/>
      <c r="O396" s="123"/>
      <c r="P396" s="123"/>
      <c r="Q396" s="123"/>
      <c r="R396" s="123"/>
    </row>
    <row r="397" spans="1:18" s="124" customFormat="1" ht="15" x14ac:dyDescent="0.2">
      <c r="A397" s="125"/>
      <c r="B397" s="125"/>
      <c r="C397" s="125"/>
      <c r="F397" s="123"/>
      <c r="G397" s="123"/>
      <c r="H397" s="123"/>
      <c r="I397" s="123"/>
      <c r="J397" s="123"/>
      <c r="K397" s="123"/>
      <c r="L397" s="123"/>
      <c r="M397" s="123"/>
      <c r="N397" s="123"/>
      <c r="O397" s="123"/>
      <c r="P397" s="123"/>
      <c r="Q397" s="123"/>
      <c r="R397" s="123"/>
    </row>
    <row r="398" spans="1:18" s="124" customFormat="1" ht="15" x14ac:dyDescent="0.2">
      <c r="A398" s="125"/>
      <c r="B398" s="125"/>
      <c r="C398" s="125"/>
      <c r="F398" s="123"/>
      <c r="G398" s="123"/>
      <c r="H398" s="123"/>
      <c r="I398" s="123"/>
      <c r="J398" s="123"/>
      <c r="K398" s="123"/>
      <c r="L398" s="123"/>
      <c r="M398" s="123"/>
      <c r="N398" s="123"/>
      <c r="O398" s="123"/>
      <c r="P398" s="123"/>
      <c r="Q398" s="123"/>
      <c r="R398" s="123"/>
    </row>
    <row r="399" spans="1:18" s="124" customFormat="1" ht="15" x14ac:dyDescent="0.2">
      <c r="A399" s="125"/>
      <c r="B399" s="125"/>
      <c r="C399" s="125"/>
      <c r="F399" s="123"/>
      <c r="G399" s="123"/>
      <c r="H399" s="123"/>
      <c r="I399" s="123"/>
      <c r="J399" s="123"/>
      <c r="K399" s="123"/>
      <c r="L399" s="123"/>
      <c r="M399" s="123"/>
      <c r="N399" s="123"/>
      <c r="O399" s="123"/>
      <c r="P399" s="123"/>
      <c r="Q399" s="123"/>
      <c r="R399" s="123"/>
    </row>
    <row r="400" spans="1:18" s="124" customFormat="1" ht="15" x14ac:dyDescent="0.2">
      <c r="A400" s="125"/>
      <c r="B400" s="125"/>
      <c r="C400" s="125"/>
      <c r="F400" s="123"/>
      <c r="G400" s="123"/>
      <c r="H400" s="123"/>
      <c r="I400" s="123"/>
      <c r="J400" s="123"/>
      <c r="K400" s="123"/>
      <c r="L400" s="123"/>
      <c r="M400" s="123"/>
      <c r="N400" s="123"/>
      <c r="O400" s="123"/>
      <c r="P400" s="123"/>
      <c r="Q400" s="123"/>
      <c r="R400" s="123"/>
    </row>
    <row r="401" spans="1:18" s="124" customFormat="1" ht="15" x14ac:dyDescent="0.2">
      <c r="A401" s="125"/>
      <c r="B401" s="125"/>
      <c r="C401" s="125"/>
      <c r="F401" s="123"/>
      <c r="G401" s="123"/>
      <c r="H401" s="123"/>
      <c r="I401" s="123"/>
      <c r="J401" s="123"/>
      <c r="K401" s="123"/>
      <c r="L401" s="123"/>
      <c r="M401" s="123"/>
      <c r="N401" s="123"/>
      <c r="O401" s="123"/>
      <c r="P401" s="123"/>
      <c r="Q401" s="123"/>
      <c r="R401" s="123"/>
    </row>
    <row r="402" spans="1:18" s="124" customFormat="1" ht="15" x14ac:dyDescent="0.2">
      <c r="A402" s="125"/>
      <c r="B402" s="125"/>
      <c r="C402" s="125"/>
      <c r="F402" s="123"/>
      <c r="G402" s="123"/>
      <c r="H402" s="123"/>
      <c r="I402" s="123"/>
      <c r="J402" s="123"/>
      <c r="K402" s="123"/>
      <c r="L402" s="123"/>
      <c r="M402" s="123"/>
      <c r="N402" s="123"/>
      <c r="O402" s="123"/>
      <c r="P402" s="123"/>
      <c r="Q402" s="123"/>
      <c r="R402" s="123"/>
    </row>
    <row r="403" spans="1:18" s="124" customFormat="1" ht="15" x14ac:dyDescent="0.2">
      <c r="A403" s="125"/>
      <c r="B403" s="125"/>
      <c r="C403" s="125"/>
      <c r="F403" s="123"/>
      <c r="G403" s="123"/>
      <c r="H403" s="123"/>
      <c r="I403" s="123"/>
      <c r="J403" s="123"/>
      <c r="K403" s="123"/>
      <c r="L403" s="123"/>
      <c r="M403" s="123"/>
      <c r="N403" s="123"/>
      <c r="O403" s="123"/>
      <c r="P403" s="123"/>
      <c r="Q403" s="123"/>
      <c r="R403" s="123"/>
    </row>
    <row r="404" spans="1:18" s="124" customFormat="1" ht="15" x14ac:dyDescent="0.2">
      <c r="A404" s="125"/>
      <c r="B404" s="125"/>
      <c r="C404" s="125"/>
      <c r="F404" s="123"/>
      <c r="G404" s="123"/>
      <c r="H404" s="123"/>
      <c r="I404" s="123"/>
      <c r="J404" s="123"/>
      <c r="K404" s="123"/>
      <c r="L404" s="123"/>
      <c r="M404" s="123"/>
      <c r="N404" s="123"/>
      <c r="O404" s="123"/>
      <c r="P404" s="123"/>
      <c r="Q404" s="123"/>
      <c r="R404" s="123"/>
    </row>
    <row r="405" spans="1:18" s="124" customFormat="1" ht="15" x14ac:dyDescent="0.2">
      <c r="A405" s="125"/>
      <c r="B405" s="125"/>
      <c r="C405" s="125"/>
      <c r="F405" s="123"/>
      <c r="G405" s="123"/>
      <c r="H405" s="123"/>
      <c r="I405" s="123"/>
      <c r="J405" s="123"/>
      <c r="K405" s="123"/>
      <c r="L405" s="123"/>
      <c r="M405" s="123"/>
      <c r="N405" s="123"/>
      <c r="O405" s="123"/>
      <c r="P405" s="123"/>
      <c r="Q405" s="123"/>
      <c r="R405" s="123"/>
    </row>
    <row r="406" spans="1:18" s="124" customFormat="1" ht="15" x14ac:dyDescent="0.2">
      <c r="A406" s="125"/>
      <c r="B406" s="125"/>
      <c r="C406" s="125"/>
      <c r="F406" s="123"/>
      <c r="G406" s="123"/>
      <c r="H406" s="123"/>
      <c r="I406" s="123"/>
      <c r="J406" s="123"/>
      <c r="K406" s="123"/>
      <c r="L406" s="123"/>
      <c r="M406" s="123"/>
      <c r="N406" s="123"/>
      <c r="O406" s="123"/>
      <c r="P406" s="123"/>
      <c r="Q406" s="123"/>
      <c r="R406" s="123"/>
    </row>
    <row r="407" spans="1:18" s="124" customFormat="1" ht="15" x14ac:dyDescent="0.2">
      <c r="A407" s="125"/>
      <c r="B407" s="125"/>
      <c r="C407" s="125"/>
      <c r="F407" s="123"/>
      <c r="G407" s="123"/>
      <c r="H407" s="123"/>
      <c r="I407" s="123"/>
      <c r="J407" s="123"/>
      <c r="K407" s="123"/>
      <c r="L407" s="123"/>
      <c r="M407" s="123"/>
      <c r="N407" s="123"/>
      <c r="O407" s="123"/>
      <c r="P407" s="123"/>
      <c r="Q407" s="123"/>
      <c r="R407" s="123"/>
    </row>
    <row r="408" spans="1:18" s="124" customFormat="1" ht="15" x14ac:dyDescent="0.2">
      <c r="A408" s="125"/>
      <c r="B408" s="125"/>
      <c r="C408" s="125"/>
      <c r="F408" s="123"/>
      <c r="G408" s="123"/>
      <c r="H408" s="123"/>
      <c r="I408" s="123"/>
      <c r="J408" s="123"/>
      <c r="K408" s="123"/>
      <c r="L408" s="123"/>
      <c r="M408" s="123"/>
      <c r="N408" s="123"/>
      <c r="O408" s="123"/>
      <c r="P408" s="123"/>
      <c r="Q408" s="123"/>
      <c r="R408" s="123"/>
    </row>
    <row r="409" spans="1:18" s="124" customFormat="1" ht="15" x14ac:dyDescent="0.2">
      <c r="A409" s="125"/>
      <c r="B409" s="125"/>
      <c r="C409" s="125"/>
      <c r="F409" s="123"/>
      <c r="G409" s="123"/>
      <c r="H409" s="123"/>
      <c r="I409" s="123"/>
      <c r="J409" s="123"/>
      <c r="K409" s="123"/>
      <c r="L409" s="123"/>
      <c r="M409" s="123"/>
      <c r="N409" s="123"/>
      <c r="O409" s="123"/>
      <c r="P409" s="123"/>
      <c r="Q409" s="123"/>
      <c r="R409" s="123"/>
    </row>
    <row r="410" spans="1:18" s="124" customFormat="1" ht="15" x14ac:dyDescent="0.2">
      <c r="A410" s="125"/>
      <c r="B410" s="125"/>
      <c r="C410" s="125"/>
      <c r="F410" s="123"/>
      <c r="G410" s="123"/>
      <c r="H410" s="123"/>
      <c r="I410" s="123"/>
      <c r="J410" s="123"/>
      <c r="K410" s="123"/>
      <c r="L410" s="123"/>
      <c r="M410" s="123"/>
      <c r="N410" s="123"/>
      <c r="O410" s="123"/>
      <c r="P410" s="123"/>
      <c r="Q410" s="123"/>
      <c r="R410" s="123"/>
    </row>
    <row r="411" spans="1:18" s="124" customFormat="1" ht="15" x14ac:dyDescent="0.2">
      <c r="A411" s="125"/>
      <c r="B411" s="125"/>
      <c r="C411" s="125"/>
      <c r="F411" s="123"/>
      <c r="G411" s="123"/>
      <c r="H411" s="123"/>
      <c r="I411" s="123"/>
      <c r="J411" s="123"/>
      <c r="K411" s="123"/>
      <c r="L411" s="123"/>
      <c r="M411" s="123"/>
      <c r="N411" s="123"/>
      <c r="O411" s="123"/>
      <c r="P411" s="123"/>
      <c r="Q411" s="123"/>
      <c r="R411" s="123"/>
    </row>
    <row r="412" spans="1:18" s="124" customFormat="1" ht="15" x14ac:dyDescent="0.2">
      <c r="A412" s="125"/>
      <c r="B412" s="125"/>
      <c r="C412" s="125"/>
      <c r="F412" s="123"/>
      <c r="G412" s="123"/>
      <c r="H412" s="123"/>
      <c r="I412" s="123"/>
      <c r="J412" s="123"/>
      <c r="K412" s="123"/>
      <c r="L412" s="123"/>
      <c r="M412" s="123"/>
      <c r="N412" s="123"/>
      <c r="O412" s="123"/>
      <c r="P412" s="123"/>
      <c r="Q412" s="123"/>
      <c r="R412" s="123"/>
    </row>
    <row r="413" spans="1:18" s="124" customFormat="1" ht="15" x14ac:dyDescent="0.2">
      <c r="A413" s="125"/>
      <c r="B413" s="125"/>
      <c r="C413" s="125"/>
      <c r="F413" s="123"/>
      <c r="G413" s="123"/>
      <c r="H413" s="123"/>
      <c r="I413" s="123"/>
      <c r="J413" s="123"/>
      <c r="K413" s="123"/>
      <c r="L413" s="123"/>
      <c r="M413" s="123"/>
      <c r="N413" s="123"/>
      <c r="O413" s="123"/>
      <c r="P413" s="123"/>
      <c r="Q413" s="123"/>
      <c r="R413" s="123"/>
    </row>
    <row r="414" spans="1:18" s="124" customFormat="1" ht="15" x14ac:dyDescent="0.2">
      <c r="A414" s="125"/>
      <c r="B414" s="125"/>
      <c r="C414" s="125"/>
      <c r="F414" s="123"/>
      <c r="G414" s="123"/>
      <c r="H414" s="123"/>
      <c r="I414" s="123"/>
      <c r="J414" s="123"/>
      <c r="K414" s="123"/>
      <c r="L414" s="123"/>
      <c r="M414" s="123"/>
      <c r="N414" s="123"/>
      <c r="O414" s="123"/>
      <c r="P414" s="123"/>
      <c r="Q414" s="123"/>
      <c r="R414" s="123"/>
    </row>
    <row r="415" spans="1:18" s="124" customFormat="1" ht="15" x14ac:dyDescent="0.2">
      <c r="A415" s="125"/>
      <c r="B415" s="125"/>
      <c r="C415" s="125"/>
      <c r="F415" s="123"/>
      <c r="G415" s="123"/>
      <c r="H415" s="123"/>
      <c r="I415" s="123"/>
      <c r="J415" s="123"/>
      <c r="K415" s="123"/>
      <c r="L415" s="123"/>
      <c r="M415" s="123"/>
      <c r="N415" s="123"/>
      <c r="O415" s="123"/>
      <c r="P415" s="123"/>
      <c r="Q415" s="123"/>
      <c r="R415" s="123"/>
    </row>
    <row r="416" spans="1:18" s="124" customFormat="1" ht="15" x14ac:dyDescent="0.2">
      <c r="A416" s="125"/>
      <c r="B416" s="125"/>
      <c r="C416" s="125"/>
      <c r="F416" s="123"/>
      <c r="G416" s="123"/>
      <c r="H416" s="123"/>
      <c r="I416" s="123"/>
      <c r="J416" s="123"/>
      <c r="K416" s="123"/>
      <c r="L416" s="123"/>
      <c r="M416" s="123"/>
      <c r="N416" s="123"/>
      <c r="O416" s="123"/>
      <c r="P416" s="123"/>
      <c r="Q416" s="123"/>
      <c r="R416" s="123"/>
    </row>
    <row r="417" spans="1:18" s="124" customFormat="1" ht="15" x14ac:dyDescent="0.2">
      <c r="A417" s="125"/>
      <c r="B417" s="125"/>
      <c r="C417" s="125"/>
      <c r="F417" s="123"/>
      <c r="G417" s="123"/>
      <c r="H417" s="123"/>
      <c r="I417" s="123"/>
      <c r="J417" s="123"/>
      <c r="K417" s="123"/>
      <c r="L417" s="123"/>
      <c r="M417" s="123"/>
      <c r="N417" s="123"/>
      <c r="O417" s="123"/>
      <c r="P417" s="123"/>
      <c r="Q417" s="123"/>
      <c r="R417" s="123"/>
    </row>
    <row r="418" spans="1:18" s="124" customFormat="1" ht="15" x14ac:dyDescent="0.2">
      <c r="A418" s="125"/>
      <c r="B418" s="125"/>
      <c r="C418" s="125"/>
      <c r="F418" s="123"/>
      <c r="G418" s="123"/>
      <c r="H418" s="123"/>
      <c r="I418" s="123"/>
      <c r="J418" s="123"/>
      <c r="K418" s="123"/>
      <c r="L418" s="123"/>
      <c r="M418" s="123"/>
      <c r="N418" s="123"/>
      <c r="O418" s="123"/>
      <c r="P418" s="123"/>
      <c r="Q418" s="123"/>
      <c r="R418" s="123"/>
    </row>
    <row r="419" spans="1:18" s="124" customFormat="1" ht="15" x14ac:dyDescent="0.2">
      <c r="A419" s="125"/>
      <c r="B419" s="125"/>
      <c r="C419" s="125"/>
      <c r="F419" s="123"/>
      <c r="G419" s="123"/>
      <c r="H419" s="123"/>
      <c r="I419" s="123"/>
      <c r="J419" s="123"/>
      <c r="K419" s="123"/>
      <c r="L419" s="123"/>
      <c r="M419" s="123"/>
      <c r="N419" s="123"/>
      <c r="O419" s="123"/>
      <c r="P419" s="123"/>
      <c r="Q419" s="123"/>
      <c r="R419" s="123"/>
    </row>
    <row r="420" spans="1:18" s="124" customFormat="1" ht="15" x14ac:dyDescent="0.2">
      <c r="A420" s="125"/>
      <c r="B420" s="125"/>
      <c r="C420" s="125"/>
      <c r="F420" s="123"/>
      <c r="G420" s="123"/>
      <c r="H420" s="123"/>
      <c r="I420" s="123"/>
      <c r="J420" s="123"/>
      <c r="K420" s="123"/>
      <c r="L420" s="123"/>
      <c r="M420" s="123"/>
      <c r="N420" s="123"/>
      <c r="O420" s="123"/>
      <c r="P420" s="123"/>
      <c r="Q420" s="123"/>
      <c r="R420" s="123"/>
    </row>
    <row r="421" spans="1:18" s="124" customFormat="1" ht="15" x14ac:dyDescent="0.2">
      <c r="A421" s="125"/>
      <c r="B421" s="125"/>
      <c r="C421" s="125"/>
      <c r="F421" s="123"/>
      <c r="G421" s="123"/>
      <c r="H421" s="123"/>
      <c r="I421" s="123"/>
      <c r="J421" s="123"/>
      <c r="K421" s="123"/>
      <c r="L421" s="123"/>
      <c r="M421" s="123"/>
      <c r="N421" s="123"/>
      <c r="O421" s="123"/>
      <c r="P421" s="123"/>
      <c r="Q421" s="123"/>
      <c r="R421" s="123"/>
    </row>
    <row r="422" spans="1:18" s="124" customFormat="1" ht="15" x14ac:dyDescent="0.2">
      <c r="A422" s="125"/>
      <c r="B422" s="125"/>
      <c r="C422" s="125"/>
      <c r="F422" s="123"/>
      <c r="G422" s="123"/>
      <c r="H422" s="123"/>
      <c r="I422" s="123"/>
      <c r="J422" s="123"/>
      <c r="K422" s="123"/>
      <c r="L422" s="123"/>
      <c r="M422" s="123"/>
      <c r="N422" s="123"/>
      <c r="O422" s="123"/>
      <c r="P422" s="123"/>
      <c r="Q422" s="123"/>
      <c r="R422" s="123"/>
    </row>
    <row r="423" spans="1:18" s="124" customFormat="1" ht="15" x14ac:dyDescent="0.2">
      <c r="A423" s="125"/>
      <c r="B423" s="125"/>
      <c r="C423" s="125"/>
      <c r="F423" s="123"/>
      <c r="G423" s="123"/>
      <c r="H423" s="123"/>
      <c r="I423" s="123"/>
      <c r="J423" s="123"/>
      <c r="K423" s="123"/>
      <c r="L423" s="123"/>
      <c r="M423" s="123"/>
      <c r="N423" s="123"/>
      <c r="O423" s="123"/>
      <c r="P423" s="123"/>
      <c r="Q423" s="123"/>
      <c r="R423" s="123"/>
    </row>
    <row r="424" spans="1:18" s="124" customFormat="1" ht="15" x14ac:dyDescent="0.2">
      <c r="A424" s="125"/>
      <c r="B424" s="125"/>
      <c r="C424" s="125"/>
      <c r="F424" s="123"/>
      <c r="G424" s="123"/>
      <c r="H424" s="123"/>
      <c r="I424" s="123"/>
      <c r="J424" s="123"/>
      <c r="K424" s="123"/>
      <c r="L424" s="123"/>
      <c r="M424" s="123"/>
      <c r="N424" s="123"/>
      <c r="O424" s="123"/>
      <c r="P424" s="123"/>
      <c r="Q424" s="123"/>
      <c r="R424" s="123"/>
    </row>
    <row r="425" spans="1:18" s="124" customFormat="1" ht="15" x14ac:dyDescent="0.2">
      <c r="A425" s="125"/>
      <c r="B425" s="125"/>
      <c r="C425" s="125"/>
      <c r="F425" s="123"/>
      <c r="G425" s="123"/>
      <c r="H425" s="123"/>
      <c r="I425" s="123"/>
      <c r="J425" s="123"/>
      <c r="K425" s="123"/>
      <c r="L425" s="123"/>
      <c r="M425" s="123"/>
      <c r="N425" s="123"/>
      <c r="O425" s="123"/>
      <c r="P425" s="123"/>
      <c r="Q425" s="123"/>
      <c r="R425" s="123"/>
    </row>
    <row r="426" spans="1:18" s="124" customFormat="1" ht="15" x14ac:dyDescent="0.2">
      <c r="A426" s="125"/>
      <c r="B426" s="125"/>
      <c r="C426" s="125"/>
      <c r="F426" s="123"/>
      <c r="G426" s="123"/>
      <c r="H426" s="123"/>
      <c r="I426" s="123"/>
      <c r="J426" s="123"/>
      <c r="K426" s="123"/>
      <c r="L426" s="123"/>
      <c r="M426" s="123"/>
      <c r="N426" s="123"/>
      <c r="O426" s="123"/>
      <c r="P426" s="123"/>
      <c r="Q426" s="123"/>
      <c r="R426" s="123"/>
    </row>
    <row r="427" spans="1:18" s="124" customFormat="1" ht="15" x14ac:dyDescent="0.2">
      <c r="A427" s="125"/>
      <c r="B427" s="125"/>
      <c r="C427" s="125"/>
      <c r="F427" s="123"/>
      <c r="G427" s="123"/>
      <c r="H427" s="123"/>
      <c r="I427" s="123"/>
      <c r="J427" s="123"/>
      <c r="K427" s="123"/>
      <c r="L427" s="123"/>
      <c r="M427" s="123"/>
      <c r="N427" s="123"/>
      <c r="O427" s="123"/>
      <c r="P427" s="123"/>
      <c r="Q427" s="123"/>
      <c r="R427" s="123"/>
    </row>
    <row r="428" spans="1:18" s="124" customFormat="1" ht="15" x14ac:dyDescent="0.2">
      <c r="A428" s="125"/>
      <c r="B428" s="125"/>
      <c r="C428" s="125"/>
      <c r="F428" s="123"/>
      <c r="G428" s="123"/>
      <c r="H428" s="123"/>
      <c r="I428" s="123"/>
      <c r="J428" s="123"/>
      <c r="K428" s="123"/>
      <c r="L428" s="123"/>
      <c r="M428" s="123"/>
      <c r="N428" s="123"/>
      <c r="O428" s="123"/>
      <c r="P428" s="123"/>
      <c r="Q428" s="123"/>
      <c r="R428" s="123"/>
    </row>
    <row r="429" spans="1:18" s="124" customFormat="1" ht="15" x14ac:dyDescent="0.2">
      <c r="A429" s="125"/>
      <c r="B429" s="125"/>
      <c r="C429" s="125"/>
      <c r="F429" s="123"/>
      <c r="G429" s="123"/>
      <c r="H429" s="123"/>
      <c r="I429" s="123"/>
      <c r="J429" s="123"/>
      <c r="K429" s="123"/>
      <c r="L429" s="123"/>
      <c r="M429" s="123"/>
      <c r="N429" s="123"/>
      <c r="O429" s="123"/>
      <c r="P429" s="123"/>
      <c r="Q429" s="123"/>
      <c r="R429" s="123"/>
    </row>
    <row r="430" spans="1:18" s="124" customFormat="1" ht="15" x14ac:dyDescent="0.2">
      <c r="A430" s="125"/>
      <c r="B430" s="125"/>
      <c r="C430" s="125"/>
      <c r="F430" s="123"/>
      <c r="G430" s="123"/>
      <c r="H430" s="123"/>
      <c r="I430" s="123"/>
      <c r="J430" s="123"/>
      <c r="K430" s="123"/>
      <c r="L430" s="123"/>
      <c r="M430" s="123"/>
      <c r="N430" s="123"/>
      <c r="O430" s="123"/>
      <c r="P430" s="123"/>
      <c r="Q430" s="123"/>
      <c r="R430" s="123"/>
    </row>
    <row r="431" spans="1:18" s="124" customFormat="1" ht="15" x14ac:dyDescent="0.2">
      <c r="A431" s="125"/>
      <c r="B431" s="125"/>
      <c r="C431" s="125"/>
      <c r="F431" s="123"/>
      <c r="G431" s="123"/>
      <c r="H431" s="123"/>
      <c r="I431" s="123"/>
      <c r="J431" s="123"/>
      <c r="K431" s="123"/>
      <c r="L431" s="123"/>
      <c r="M431" s="123"/>
      <c r="N431" s="123"/>
      <c r="O431" s="123"/>
      <c r="P431" s="123"/>
      <c r="Q431" s="123"/>
      <c r="R431" s="123"/>
    </row>
    <row r="432" spans="1:18" s="124" customFormat="1" ht="15" x14ac:dyDescent="0.2">
      <c r="A432" s="125"/>
      <c r="B432" s="125"/>
      <c r="C432" s="125"/>
      <c r="F432" s="123"/>
      <c r="G432" s="123"/>
      <c r="H432" s="123"/>
      <c r="I432" s="123"/>
      <c r="J432" s="123"/>
      <c r="K432" s="123"/>
      <c r="L432" s="123"/>
      <c r="M432" s="123"/>
      <c r="N432" s="123"/>
      <c r="O432" s="123"/>
      <c r="P432" s="123"/>
      <c r="Q432" s="123"/>
      <c r="R432" s="123"/>
    </row>
    <row r="433" spans="1:18" s="124" customFormat="1" ht="15" x14ac:dyDescent="0.2">
      <c r="A433" s="125"/>
      <c r="B433" s="125"/>
      <c r="C433" s="125"/>
      <c r="F433" s="123"/>
      <c r="G433" s="123"/>
      <c r="H433" s="123"/>
      <c r="I433" s="123"/>
      <c r="J433" s="123"/>
      <c r="K433" s="123"/>
      <c r="L433" s="123"/>
      <c r="M433" s="123"/>
      <c r="N433" s="123"/>
      <c r="O433" s="123"/>
      <c r="P433" s="123"/>
      <c r="Q433" s="123"/>
      <c r="R433" s="123"/>
    </row>
    <row r="434" spans="1:18" s="124" customFormat="1" ht="15" x14ac:dyDescent="0.2">
      <c r="A434" s="125"/>
      <c r="B434" s="125"/>
      <c r="C434" s="125"/>
      <c r="F434" s="123"/>
      <c r="G434" s="123"/>
      <c r="H434" s="123"/>
      <c r="I434" s="123"/>
      <c r="J434" s="123"/>
      <c r="K434" s="123"/>
      <c r="L434" s="123"/>
      <c r="M434" s="123"/>
      <c r="N434" s="123"/>
      <c r="O434" s="123"/>
      <c r="P434" s="123"/>
      <c r="Q434" s="123"/>
      <c r="R434" s="123"/>
    </row>
    <row r="435" spans="1:18" s="124" customFormat="1" ht="15" x14ac:dyDescent="0.2">
      <c r="A435" s="125"/>
      <c r="B435" s="125"/>
      <c r="C435" s="125"/>
      <c r="F435" s="123"/>
      <c r="G435" s="123"/>
      <c r="H435" s="123"/>
      <c r="I435" s="123"/>
      <c r="J435" s="123"/>
      <c r="K435" s="123"/>
      <c r="L435" s="123"/>
      <c r="M435" s="123"/>
      <c r="N435" s="123"/>
      <c r="O435" s="123"/>
      <c r="P435" s="123"/>
      <c r="Q435" s="123"/>
      <c r="R435" s="123"/>
    </row>
    <row r="436" spans="1:18" s="124" customFormat="1" ht="15" x14ac:dyDescent="0.2">
      <c r="A436" s="125"/>
      <c r="B436" s="125"/>
      <c r="C436" s="125"/>
      <c r="F436" s="123"/>
      <c r="G436" s="123"/>
      <c r="H436" s="123"/>
      <c r="I436" s="123"/>
      <c r="J436" s="123"/>
      <c r="K436" s="123"/>
      <c r="L436" s="123"/>
      <c r="M436" s="123"/>
      <c r="N436" s="123"/>
      <c r="O436" s="123"/>
      <c r="P436" s="123"/>
      <c r="Q436" s="123"/>
      <c r="R436" s="123"/>
    </row>
    <row r="437" spans="1:18" s="124" customFormat="1" ht="15" x14ac:dyDescent="0.2">
      <c r="A437" s="125"/>
      <c r="B437" s="125"/>
      <c r="C437" s="125"/>
      <c r="F437" s="123"/>
      <c r="G437" s="123"/>
      <c r="H437" s="123"/>
      <c r="I437" s="123"/>
      <c r="J437" s="123"/>
      <c r="K437" s="123"/>
      <c r="L437" s="123"/>
      <c r="M437" s="123"/>
      <c r="N437" s="123"/>
      <c r="O437" s="123"/>
      <c r="P437" s="123"/>
      <c r="Q437" s="123"/>
      <c r="R437" s="123"/>
    </row>
    <row r="438" spans="1:18" s="124" customFormat="1" ht="15" x14ac:dyDescent="0.2">
      <c r="A438" s="125"/>
      <c r="B438" s="125"/>
      <c r="C438" s="125"/>
      <c r="F438" s="123"/>
      <c r="G438" s="123"/>
      <c r="H438" s="123"/>
      <c r="I438" s="123"/>
      <c r="J438" s="123"/>
      <c r="K438" s="123"/>
      <c r="L438" s="123"/>
      <c r="M438" s="123"/>
      <c r="N438" s="123"/>
      <c r="O438" s="123"/>
      <c r="P438" s="123"/>
      <c r="Q438" s="123"/>
      <c r="R438" s="123"/>
    </row>
    <row r="439" spans="1:18" s="124" customFormat="1" ht="15" x14ac:dyDescent="0.2">
      <c r="A439" s="125"/>
      <c r="B439" s="125"/>
      <c r="C439" s="125"/>
      <c r="F439" s="123"/>
      <c r="G439" s="123"/>
      <c r="H439" s="123"/>
      <c r="I439" s="123"/>
      <c r="J439" s="123"/>
      <c r="K439" s="123"/>
      <c r="L439" s="123"/>
      <c r="M439" s="123"/>
      <c r="N439" s="123"/>
      <c r="O439" s="123"/>
      <c r="P439" s="123"/>
      <c r="Q439" s="123"/>
      <c r="R439" s="123"/>
    </row>
    <row r="440" spans="1:18" s="124" customFormat="1" ht="15" x14ac:dyDescent="0.2">
      <c r="A440" s="125"/>
      <c r="B440" s="125"/>
      <c r="C440" s="125"/>
      <c r="F440" s="123"/>
      <c r="G440" s="123"/>
      <c r="H440" s="123"/>
      <c r="I440" s="123"/>
      <c r="J440" s="123"/>
      <c r="K440" s="123"/>
      <c r="L440" s="123"/>
      <c r="M440" s="123"/>
      <c r="N440" s="123"/>
      <c r="O440" s="123"/>
      <c r="P440" s="123"/>
      <c r="Q440" s="123"/>
      <c r="R440" s="123"/>
    </row>
    <row r="441" spans="1:18" s="124" customFormat="1" ht="15" x14ac:dyDescent="0.2">
      <c r="A441" s="125"/>
      <c r="B441" s="125"/>
      <c r="C441" s="125"/>
      <c r="F441" s="123"/>
      <c r="G441" s="123"/>
      <c r="H441" s="123"/>
      <c r="I441" s="123"/>
      <c r="J441" s="123"/>
      <c r="K441" s="123"/>
      <c r="L441" s="123"/>
      <c r="M441" s="123"/>
      <c r="N441" s="123"/>
      <c r="O441" s="123"/>
      <c r="P441" s="123"/>
      <c r="Q441" s="123"/>
      <c r="R441" s="123"/>
    </row>
    <row r="442" spans="1:18" s="124" customFormat="1" ht="15" x14ac:dyDescent="0.2">
      <c r="A442" s="125"/>
      <c r="B442" s="125"/>
      <c r="C442" s="125"/>
      <c r="F442" s="123"/>
      <c r="G442" s="123"/>
      <c r="H442" s="123"/>
      <c r="I442" s="123"/>
      <c r="J442" s="123"/>
      <c r="K442" s="123"/>
      <c r="L442" s="123"/>
      <c r="M442" s="123"/>
      <c r="N442" s="123"/>
      <c r="O442" s="123"/>
      <c r="P442" s="123"/>
      <c r="Q442" s="123"/>
      <c r="R442" s="123"/>
    </row>
    <row r="443" spans="1:18" s="124" customFormat="1" ht="15" x14ac:dyDescent="0.2">
      <c r="A443" s="125"/>
      <c r="B443" s="125"/>
      <c r="C443" s="125"/>
      <c r="F443" s="123"/>
      <c r="G443" s="123"/>
      <c r="H443" s="123"/>
      <c r="I443" s="123"/>
      <c r="J443" s="123"/>
      <c r="K443" s="123"/>
      <c r="L443" s="123"/>
      <c r="M443" s="123"/>
      <c r="N443" s="123"/>
      <c r="O443" s="123"/>
      <c r="P443" s="123"/>
      <c r="Q443" s="123"/>
      <c r="R443" s="123"/>
    </row>
    <row r="444" spans="1:18" s="124" customFormat="1" ht="15" x14ac:dyDescent="0.2">
      <c r="A444" s="125"/>
      <c r="B444" s="125"/>
      <c r="C444" s="125"/>
      <c r="F444" s="123"/>
      <c r="G444" s="123"/>
      <c r="H444" s="123"/>
      <c r="I444" s="123"/>
      <c r="J444" s="123"/>
      <c r="K444" s="123"/>
      <c r="L444" s="123"/>
      <c r="M444" s="123"/>
      <c r="N444" s="123"/>
      <c r="O444" s="123"/>
      <c r="P444" s="123"/>
      <c r="Q444" s="123"/>
      <c r="R444" s="123"/>
    </row>
    <row r="445" spans="1:18" s="124" customFormat="1" ht="15" x14ac:dyDescent="0.2">
      <c r="A445" s="125"/>
      <c r="B445" s="125"/>
      <c r="C445" s="125"/>
      <c r="F445" s="123"/>
      <c r="G445" s="123"/>
      <c r="H445" s="123"/>
      <c r="I445" s="123"/>
      <c r="J445" s="123"/>
      <c r="K445" s="123"/>
      <c r="L445" s="123"/>
      <c r="M445" s="123"/>
      <c r="N445" s="123"/>
      <c r="O445" s="123"/>
      <c r="P445" s="123"/>
      <c r="Q445" s="123"/>
      <c r="R445" s="123"/>
    </row>
    <row r="446" spans="1:18" s="124" customFormat="1" ht="15" x14ac:dyDescent="0.2">
      <c r="A446" s="125"/>
      <c r="B446" s="125"/>
      <c r="C446" s="125"/>
      <c r="F446" s="123"/>
      <c r="G446" s="123"/>
      <c r="H446" s="123"/>
      <c r="I446" s="123"/>
      <c r="J446" s="123"/>
      <c r="K446" s="123"/>
      <c r="L446" s="123"/>
      <c r="M446" s="123"/>
      <c r="N446" s="123"/>
      <c r="O446" s="123"/>
      <c r="P446" s="123"/>
      <c r="Q446" s="123"/>
      <c r="R446" s="123"/>
    </row>
    <row r="447" spans="1:18" s="124" customFormat="1" ht="15" x14ac:dyDescent="0.2">
      <c r="A447" s="125"/>
      <c r="B447" s="125"/>
      <c r="C447" s="125"/>
      <c r="F447" s="123"/>
      <c r="G447" s="123"/>
      <c r="H447" s="123"/>
      <c r="I447" s="123"/>
      <c r="J447" s="123"/>
      <c r="K447" s="123"/>
      <c r="L447" s="123"/>
      <c r="M447" s="123"/>
      <c r="N447" s="123"/>
      <c r="O447" s="123"/>
      <c r="P447" s="123"/>
      <c r="Q447" s="123"/>
      <c r="R447" s="123"/>
    </row>
    <row r="448" spans="1:18" s="124" customFormat="1" ht="15" x14ac:dyDescent="0.2">
      <c r="A448" s="125"/>
      <c r="B448" s="125"/>
      <c r="C448" s="125"/>
      <c r="F448" s="123"/>
      <c r="G448" s="123"/>
      <c r="H448" s="123"/>
      <c r="I448" s="123"/>
      <c r="J448" s="123"/>
      <c r="K448" s="123"/>
      <c r="L448" s="123"/>
      <c r="M448" s="123"/>
      <c r="N448" s="123"/>
      <c r="O448" s="123"/>
      <c r="P448" s="123"/>
      <c r="Q448" s="123"/>
      <c r="R448" s="123"/>
    </row>
    <row r="449" spans="1:18" s="124" customFormat="1" ht="15" x14ac:dyDescent="0.2">
      <c r="A449" s="125"/>
      <c r="B449" s="125"/>
      <c r="C449" s="125"/>
      <c r="F449" s="123"/>
      <c r="G449" s="123"/>
      <c r="H449" s="123"/>
      <c r="I449" s="123"/>
      <c r="J449" s="123"/>
      <c r="K449" s="123"/>
      <c r="L449" s="123"/>
      <c r="M449" s="123"/>
      <c r="N449" s="123"/>
      <c r="O449" s="123"/>
      <c r="P449" s="123"/>
      <c r="Q449" s="123"/>
      <c r="R449" s="123"/>
    </row>
    <row r="450" spans="1:18" s="124" customFormat="1" ht="15" x14ac:dyDescent="0.2">
      <c r="A450" s="125"/>
      <c r="B450" s="125"/>
      <c r="C450" s="125"/>
      <c r="F450" s="123"/>
      <c r="G450" s="123"/>
      <c r="H450" s="123"/>
      <c r="I450" s="123"/>
      <c r="J450" s="123"/>
      <c r="K450" s="123"/>
      <c r="L450" s="123"/>
      <c r="M450" s="123"/>
      <c r="N450" s="123"/>
      <c r="O450" s="123"/>
      <c r="P450" s="123"/>
      <c r="Q450" s="123"/>
      <c r="R450" s="123"/>
    </row>
    <row r="451" spans="1:18" s="124" customFormat="1" ht="15" x14ac:dyDescent="0.2">
      <c r="A451" s="125"/>
      <c r="B451" s="125"/>
      <c r="C451" s="125"/>
      <c r="F451" s="123"/>
      <c r="G451" s="123"/>
      <c r="H451" s="123"/>
      <c r="I451" s="123"/>
      <c r="J451" s="123"/>
      <c r="K451" s="123"/>
      <c r="L451" s="123"/>
      <c r="M451" s="123"/>
      <c r="N451" s="123"/>
      <c r="O451" s="123"/>
      <c r="P451" s="123"/>
      <c r="Q451" s="123"/>
      <c r="R451" s="123"/>
    </row>
    <row r="452" spans="1:18" s="124" customFormat="1" ht="15" x14ac:dyDescent="0.2">
      <c r="A452" s="125"/>
      <c r="B452" s="125"/>
      <c r="C452" s="125"/>
      <c r="F452" s="123"/>
      <c r="G452" s="123"/>
      <c r="H452" s="123"/>
      <c r="I452" s="123"/>
      <c r="J452" s="123"/>
      <c r="K452" s="123"/>
      <c r="L452" s="123"/>
      <c r="M452" s="123"/>
      <c r="N452" s="123"/>
      <c r="O452" s="123"/>
      <c r="P452" s="123"/>
      <c r="Q452" s="123"/>
      <c r="R452" s="123"/>
    </row>
    <row r="453" spans="1:18" s="124" customFormat="1" ht="15" x14ac:dyDescent="0.2">
      <c r="A453" s="125"/>
      <c r="B453" s="125"/>
      <c r="C453" s="125"/>
      <c r="F453" s="123"/>
      <c r="G453" s="123"/>
      <c r="H453" s="123"/>
      <c r="I453" s="123"/>
      <c r="J453" s="123"/>
      <c r="K453" s="123"/>
      <c r="L453" s="123"/>
      <c r="M453" s="123"/>
      <c r="N453" s="123"/>
      <c r="O453" s="123"/>
      <c r="P453" s="123"/>
      <c r="Q453" s="123"/>
      <c r="R453" s="123"/>
    </row>
    <row r="454" spans="1:18" s="124" customFormat="1" ht="15" x14ac:dyDescent="0.2">
      <c r="A454" s="125"/>
      <c r="B454" s="125"/>
      <c r="C454" s="125"/>
      <c r="F454" s="123"/>
      <c r="G454" s="123"/>
      <c r="H454" s="123"/>
      <c r="I454" s="123"/>
      <c r="J454" s="123"/>
      <c r="K454" s="123"/>
      <c r="L454" s="123"/>
      <c r="M454" s="123"/>
      <c r="N454" s="123"/>
      <c r="O454" s="123"/>
      <c r="P454" s="123"/>
      <c r="Q454" s="123"/>
      <c r="R454" s="123"/>
    </row>
    <row r="455" spans="1:18" s="124" customFormat="1" ht="15" x14ac:dyDescent="0.2">
      <c r="A455" s="125"/>
      <c r="B455" s="125"/>
      <c r="C455" s="125"/>
      <c r="F455" s="123"/>
      <c r="G455" s="123"/>
      <c r="H455" s="123"/>
      <c r="I455" s="123"/>
      <c r="J455" s="123"/>
      <c r="K455" s="123"/>
      <c r="L455" s="123"/>
      <c r="M455" s="123"/>
      <c r="N455" s="123"/>
      <c r="O455" s="123"/>
      <c r="P455" s="123"/>
      <c r="Q455" s="123"/>
      <c r="R455" s="123"/>
    </row>
    <row r="456" spans="1:18" s="124" customFormat="1" ht="15" x14ac:dyDescent="0.2">
      <c r="A456" s="125"/>
      <c r="B456" s="125"/>
      <c r="C456" s="125"/>
      <c r="F456" s="123"/>
      <c r="G456" s="123"/>
      <c r="H456" s="123"/>
      <c r="I456" s="123"/>
      <c r="J456" s="123"/>
      <c r="K456" s="123"/>
      <c r="L456" s="123"/>
      <c r="M456" s="123"/>
      <c r="N456" s="123"/>
      <c r="O456" s="123"/>
      <c r="P456" s="123"/>
      <c r="Q456" s="123"/>
      <c r="R456" s="123"/>
    </row>
    <row r="457" spans="1:18" s="124" customFormat="1" ht="15" x14ac:dyDescent="0.2">
      <c r="A457" s="125"/>
      <c r="B457" s="125"/>
      <c r="C457" s="125"/>
      <c r="F457" s="123"/>
      <c r="G457" s="123"/>
      <c r="H457" s="123"/>
      <c r="I457" s="123"/>
      <c r="J457" s="123"/>
      <c r="K457" s="123"/>
      <c r="L457" s="123"/>
      <c r="M457" s="123"/>
      <c r="N457" s="123"/>
      <c r="O457" s="123"/>
      <c r="P457" s="123"/>
      <c r="Q457" s="123"/>
      <c r="R457" s="123"/>
    </row>
    <row r="458" spans="1:18" s="124" customFormat="1" ht="15" x14ac:dyDescent="0.2">
      <c r="A458" s="125"/>
      <c r="B458" s="125"/>
      <c r="C458" s="125"/>
      <c r="F458" s="123"/>
      <c r="G458" s="123"/>
      <c r="H458" s="123"/>
      <c r="I458" s="123"/>
      <c r="J458" s="123"/>
      <c r="K458" s="123"/>
      <c r="L458" s="123"/>
      <c r="M458" s="123"/>
      <c r="N458" s="123"/>
      <c r="O458" s="123"/>
      <c r="P458" s="123"/>
      <c r="Q458" s="123"/>
      <c r="R458" s="123"/>
    </row>
    <row r="459" spans="1:18" s="124" customFormat="1" ht="15" x14ac:dyDescent="0.2">
      <c r="A459" s="125"/>
      <c r="B459" s="125"/>
      <c r="C459" s="125"/>
      <c r="F459" s="123"/>
      <c r="G459" s="123"/>
      <c r="H459" s="123"/>
      <c r="I459" s="123"/>
      <c r="J459" s="123"/>
      <c r="K459" s="123"/>
      <c r="L459" s="123"/>
      <c r="M459" s="123"/>
      <c r="N459" s="123"/>
      <c r="O459" s="123"/>
      <c r="P459" s="123"/>
      <c r="Q459" s="123"/>
      <c r="R459" s="123"/>
    </row>
    <row r="460" spans="1:18" s="124" customFormat="1" ht="15" x14ac:dyDescent="0.2">
      <c r="A460" s="125"/>
      <c r="B460" s="125"/>
      <c r="C460" s="125"/>
      <c r="F460" s="123"/>
      <c r="G460" s="123"/>
      <c r="H460" s="123"/>
      <c r="I460" s="123"/>
      <c r="J460" s="123"/>
      <c r="K460" s="123"/>
      <c r="L460" s="123"/>
      <c r="M460" s="123"/>
      <c r="N460" s="123"/>
      <c r="O460" s="123"/>
      <c r="P460" s="123"/>
      <c r="Q460" s="123"/>
      <c r="R460" s="123"/>
    </row>
    <row r="461" spans="1:18" s="124" customFormat="1" ht="15" x14ac:dyDescent="0.2">
      <c r="A461" s="125"/>
      <c r="B461" s="125"/>
      <c r="C461" s="125"/>
      <c r="F461" s="123"/>
      <c r="G461" s="123"/>
      <c r="H461" s="123"/>
      <c r="I461" s="123"/>
      <c r="J461" s="123"/>
      <c r="K461" s="123"/>
      <c r="L461" s="123"/>
      <c r="M461" s="123"/>
      <c r="N461" s="123"/>
      <c r="O461" s="123"/>
      <c r="P461" s="123"/>
      <c r="Q461" s="123"/>
      <c r="R461" s="123"/>
    </row>
    <row r="462" spans="1:18" s="124" customFormat="1" ht="15" x14ac:dyDescent="0.2">
      <c r="A462" s="125"/>
      <c r="B462" s="125"/>
      <c r="C462" s="125"/>
      <c r="F462" s="123"/>
      <c r="G462" s="123"/>
      <c r="H462" s="123"/>
      <c r="I462" s="123"/>
      <c r="J462" s="123"/>
      <c r="K462" s="123"/>
      <c r="L462" s="123"/>
      <c r="M462" s="123"/>
      <c r="N462" s="123"/>
      <c r="O462" s="123"/>
      <c r="P462" s="123"/>
      <c r="Q462" s="123"/>
      <c r="R462" s="123"/>
    </row>
    <row r="463" spans="1:18" s="124" customFormat="1" ht="15" x14ac:dyDescent="0.2">
      <c r="A463" s="125"/>
      <c r="B463" s="125"/>
      <c r="C463" s="125"/>
      <c r="F463" s="123"/>
      <c r="G463" s="123"/>
      <c r="H463" s="123"/>
      <c r="I463" s="123"/>
      <c r="J463" s="123"/>
      <c r="K463" s="123"/>
      <c r="L463" s="123"/>
      <c r="M463" s="123"/>
      <c r="N463" s="123"/>
      <c r="O463" s="123"/>
      <c r="P463" s="123"/>
      <c r="Q463" s="123"/>
      <c r="R463" s="123"/>
    </row>
    <row r="464" spans="1:18" s="124" customFormat="1" ht="15" x14ac:dyDescent="0.2">
      <c r="A464" s="125"/>
      <c r="B464" s="125"/>
      <c r="C464" s="125"/>
      <c r="F464" s="123"/>
      <c r="G464" s="123"/>
      <c r="H464" s="123"/>
      <c r="I464" s="123"/>
      <c r="J464" s="123"/>
      <c r="K464" s="123"/>
      <c r="L464" s="123"/>
      <c r="M464" s="123"/>
      <c r="N464" s="123"/>
      <c r="O464" s="123"/>
      <c r="P464" s="123"/>
      <c r="Q464" s="123"/>
      <c r="R464" s="123"/>
    </row>
    <row r="465" spans="1:18" s="124" customFormat="1" ht="15" x14ac:dyDescent="0.2">
      <c r="A465" s="125"/>
      <c r="B465" s="125"/>
      <c r="C465" s="125"/>
      <c r="F465" s="123"/>
      <c r="G465" s="123"/>
      <c r="H465" s="123"/>
      <c r="I465" s="123"/>
      <c r="J465" s="123"/>
      <c r="K465" s="123"/>
      <c r="L465" s="123"/>
      <c r="M465" s="123"/>
      <c r="N465" s="123"/>
      <c r="O465" s="123"/>
      <c r="P465" s="123"/>
      <c r="Q465" s="123"/>
      <c r="R465" s="123"/>
    </row>
    <row r="466" spans="1:18" s="124" customFormat="1" ht="15" x14ac:dyDescent="0.2">
      <c r="A466" s="125"/>
      <c r="B466" s="125"/>
      <c r="C466" s="125"/>
      <c r="F466" s="123"/>
      <c r="G466" s="123"/>
      <c r="H466" s="123"/>
      <c r="I466" s="123"/>
      <c r="J466" s="123"/>
      <c r="K466" s="123"/>
      <c r="L466" s="123"/>
      <c r="M466" s="123"/>
      <c r="N466" s="123"/>
      <c r="O466" s="123"/>
      <c r="P466" s="123"/>
      <c r="Q466" s="123"/>
      <c r="R466" s="123"/>
    </row>
    <row r="467" spans="1:18" s="124" customFormat="1" ht="15" x14ac:dyDescent="0.2">
      <c r="A467" s="125"/>
      <c r="B467" s="125"/>
      <c r="C467" s="125"/>
      <c r="F467" s="123"/>
      <c r="G467" s="123"/>
      <c r="H467" s="123"/>
      <c r="I467" s="123"/>
      <c r="J467" s="123"/>
      <c r="K467" s="123"/>
      <c r="L467" s="123"/>
      <c r="M467" s="123"/>
      <c r="N467" s="123"/>
      <c r="O467" s="123"/>
      <c r="P467" s="123"/>
      <c r="Q467" s="123"/>
      <c r="R467" s="123"/>
    </row>
    <row r="468" spans="1:18" s="124" customFormat="1" ht="15" x14ac:dyDescent="0.2">
      <c r="A468" s="125"/>
      <c r="B468" s="125"/>
      <c r="C468" s="125"/>
      <c r="F468" s="123"/>
      <c r="G468" s="123"/>
      <c r="H468" s="123"/>
      <c r="I468" s="123"/>
      <c r="J468" s="123"/>
      <c r="K468" s="123"/>
      <c r="L468" s="123"/>
      <c r="M468" s="123"/>
      <c r="N468" s="123"/>
      <c r="O468" s="123"/>
      <c r="P468" s="123"/>
      <c r="Q468" s="123"/>
      <c r="R468" s="123"/>
    </row>
    <row r="469" spans="1:18" s="124" customFormat="1" ht="15" x14ac:dyDescent="0.2">
      <c r="A469" s="125"/>
      <c r="B469" s="125"/>
      <c r="C469" s="125"/>
      <c r="F469" s="123"/>
      <c r="G469" s="123"/>
      <c r="H469" s="123"/>
      <c r="I469" s="123"/>
      <c r="J469" s="123"/>
      <c r="K469" s="123"/>
      <c r="L469" s="123"/>
      <c r="M469" s="123"/>
      <c r="N469" s="123"/>
      <c r="O469" s="123"/>
      <c r="P469" s="123"/>
      <c r="Q469" s="123"/>
      <c r="R469" s="123"/>
    </row>
    <row r="470" spans="1:18" s="124" customFormat="1" ht="15" x14ac:dyDescent="0.2">
      <c r="A470" s="125"/>
      <c r="B470" s="125"/>
      <c r="C470" s="125"/>
      <c r="F470" s="123"/>
      <c r="G470" s="123"/>
      <c r="H470" s="123"/>
      <c r="I470" s="123"/>
      <c r="J470" s="123"/>
      <c r="K470" s="123"/>
      <c r="L470" s="123"/>
      <c r="M470" s="123"/>
      <c r="N470" s="123"/>
      <c r="O470" s="123"/>
      <c r="P470" s="123"/>
      <c r="Q470" s="123"/>
      <c r="R470" s="123"/>
    </row>
    <row r="471" spans="1:18" s="124" customFormat="1" ht="15" x14ac:dyDescent="0.2">
      <c r="A471" s="125"/>
      <c r="B471" s="125"/>
      <c r="C471" s="125"/>
      <c r="F471" s="123"/>
      <c r="G471" s="123"/>
      <c r="H471" s="123"/>
      <c r="I471" s="123"/>
      <c r="J471" s="123"/>
      <c r="K471" s="123"/>
      <c r="L471" s="123"/>
      <c r="M471" s="123"/>
      <c r="N471" s="123"/>
      <c r="O471" s="123"/>
      <c r="P471" s="123"/>
      <c r="Q471" s="123"/>
      <c r="R471" s="123"/>
    </row>
    <row r="472" spans="1:18" s="124" customFormat="1" ht="15" x14ac:dyDescent="0.2">
      <c r="A472" s="125"/>
      <c r="B472" s="125"/>
      <c r="C472" s="125"/>
      <c r="F472" s="123"/>
      <c r="G472" s="123"/>
      <c r="H472" s="123"/>
      <c r="I472" s="123"/>
      <c r="J472" s="123"/>
      <c r="K472" s="123"/>
      <c r="L472" s="123"/>
      <c r="M472" s="123"/>
      <c r="N472" s="123"/>
      <c r="O472" s="123"/>
      <c r="P472" s="123"/>
      <c r="Q472" s="123"/>
      <c r="R472" s="123"/>
    </row>
    <row r="473" spans="1:18" s="124" customFormat="1" ht="15" x14ac:dyDescent="0.2">
      <c r="A473" s="125"/>
      <c r="B473" s="125"/>
      <c r="C473" s="125"/>
      <c r="F473" s="123"/>
      <c r="G473" s="123"/>
      <c r="H473" s="123"/>
      <c r="I473" s="123"/>
      <c r="J473" s="123"/>
      <c r="K473" s="123"/>
      <c r="L473" s="123"/>
      <c r="M473" s="123"/>
      <c r="N473" s="123"/>
      <c r="O473" s="123"/>
      <c r="P473" s="123"/>
      <c r="Q473" s="123"/>
      <c r="R473" s="123"/>
    </row>
    <row r="474" spans="1:18" s="124" customFormat="1" ht="15" x14ac:dyDescent="0.2">
      <c r="A474" s="125"/>
      <c r="B474" s="125"/>
      <c r="C474" s="125"/>
      <c r="F474" s="123"/>
      <c r="G474" s="123"/>
      <c r="H474" s="123"/>
      <c r="I474" s="123"/>
      <c r="J474" s="123"/>
      <c r="K474" s="123"/>
      <c r="L474" s="123"/>
      <c r="M474" s="123"/>
      <c r="N474" s="123"/>
      <c r="O474" s="123"/>
      <c r="P474" s="123"/>
      <c r="Q474" s="123"/>
      <c r="R474" s="123"/>
    </row>
    <row r="475" spans="1:18" s="124" customFormat="1" ht="15" x14ac:dyDescent="0.2">
      <c r="A475" s="125"/>
      <c r="B475" s="125"/>
      <c r="C475" s="125"/>
      <c r="F475" s="123"/>
      <c r="G475" s="123"/>
      <c r="H475" s="123"/>
      <c r="I475" s="123"/>
      <c r="J475" s="123"/>
      <c r="K475" s="123"/>
      <c r="L475" s="123"/>
      <c r="M475" s="123"/>
      <c r="N475" s="123"/>
      <c r="O475" s="123"/>
      <c r="P475" s="123"/>
      <c r="Q475" s="123"/>
      <c r="R475" s="123"/>
    </row>
    <row r="476" spans="1:18" s="124" customFormat="1" ht="15" x14ac:dyDescent="0.2">
      <c r="A476" s="125"/>
      <c r="B476" s="125"/>
      <c r="C476" s="125"/>
      <c r="F476" s="123"/>
      <c r="G476" s="123"/>
      <c r="H476" s="123"/>
      <c r="I476" s="123"/>
      <c r="J476" s="123"/>
      <c r="K476" s="123"/>
      <c r="L476" s="123"/>
      <c r="M476" s="123"/>
      <c r="N476" s="123"/>
      <c r="O476" s="123"/>
      <c r="P476" s="123"/>
      <c r="Q476" s="123"/>
      <c r="R476" s="123"/>
    </row>
    <row r="477" spans="1:18" s="124" customFormat="1" ht="15" x14ac:dyDescent="0.2">
      <c r="A477" s="125"/>
      <c r="B477" s="125"/>
      <c r="C477" s="125"/>
      <c r="F477" s="123"/>
      <c r="G477" s="123"/>
      <c r="H477" s="123"/>
      <c r="I477" s="123"/>
      <c r="J477" s="123"/>
      <c r="K477" s="123"/>
      <c r="L477" s="123"/>
      <c r="M477" s="123"/>
      <c r="N477" s="123"/>
      <c r="O477" s="123"/>
      <c r="P477" s="123"/>
      <c r="Q477" s="123"/>
      <c r="R477" s="123"/>
    </row>
    <row r="478" spans="1:18" s="124" customFormat="1" ht="15" x14ac:dyDescent="0.2">
      <c r="A478" s="125"/>
      <c r="B478" s="125"/>
      <c r="C478" s="125"/>
      <c r="F478" s="123"/>
      <c r="G478" s="123"/>
      <c r="H478" s="123"/>
      <c r="I478" s="123"/>
      <c r="J478" s="123"/>
      <c r="K478" s="123"/>
      <c r="L478" s="123"/>
      <c r="M478" s="123"/>
      <c r="N478" s="123"/>
      <c r="O478" s="123"/>
      <c r="P478" s="123"/>
      <c r="Q478" s="123"/>
      <c r="R478" s="123"/>
    </row>
    <row r="479" spans="1:18" s="124" customFormat="1" ht="15" x14ac:dyDescent="0.2">
      <c r="A479" s="125"/>
      <c r="B479" s="125"/>
      <c r="C479" s="125"/>
      <c r="F479" s="123"/>
      <c r="G479" s="123"/>
      <c r="H479" s="123"/>
      <c r="I479" s="123"/>
      <c r="J479" s="123"/>
      <c r="K479" s="123"/>
      <c r="L479" s="123"/>
      <c r="M479" s="123"/>
      <c r="N479" s="123"/>
      <c r="O479" s="123"/>
      <c r="P479" s="123"/>
      <c r="Q479" s="123"/>
      <c r="R479" s="123"/>
    </row>
    <row r="480" spans="1:18" s="124" customFormat="1" ht="15" x14ac:dyDescent="0.2">
      <c r="A480" s="125"/>
      <c r="B480" s="125"/>
      <c r="C480" s="125"/>
      <c r="F480" s="123"/>
      <c r="G480" s="123"/>
      <c r="H480" s="123"/>
      <c r="I480" s="123"/>
      <c r="J480" s="123"/>
      <c r="K480" s="123"/>
      <c r="L480" s="123"/>
      <c r="M480" s="123"/>
      <c r="N480" s="123"/>
      <c r="O480" s="123"/>
      <c r="P480" s="123"/>
      <c r="Q480" s="123"/>
      <c r="R480" s="123"/>
    </row>
    <row r="481" spans="1:18" s="124" customFormat="1" ht="15" x14ac:dyDescent="0.2">
      <c r="A481" s="125"/>
      <c r="B481" s="125"/>
      <c r="C481" s="125"/>
      <c r="F481" s="123"/>
      <c r="G481" s="123"/>
      <c r="H481" s="123"/>
      <c r="I481" s="123"/>
      <c r="J481" s="123"/>
      <c r="K481" s="123"/>
      <c r="L481" s="123"/>
      <c r="M481" s="123"/>
      <c r="N481" s="123"/>
      <c r="O481" s="123"/>
      <c r="P481" s="123"/>
      <c r="Q481" s="123"/>
      <c r="R481" s="123"/>
    </row>
    <row r="482" spans="1:18" s="124" customFormat="1" ht="15" x14ac:dyDescent="0.2">
      <c r="A482" s="125"/>
      <c r="B482" s="125"/>
      <c r="C482" s="125"/>
      <c r="F482" s="123"/>
      <c r="G482" s="123"/>
      <c r="H482" s="123"/>
      <c r="I482" s="123"/>
      <c r="J482" s="123"/>
      <c r="K482" s="123"/>
      <c r="L482" s="123"/>
      <c r="M482" s="123"/>
      <c r="N482" s="123"/>
      <c r="O482" s="123"/>
      <c r="P482" s="123"/>
      <c r="Q482" s="123"/>
      <c r="R482" s="123"/>
    </row>
    <row r="483" spans="1:18" s="124" customFormat="1" ht="15" x14ac:dyDescent="0.2">
      <c r="A483" s="125"/>
      <c r="B483" s="125"/>
      <c r="C483" s="125"/>
      <c r="F483" s="123"/>
      <c r="G483" s="123"/>
      <c r="H483" s="123"/>
      <c r="I483" s="123"/>
      <c r="J483" s="123"/>
      <c r="K483" s="123"/>
      <c r="L483" s="123"/>
      <c r="M483" s="123"/>
      <c r="N483" s="123"/>
      <c r="O483" s="123"/>
      <c r="P483" s="123"/>
      <c r="Q483" s="123"/>
      <c r="R483" s="123"/>
    </row>
    <row r="484" spans="1:18" s="124" customFormat="1" ht="15" x14ac:dyDescent="0.2">
      <c r="A484" s="125"/>
      <c r="B484" s="125"/>
      <c r="C484" s="125"/>
      <c r="F484" s="123"/>
      <c r="G484" s="123"/>
      <c r="H484" s="123"/>
      <c r="I484" s="123"/>
      <c r="J484" s="123"/>
      <c r="K484" s="123"/>
      <c r="L484" s="123"/>
      <c r="M484" s="123"/>
      <c r="N484" s="123"/>
      <c r="O484" s="123"/>
      <c r="P484" s="123"/>
      <c r="Q484" s="123"/>
      <c r="R484" s="123"/>
    </row>
    <row r="485" spans="1:18" s="124" customFormat="1" ht="15" x14ac:dyDescent="0.2">
      <c r="A485" s="125"/>
      <c r="B485" s="125"/>
      <c r="C485" s="125"/>
      <c r="F485" s="123"/>
      <c r="G485" s="123"/>
      <c r="H485" s="123"/>
      <c r="I485" s="123"/>
      <c r="J485" s="123"/>
      <c r="K485" s="123"/>
      <c r="L485" s="123"/>
      <c r="M485" s="123"/>
      <c r="N485" s="123"/>
      <c r="O485" s="123"/>
      <c r="P485" s="123"/>
      <c r="Q485" s="123"/>
      <c r="R485" s="123"/>
    </row>
    <row r="486" spans="1:18" s="124" customFormat="1" ht="15" x14ac:dyDescent="0.2">
      <c r="A486" s="125"/>
      <c r="B486" s="125"/>
      <c r="C486" s="125"/>
      <c r="F486" s="123"/>
      <c r="G486" s="123"/>
      <c r="H486" s="123"/>
      <c r="I486" s="123"/>
      <c r="J486" s="123"/>
      <c r="K486" s="123"/>
      <c r="L486" s="123"/>
      <c r="M486" s="123"/>
      <c r="N486" s="123"/>
      <c r="O486" s="123"/>
      <c r="P486" s="123"/>
      <c r="Q486" s="123"/>
      <c r="R486" s="123"/>
    </row>
    <row r="487" spans="1:18" s="124" customFormat="1" ht="15" x14ac:dyDescent="0.2">
      <c r="A487" s="125"/>
      <c r="B487" s="125"/>
      <c r="C487" s="125"/>
      <c r="F487" s="123"/>
      <c r="G487" s="123"/>
      <c r="H487" s="123"/>
      <c r="I487" s="123"/>
      <c r="J487" s="123"/>
      <c r="K487" s="123"/>
      <c r="L487" s="123"/>
      <c r="M487" s="123"/>
      <c r="N487" s="123"/>
      <c r="O487" s="123"/>
      <c r="P487" s="123"/>
      <c r="Q487" s="123"/>
      <c r="R487" s="123"/>
    </row>
    <row r="488" spans="1:18" s="124" customFormat="1" ht="15" x14ac:dyDescent="0.2">
      <c r="A488" s="125"/>
      <c r="B488" s="125"/>
      <c r="C488" s="125"/>
      <c r="F488" s="123"/>
      <c r="G488" s="123"/>
      <c r="H488" s="123"/>
      <c r="I488" s="123"/>
      <c r="J488" s="123"/>
      <c r="K488" s="123"/>
      <c r="L488" s="123"/>
      <c r="M488" s="123"/>
      <c r="N488" s="123"/>
      <c r="O488" s="123"/>
      <c r="P488" s="123"/>
      <c r="Q488" s="123"/>
      <c r="R488" s="123"/>
    </row>
    <row r="489" spans="1:18" s="124" customFormat="1" ht="15" x14ac:dyDescent="0.2">
      <c r="A489" s="125"/>
      <c r="B489" s="125"/>
      <c r="C489" s="125"/>
      <c r="F489" s="123"/>
      <c r="G489" s="123"/>
      <c r="H489" s="123"/>
      <c r="I489" s="123"/>
      <c r="J489" s="123"/>
      <c r="K489" s="123"/>
      <c r="L489" s="123"/>
      <c r="M489" s="123"/>
      <c r="N489" s="123"/>
      <c r="O489" s="123"/>
      <c r="P489" s="123"/>
      <c r="Q489" s="123"/>
      <c r="R489" s="123"/>
    </row>
    <row r="490" spans="1:18" s="124" customFormat="1" ht="15" x14ac:dyDescent="0.2">
      <c r="A490" s="125"/>
      <c r="B490" s="125"/>
      <c r="C490" s="125"/>
      <c r="F490" s="123"/>
      <c r="G490" s="123"/>
      <c r="H490" s="123"/>
      <c r="I490" s="123"/>
      <c r="J490" s="123"/>
      <c r="K490" s="123"/>
      <c r="L490" s="123"/>
      <c r="M490" s="123"/>
      <c r="N490" s="123"/>
      <c r="O490" s="123"/>
      <c r="P490" s="123"/>
      <c r="Q490" s="123"/>
      <c r="R490" s="123"/>
    </row>
    <row r="491" spans="1:18" s="124" customFormat="1" ht="15" x14ac:dyDescent="0.2">
      <c r="A491" s="125"/>
      <c r="B491" s="125"/>
      <c r="C491" s="125"/>
      <c r="F491" s="123"/>
      <c r="G491" s="123"/>
      <c r="H491" s="123"/>
      <c r="I491" s="123"/>
      <c r="J491" s="123"/>
      <c r="K491" s="123"/>
      <c r="L491" s="123"/>
      <c r="M491" s="123"/>
      <c r="N491" s="123"/>
      <c r="O491" s="123"/>
      <c r="P491" s="123"/>
      <c r="Q491" s="123"/>
      <c r="R491" s="123"/>
    </row>
    <row r="492" spans="1:18" s="124" customFormat="1" ht="15" x14ac:dyDescent="0.2">
      <c r="A492" s="125"/>
      <c r="B492" s="125"/>
      <c r="C492" s="125"/>
      <c r="F492" s="123"/>
      <c r="G492" s="123"/>
      <c r="H492" s="123"/>
      <c r="I492" s="123"/>
      <c r="J492" s="123"/>
      <c r="K492" s="123"/>
      <c r="L492" s="123"/>
      <c r="M492" s="123"/>
      <c r="N492" s="123"/>
      <c r="O492" s="123"/>
      <c r="P492" s="123"/>
      <c r="Q492" s="123"/>
      <c r="R492" s="123"/>
    </row>
    <row r="493" spans="1:18" s="124" customFormat="1" ht="15" x14ac:dyDescent="0.2">
      <c r="A493" s="125"/>
      <c r="B493" s="125"/>
      <c r="C493" s="125"/>
      <c r="F493" s="123"/>
      <c r="G493" s="123"/>
      <c r="H493" s="123"/>
      <c r="I493" s="123"/>
      <c r="J493" s="123"/>
      <c r="K493" s="123"/>
      <c r="L493" s="123"/>
      <c r="M493" s="123"/>
      <c r="N493" s="123"/>
      <c r="O493" s="123"/>
      <c r="P493" s="123"/>
      <c r="Q493" s="123"/>
      <c r="R493" s="123"/>
    </row>
    <row r="494" spans="1:18" s="124" customFormat="1" ht="15" x14ac:dyDescent="0.2">
      <c r="A494" s="125"/>
      <c r="B494" s="125"/>
      <c r="C494" s="125"/>
      <c r="F494" s="123"/>
      <c r="G494" s="123"/>
      <c r="H494" s="123"/>
      <c r="I494" s="123"/>
      <c r="J494" s="123"/>
      <c r="K494" s="123"/>
      <c r="L494" s="123"/>
      <c r="M494" s="123"/>
      <c r="N494" s="123"/>
      <c r="O494" s="123"/>
      <c r="P494" s="123"/>
      <c r="Q494" s="123"/>
      <c r="R494" s="123"/>
    </row>
    <row r="495" spans="1:18" s="124" customFormat="1" ht="15" x14ac:dyDescent="0.2">
      <c r="A495" s="125"/>
      <c r="B495" s="125"/>
      <c r="C495" s="125"/>
      <c r="F495" s="123"/>
      <c r="G495" s="123"/>
      <c r="H495" s="123"/>
      <c r="I495" s="123"/>
      <c r="J495" s="123"/>
      <c r="K495" s="123"/>
      <c r="L495" s="123"/>
      <c r="M495" s="123"/>
      <c r="N495" s="123"/>
      <c r="O495" s="123"/>
      <c r="P495" s="123"/>
      <c r="Q495" s="123"/>
      <c r="R495" s="123"/>
    </row>
    <row r="496" spans="1:18" s="124" customFormat="1" ht="15" x14ac:dyDescent="0.2">
      <c r="A496" s="125"/>
      <c r="B496" s="125"/>
      <c r="C496" s="125"/>
      <c r="F496" s="123"/>
      <c r="G496" s="123"/>
      <c r="H496" s="123"/>
      <c r="I496" s="123"/>
      <c r="J496" s="123"/>
      <c r="K496" s="123"/>
      <c r="L496" s="123"/>
      <c r="M496" s="123"/>
      <c r="N496" s="123"/>
      <c r="O496" s="123"/>
      <c r="P496" s="123"/>
      <c r="Q496" s="123"/>
      <c r="R496" s="123"/>
    </row>
    <row r="497" spans="1:18" s="124" customFormat="1" ht="15" x14ac:dyDescent="0.2">
      <c r="A497" s="125"/>
      <c r="B497" s="125"/>
      <c r="C497" s="125"/>
      <c r="F497" s="123"/>
      <c r="G497" s="123"/>
      <c r="H497" s="123"/>
      <c r="I497" s="123"/>
      <c r="J497" s="123"/>
      <c r="K497" s="123"/>
      <c r="L497" s="123"/>
      <c r="M497" s="123"/>
      <c r="N497" s="123"/>
      <c r="O497" s="123"/>
      <c r="P497" s="123"/>
      <c r="Q497" s="123"/>
      <c r="R497" s="123"/>
    </row>
    <row r="498" spans="1:18" s="124" customFormat="1" ht="15" x14ac:dyDescent="0.2">
      <c r="A498" s="125"/>
      <c r="B498" s="125"/>
      <c r="C498" s="125"/>
      <c r="F498" s="123"/>
      <c r="G498" s="123"/>
      <c r="H498" s="123"/>
      <c r="I498" s="123"/>
      <c r="J498" s="123"/>
      <c r="K498" s="123"/>
      <c r="L498" s="123"/>
      <c r="M498" s="123"/>
      <c r="N498" s="123"/>
      <c r="O498" s="123"/>
      <c r="P498" s="123"/>
      <c r="Q498" s="123"/>
      <c r="R498" s="123"/>
    </row>
    <row r="499" spans="1:18" s="124" customFormat="1" ht="15" x14ac:dyDescent="0.2">
      <c r="A499" s="125"/>
      <c r="B499" s="125"/>
      <c r="C499" s="125"/>
      <c r="F499" s="123"/>
      <c r="G499" s="123"/>
      <c r="H499" s="123"/>
      <c r="I499" s="123"/>
      <c r="J499" s="123"/>
      <c r="K499" s="123"/>
      <c r="L499" s="123"/>
      <c r="M499" s="123"/>
      <c r="N499" s="123"/>
      <c r="O499" s="123"/>
      <c r="P499" s="123"/>
      <c r="Q499" s="123"/>
      <c r="R499" s="123"/>
    </row>
    <row r="500" spans="1:18" s="124" customFormat="1" ht="15" x14ac:dyDescent="0.2">
      <c r="A500" s="125"/>
      <c r="B500" s="125"/>
      <c r="C500" s="125"/>
      <c r="F500" s="123"/>
      <c r="G500" s="123"/>
      <c r="H500" s="123"/>
      <c r="I500" s="123"/>
      <c r="J500" s="123"/>
      <c r="K500" s="123"/>
      <c r="L500" s="123"/>
      <c r="M500" s="123"/>
      <c r="N500" s="123"/>
      <c r="O500" s="123"/>
      <c r="P500" s="123"/>
      <c r="Q500" s="123"/>
      <c r="R500" s="123"/>
    </row>
    <row r="501" spans="1:18" s="124" customFormat="1" ht="15" x14ac:dyDescent="0.2">
      <c r="A501" s="125"/>
      <c r="B501" s="125"/>
      <c r="C501" s="125"/>
      <c r="F501" s="123"/>
      <c r="G501" s="123"/>
      <c r="H501" s="123"/>
      <c r="I501" s="123"/>
      <c r="J501" s="123"/>
      <c r="K501" s="123"/>
      <c r="L501" s="123"/>
      <c r="M501" s="123"/>
      <c r="N501" s="123"/>
      <c r="O501" s="123"/>
      <c r="P501" s="123"/>
      <c r="Q501" s="123"/>
      <c r="R501" s="123"/>
    </row>
    <row r="502" spans="1:18" s="124" customFormat="1" ht="15" x14ac:dyDescent="0.2">
      <c r="A502" s="125"/>
      <c r="B502" s="125"/>
      <c r="C502" s="125"/>
      <c r="F502" s="123"/>
      <c r="G502" s="123"/>
      <c r="H502" s="123"/>
      <c r="I502" s="123"/>
      <c r="J502" s="123"/>
      <c r="K502" s="123"/>
      <c r="L502" s="123"/>
      <c r="M502" s="123"/>
      <c r="N502" s="123"/>
      <c r="O502" s="123"/>
      <c r="P502" s="123"/>
      <c r="Q502" s="123"/>
      <c r="R502" s="123"/>
    </row>
    <row r="503" spans="1:18" s="124" customFormat="1" ht="15" x14ac:dyDescent="0.2">
      <c r="A503" s="125"/>
      <c r="B503" s="125"/>
      <c r="C503" s="125"/>
      <c r="F503" s="123"/>
      <c r="G503" s="123"/>
      <c r="H503" s="123"/>
      <c r="I503" s="123"/>
      <c r="J503" s="123"/>
      <c r="K503" s="123"/>
      <c r="L503" s="123"/>
      <c r="M503" s="123"/>
      <c r="N503" s="123"/>
      <c r="O503" s="123"/>
      <c r="P503" s="123"/>
      <c r="Q503" s="123"/>
      <c r="R503" s="123"/>
    </row>
    <row r="504" spans="1:18" s="124" customFormat="1" ht="15" x14ac:dyDescent="0.2">
      <c r="A504" s="125"/>
      <c r="B504" s="125"/>
      <c r="C504" s="125"/>
      <c r="F504" s="123"/>
      <c r="G504" s="123"/>
      <c r="H504" s="123"/>
      <c r="I504" s="123"/>
      <c r="J504" s="123"/>
      <c r="K504" s="123"/>
      <c r="L504" s="123"/>
      <c r="M504" s="123"/>
      <c r="N504" s="123"/>
      <c r="O504" s="123"/>
      <c r="P504" s="123"/>
      <c r="Q504" s="123"/>
      <c r="R504" s="123"/>
    </row>
    <row r="505" spans="1:18" s="124" customFormat="1" ht="15" x14ac:dyDescent="0.2">
      <c r="A505" s="125"/>
      <c r="B505" s="125"/>
      <c r="C505" s="125"/>
      <c r="F505" s="123"/>
      <c r="G505" s="123"/>
      <c r="H505" s="123"/>
      <c r="I505" s="123"/>
      <c r="J505" s="123"/>
      <c r="K505" s="123"/>
      <c r="L505" s="123"/>
      <c r="M505" s="123"/>
      <c r="N505" s="123"/>
      <c r="O505" s="123"/>
      <c r="P505" s="123"/>
      <c r="Q505" s="123"/>
      <c r="R505" s="123"/>
    </row>
    <row r="506" spans="1:18" s="124" customFormat="1" ht="15" x14ac:dyDescent="0.2">
      <c r="A506" s="125"/>
      <c r="B506" s="125"/>
      <c r="C506" s="125"/>
      <c r="F506" s="123"/>
      <c r="G506" s="123"/>
      <c r="H506" s="123"/>
      <c r="I506" s="123"/>
      <c r="J506" s="123"/>
      <c r="K506" s="123"/>
      <c r="L506" s="123"/>
      <c r="M506" s="123"/>
      <c r="N506" s="123"/>
      <c r="O506" s="123"/>
      <c r="P506" s="123"/>
      <c r="Q506" s="123"/>
      <c r="R506" s="123"/>
    </row>
    <row r="507" spans="1:18" s="124" customFormat="1" ht="15" x14ac:dyDescent="0.2">
      <c r="A507" s="125"/>
      <c r="B507" s="125"/>
      <c r="C507" s="125"/>
      <c r="F507" s="123"/>
      <c r="G507" s="123"/>
      <c r="H507" s="123"/>
      <c r="I507" s="123"/>
      <c r="J507" s="123"/>
      <c r="K507" s="123"/>
      <c r="L507" s="123"/>
      <c r="M507" s="123"/>
      <c r="N507" s="123"/>
      <c r="O507" s="123"/>
      <c r="P507" s="123"/>
      <c r="Q507" s="123"/>
      <c r="R507" s="123"/>
    </row>
    <row r="508" spans="1:18" s="124" customFormat="1" ht="15" x14ac:dyDescent="0.2">
      <c r="A508" s="125"/>
      <c r="B508" s="125"/>
      <c r="C508" s="125"/>
      <c r="F508" s="123"/>
      <c r="G508" s="123"/>
      <c r="H508" s="123"/>
      <c r="I508" s="123"/>
      <c r="J508" s="123"/>
      <c r="K508" s="123"/>
      <c r="L508" s="123"/>
      <c r="M508" s="123"/>
      <c r="N508" s="123"/>
      <c r="O508" s="123"/>
      <c r="P508" s="123"/>
      <c r="Q508" s="123"/>
      <c r="R508" s="123"/>
    </row>
    <row r="509" spans="1:18" s="124" customFormat="1" ht="15" x14ac:dyDescent="0.2">
      <c r="A509" s="125"/>
      <c r="B509" s="125"/>
      <c r="C509" s="125"/>
      <c r="F509" s="123"/>
      <c r="G509" s="123"/>
      <c r="H509" s="123"/>
      <c r="I509" s="123"/>
      <c r="J509" s="123"/>
      <c r="K509" s="123"/>
      <c r="L509" s="123"/>
      <c r="M509" s="123"/>
      <c r="N509" s="123"/>
      <c r="O509" s="123"/>
      <c r="P509" s="123"/>
      <c r="Q509" s="123"/>
      <c r="R509" s="123"/>
    </row>
    <row r="510" spans="1:18" s="124" customFormat="1" ht="15" x14ac:dyDescent="0.2">
      <c r="A510" s="125"/>
      <c r="B510" s="125"/>
      <c r="C510" s="125"/>
      <c r="F510" s="123"/>
      <c r="G510" s="123"/>
      <c r="H510" s="123"/>
      <c r="I510" s="123"/>
      <c r="J510" s="123"/>
      <c r="K510" s="123"/>
      <c r="L510" s="123"/>
      <c r="M510" s="123"/>
      <c r="N510" s="123"/>
      <c r="O510" s="123"/>
      <c r="P510" s="123"/>
      <c r="Q510" s="123"/>
      <c r="R510" s="123"/>
    </row>
    <row r="511" spans="1:18" s="124" customFormat="1" ht="15" x14ac:dyDescent="0.2">
      <c r="A511" s="125"/>
      <c r="B511" s="125"/>
      <c r="C511" s="125"/>
      <c r="F511" s="123"/>
      <c r="G511" s="123"/>
      <c r="H511" s="123"/>
      <c r="I511" s="123"/>
      <c r="J511" s="123"/>
      <c r="K511" s="123"/>
      <c r="L511" s="123"/>
      <c r="M511" s="123"/>
      <c r="N511" s="123"/>
      <c r="O511" s="123"/>
      <c r="P511" s="123"/>
      <c r="Q511" s="123"/>
      <c r="R511" s="123"/>
    </row>
    <row r="512" spans="1:18" s="124" customFormat="1" ht="15" x14ac:dyDescent="0.2">
      <c r="A512" s="125"/>
      <c r="B512" s="125"/>
      <c r="C512" s="125"/>
      <c r="F512" s="123"/>
      <c r="G512" s="123"/>
      <c r="H512" s="123"/>
      <c r="I512" s="123"/>
      <c r="J512" s="123"/>
      <c r="K512" s="123"/>
      <c r="L512" s="123"/>
      <c r="M512" s="123"/>
      <c r="N512" s="123"/>
      <c r="O512" s="123"/>
      <c r="P512" s="123"/>
      <c r="Q512" s="123"/>
      <c r="R512" s="123"/>
    </row>
    <row r="513" spans="1:18" s="124" customFormat="1" ht="15" x14ac:dyDescent="0.2">
      <c r="A513" s="125"/>
      <c r="B513" s="125"/>
      <c r="C513" s="125"/>
      <c r="F513" s="123"/>
      <c r="G513" s="123"/>
      <c r="H513" s="123"/>
      <c r="I513" s="123"/>
      <c r="J513" s="123"/>
      <c r="K513" s="123"/>
      <c r="L513" s="123"/>
      <c r="M513" s="123"/>
      <c r="N513" s="123"/>
      <c r="O513" s="123"/>
      <c r="P513" s="123"/>
      <c r="Q513" s="123"/>
      <c r="R513" s="123"/>
    </row>
    <row r="514" spans="1:18" s="124" customFormat="1" ht="15" x14ac:dyDescent="0.2">
      <c r="A514" s="125"/>
      <c r="B514" s="125"/>
      <c r="C514" s="125"/>
      <c r="F514" s="123"/>
      <c r="G514" s="123"/>
      <c r="H514" s="123"/>
      <c r="I514" s="123"/>
      <c r="J514" s="123"/>
      <c r="K514" s="123"/>
      <c r="L514" s="123"/>
      <c r="M514" s="123"/>
      <c r="N514" s="123"/>
      <c r="O514" s="123"/>
      <c r="P514" s="123"/>
      <c r="Q514" s="123"/>
      <c r="R514" s="123"/>
    </row>
    <row r="515" spans="1:18" s="124" customFormat="1" ht="15" x14ac:dyDescent="0.2">
      <c r="A515" s="125"/>
      <c r="B515" s="125"/>
      <c r="C515" s="125"/>
      <c r="F515" s="123"/>
      <c r="G515" s="123"/>
      <c r="H515" s="123"/>
      <c r="I515" s="123"/>
      <c r="J515" s="123"/>
      <c r="K515" s="123"/>
      <c r="L515" s="123"/>
      <c r="M515" s="123"/>
      <c r="N515" s="123"/>
      <c r="O515" s="123"/>
      <c r="P515" s="123"/>
      <c r="Q515" s="123"/>
      <c r="R515" s="123"/>
    </row>
    <row r="516" spans="1:18" s="124" customFormat="1" ht="15" x14ac:dyDescent="0.2">
      <c r="A516" s="125"/>
      <c r="B516" s="125"/>
      <c r="C516" s="125"/>
      <c r="F516" s="123"/>
      <c r="G516" s="123"/>
      <c r="H516" s="123"/>
      <c r="I516" s="123"/>
      <c r="J516" s="123"/>
      <c r="K516" s="123"/>
      <c r="L516" s="123"/>
      <c r="M516" s="123"/>
      <c r="N516" s="123"/>
      <c r="O516" s="123"/>
      <c r="P516" s="123"/>
      <c r="Q516" s="123"/>
      <c r="R516" s="123"/>
    </row>
    <row r="517" spans="1:18" s="124" customFormat="1" ht="15" x14ac:dyDescent="0.2">
      <c r="A517" s="125"/>
      <c r="B517" s="125"/>
      <c r="C517" s="125"/>
      <c r="F517" s="123"/>
      <c r="G517" s="123"/>
      <c r="H517" s="123"/>
      <c r="I517" s="123"/>
      <c r="J517" s="123"/>
      <c r="K517" s="123"/>
      <c r="L517" s="123"/>
      <c r="M517" s="123"/>
      <c r="N517" s="123"/>
      <c r="O517" s="123"/>
      <c r="P517" s="123"/>
      <c r="Q517" s="123"/>
      <c r="R517" s="123"/>
    </row>
    <row r="518" spans="1:18" s="124" customFormat="1" ht="15" x14ac:dyDescent="0.2">
      <c r="A518" s="125"/>
      <c r="B518" s="125"/>
      <c r="C518" s="125"/>
      <c r="F518" s="123"/>
      <c r="G518" s="123"/>
      <c r="H518" s="123"/>
      <c r="I518" s="123"/>
      <c r="J518" s="123"/>
      <c r="K518" s="123"/>
      <c r="L518" s="123"/>
      <c r="M518" s="123"/>
      <c r="N518" s="123"/>
      <c r="O518" s="123"/>
      <c r="P518" s="123"/>
      <c r="Q518" s="123"/>
      <c r="R518" s="123"/>
    </row>
    <row r="519" spans="1:18" s="124" customFormat="1" ht="15" x14ac:dyDescent="0.2">
      <c r="A519" s="125"/>
      <c r="B519" s="125"/>
      <c r="C519" s="125"/>
      <c r="F519" s="123"/>
      <c r="G519" s="123"/>
      <c r="H519" s="123"/>
      <c r="I519" s="123"/>
      <c r="J519" s="123"/>
      <c r="K519" s="123"/>
      <c r="L519" s="123"/>
      <c r="M519" s="123"/>
      <c r="N519" s="123"/>
      <c r="O519" s="123"/>
      <c r="P519" s="123"/>
      <c r="Q519" s="123"/>
      <c r="R519" s="123"/>
    </row>
    <row r="520" spans="1:18" s="124" customFormat="1" ht="15" x14ac:dyDescent="0.2">
      <c r="A520" s="125"/>
      <c r="B520" s="125"/>
      <c r="C520" s="125"/>
      <c r="F520" s="123"/>
      <c r="G520" s="123"/>
      <c r="H520" s="123"/>
      <c r="I520" s="123"/>
      <c r="J520" s="123"/>
      <c r="K520" s="123"/>
      <c r="L520" s="123"/>
      <c r="M520" s="123"/>
      <c r="N520" s="123"/>
      <c r="O520" s="123"/>
      <c r="P520" s="123"/>
      <c r="Q520" s="123"/>
      <c r="R520" s="123"/>
    </row>
    <row r="521" spans="1:18" s="124" customFormat="1" ht="15" x14ac:dyDescent="0.2">
      <c r="A521" s="125"/>
      <c r="B521" s="125"/>
      <c r="C521" s="125"/>
      <c r="F521" s="123"/>
      <c r="G521" s="123"/>
      <c r="H521" s="123"/>
      <c r="I521" s="123"/>
      <c r="J521" s="123"/>
      <c r="K521" s="123"/>
      <c r="L521" s="123"/>
      <c r="M521" s="123"/>
      <c r="N521" s="123"/>
      <c r="O521" s="123"/>
      <c r="P521" s="123"/>
      <c r="Q521" s="123"/>
      <c r="R521" s="123"/>
    </row>
    <row r="522" spans="1:18" s="124" customFormat="1" ht="15" x14ac:dyDescent="0.2">
      <c r="A522" s="125"/>
      <c r="B522" s="125"/>
      <c r="C522" s="125"/>
      <c r="F522" s="123"/>
      <c r="G522" s="123"/>
      <c r="H522" s="123"/>
      <c r="I522" s="123"/>
      <c r="J522" s="123"/>
      <c r="K522" s="123"/>
      <c r="L522" s="123"/>
      <c r="M522" s="123"/>
      <c r="N522" s="123"/>
      <c r="O522" s="123"/>
      <c r="P522" s="123"/>
      <c r="Q522" s="123"/>
      <c r="R522" s="123"/>
    </row>
    <row r="523" spans="1:18" s="124" customFormat="1" ht="15" x14ac:dyDescent="0.2">
      <c r="A523" s="125"/>
      <c r="B523" s="125"/>
      <c r="C523" s="125"/>
      <c r="F523" s="123"/>
      <c r="G523" s="123"/>
      <c r="H523" s="123"/>
      <c r="I523" s="123"/>
      <c r="J523" s="123"/>
      <c r="K523" s="123"/>
      <c r="L523" s="123"/>
      <c r="M523" s="123"/>
      <c r="N523" s="123"/>
      <c r="O523" s="123"/>
      <c r="P523" s="123"/>
      <c r="Q523" s="123"/>
      <c r="R523" s="123"/>
    </row>
    <row r="524" spans="1:18" s="124" customFormat="1" ht="15" x14ac:dyDescent="0.2">
      <c r="A524" s="125"/>
      <c r="B524" s="125"/>
      <c r="C524" s="125"/>
      <c r="F524" s="123"/>
      <c r="G524" s="123"/>
      <c r="H524" s="123"/>
      <c r="I524" s="123"/>
      <c r="J524" s="123"/>
      <c r="K524" s="123"/>
      <c r="L524" s="123"/>
      <c r="M524" s="123"/>
      <c r="N524" s="123"/>
      <c r="O524" s="123"/>
      <c r="P524" s="123"/>
      <c r="Q524" s="123"/>
      <c r="R524" s="123"/>
    </row>
    <row r="525" spans="1:18" s="124" customFormat="1" ht="15" x14ac:dyDescent="0.2">
      <c r="A525" s="125"/>
      <c r="B525" s="125"/>
      <c r="C525" s="125"/>
      <c r="F525" s="123"/>
      <c r="G525" s="123"/>
      <c r="H525" s="123"/>
      <c r="I525" s="123"/>
      <c r="J525" s="123"/>
      <c r="K525" s="123"/>
      <c r="L525" s="123"/>
      <c r="M525" s="123"/>
      <c r="N525" s="123"/>
      <c r="O525" s="123"/>
      <c r="P525" s="123"/>
      <c r="Q525" s="123"/>
      <c r="R525" s="123"/>
    </row>
    <row r="526" spans="1:18" s="124" customFormat="1" ht="15" x14ac:dyDescent="0.2">
      <c r="A526" s="125"/>
      <c r="B526" s="125"/>
      <c r="C526" s="125"/>
      <c r="F526" s="123"/>
      <c r="G526" s="123"/>
      <c r="H526" s="123"/>
      <c r="I526" s="123"/>
      <c r="J526" s="123"/>
      <c r="K526" s="123"/>
      <c r="L526" s="123"/>
      <c r="M526" s="123"/>
      <c r="N526" s="123"/>
      <c r="O526" s="123"/>
      <c r="P526" s="123"/>
      <c r="Q526" s="123"/>
      <c r="R526" s="123"/>
    </row>
    <row r="527" spans="1:18" s="124" customFormat="1" ht="15" x14ac:dyDescent="0.2">
      <c r="A527" s="125"/>
      <c r="B527" s="125"/>
      <c r="C527" s="125"/>
      <c r="F527" s="123"/>
      <c r="G527" s="123"/>
      <c r="H527" s="123"/>
      <c r="I527" s="123"/>
      <c r="J527" s="123"/>
      <c r="K527" s="123"/>
      <c r="L527" s="123"/>
      <c r="M527" s="123"/>
      <c r="N527" s="123"/>
      <c r="O527" s="123"/>
      <c r="P527" s="123"/>
      <c r="Q527" s="123"/>
      <c r="R527" s="123"/>
    </row>
    <row r="528" spans="1:18" s="124" customFormat="1" ht="15" x14ac:dyDescent="0.2">
      <c r="A528" s="125"/>
      <c r="B528" s="125"/>
      <c r="C528" s="125"/>
      <c r="F528" s="123"/>
      <c r="G528" s="123"/>
      <c r="H528" s="123"/>
      <c r="I528" s="123"/>
      <c r="J528" s="123"/>
      <c r="K528" s="123"/>
      <c r="L528" s="123"/>
      <c r="M528" s="123"/>
      <c r="N528" s="123"/>
      <c r="O528" s="123"/>
      <c r="P528" s="123"/>
      <c r="Q528" s="123"/>
      <c r="R528" s="123"/>
    </row>
    <row r="529" spans="1:18" s="124" customFormat="1" ht="15" x14ac:dyDescent="0.2">
      <c r="A529" s="125"/>
      <c r="B529" s="125"/>
      <c r="C529" s="125"/>
      <c r="F529" s="123"/>
      <c r="G529" s="123"/>
      <c r="H529" s="123"/>
      <c r="I529" s="123"/>
      <c r="J529" s="123"/>
      <c r="K529" s="123"/>
      <c r="L529" s="123"/>
      <c r="M529" s="123"/>
      <c r="N529" s="123"/>
      <c r="O529" s="123"/>
      <c r="P529" s="123"/>
      <c r="Q529" s="123"/>
      <c r="R529" s="123"/>
    </row>
    <row r="530" spans="1:18" s="124" customFormat="1" ht="15" x14ac:dyDescent="0.2">
      <c r="A530" s="125"/>
      <c r="B530" s="125"/>
      <c r="C530" s="125"/>
      <c r="F530" s="123"/>
      <c r="G530" s="123"/>
      <c r="H530" s="123"/>
      <c r="I530" s="123"/>
      <c r="J530" s="123"/>
      <c r="K530" s="123"/>
      <c r="L530" s="123"/>
      <c r="M530" s="123"/>
      <c r="N530" s="123"/>
      <c r="O530" s="123"/>
      <c r="P530" s="123"/>
      <c r="Q530" s="123"/>
      <c r="R530" s="123"/>
    </row>
    <row r="531" spans="1:18" s="124" customFormat="1" ht="15" x14ac:dyDescent="0.2">
      <c r="A531" s="125"/>
      <c r="B531" s="125"/>
      <c r="C531" s="125"/>
      <c r="F531" s="123"/>
      <c r="G531" s="123"/>
      <c r="H531" s="123"/>
      <c r="I531" s="123"/>
      <c r="J531" s="123"/>
      <c r="K531" s="123"/>
      <c r="L531" s="123"/>
      <c r="M531" s="123"/>
      <c r="N531" s="123"/>
      <c r="O531" s="123"/>
      <c r="P531" s="123"/>
      <c r="Q531" s="123"/>
      <c r="R531" s="123"/>
    </row>
    <row r="532" spans="1:18" s="124" customFormat="1" ht="15" x14ac:dyDescent="0.2">
      <c r="A532" s="125"/>
      <c r="B532" s="125"/>
      <c r="C532" s="125"/>
      <c r="F532" s="123"/>
      <c r="G532" s="123"/>
      <c r="H532" s="123"/>
      <c r="I532" s="123"/>
      <c r="J532" s="123"/>
      <c r="K532" s="123"/>
      <c r="L532" s="123"/>
      <c r="M532" s="123"/>
      <c r="N532" s="123"/>
      <c r="O532" s="123"/>
      <c r="P532" s="123"/>
      <c r="Q532" s="123"/>
      <c r="R532" s="123"/>
    </row>
    <row r="533" spans="1:18" s="124" customFormat="1" ht="15" x14ac:dyDescent="0.2">
      <c r="A533" s="125"/>
      <c r="B533" s="125"/>
      <c r="C533" s="125"/>
      <c r="F533" s="123"/>
      <c r="G533" s="123"/>
      <c r="H533" s="123"/>
      <c r="I533" s="123"/>
      <c r="J533" s="123"/>
      <c r="K533" s="123"/>
      <c r="L533" s="123"/>
      <c r="M533" s="123"/>
      <c r="N533" s="123"/>
      <c r="O533" s="123"/>
      <c r="P533" s="123"/>
      <c r="Q533" s="123"/>
      <c r="R533" s="123"/>
    </row>
    <row r="534" spans="1:18" s="124" customFormat="1" ht="15" x14ac:dyDescent="0.2">
      <c r="A534" s="125"/>
      <c r="B534" s="125"/>
      <c r="C534" s="125"/>
      <c r="F534" s="123"/>
      <c r="G534" s="123"/>
      <c r="H534" s="123"/>
      <c r="I534" s="123"/>
      <c r="J534" s="123"/>
      <c r="K534" s="123"/>
      <c r="L534" s="123"/>
      <c r="M534" s="123"/>
      <c r="N534" s="123"/>
      <c r="O534" s="123"/>
      <c r="P534" s="123"/>
      <c r="Q534" s="123"/>
      <c r="R534" s="123"/>
    </row>
    <row r="535" spans="1:18" s="124" customFormat="1" ht="15" x14ac:dyDescent="0.2">
      <c r="A535" s="125"/>
      <c r="B535" s="125"/>
      <c r="C535" s="125"/>
      <c r="F535" s="123"/>
      <c r="G535" s="123"/>
      <c r="H535" s="123"/>
      <c r="I535" s="123"/>
      <c r="J535" s="123"/>
      <c r="K535" s="123"/>
      <c r="L535" s="123"/>
      <c r="M535" s="123"/>
      <c r="N535" s="123"/>
      <c r="O535" s="123"/>
      <c r="P535" s="123"/>
      <c r="Q535" s="123"/>
      <c r="R535" s="123"/>
    </row>
    <row r="536" spans="1:18" s="124" customFormat="1" ht="15" x14ac:dyDescent="0.2">
      <c r="A536" s="125"/>
      <c r="B536" s="125"/>
      <c r="C536" s="125"/>
      <c r="F536" s="123"/>
      <c r="G536" s="123"/>
      <c r="H536" s="123"/>
      <c r="I536" s="123"/>
      <c r="J536" s="123"/>
      <c r="K536" s="123"/>
      <c r="L536" s="123"/>
      <c r="M536" s="123"/>
      <c r="N536" s="123"/>
      <c r="O536" s="123"/>
      <c r="P536" s="123"/>
      <c r="Q536" s="123"/>
      <c r="R536" s="123"/>
    </row>
    <row r="537" spans="1:18" s="124" customFormat="1" ht="15" x14ac:dyDescent="0.2">
      <c r="A537" s="125"/>
      <c r="B537" s="125"/>
      <c r="C537" s="125"/>
      <c r="F537" s="123"/>
      <c r="G537" s="123"/>
      <c r="H537" s="123"/>
      <c r="I537" s="123"/>
      <c r="J537" s="123"/>
      <c r="K537" s="123"/>
      <c r="L537" s="123"/>
      <c r="M537" s="123"/>
      <c r="N537" s="123"/>
      <c r="O537" s="123"/>
      <c r="P537" s="123"/>
      <c r="Q537" s="123"/>
      <c r="R537" s="123"/>
    </row>
    <row r="538" spans="1:18" s="124" customFormat="1" ht="15" x14ac:dyDescent="0.2">
      <c r="A538" s="125"/>
      <c r="B538" s="125"/>
      <c r="C538" s="125"/>
      <c r="F538" s="123"/>
      <c r="G538" s="123"/>
      <c r="H538" s="123"/>
      <c r="I538" s="123"/>
      <c r="J538" s="123"/>
      <c r="K538" s="123"/>
      <c r="L538" s="123"/>
      <c r="M538" s="123"/>
      <c r="N538" s="123"/>
      <c r="O538" s="123"/>
      <c r="P538" s="123"/>
      <c r="Q538" s="123"/>
      <c r="R538" s="123"/>
    </row>
    <row r="539" spans="1:18" s="124" customFormat="1" ht="15" x14ac:dyDescent="0.2">
      <c r="A539" s="125"/>
      <c r="B539" s="125"/>
      <c r="C539" s="125"/>
      <c r="F539" s="123"/>
      <c r="G539" s="123"/>
      <c r="H539" s="123"/>
      <c r="I539" s="123"/>
      <c r="J539" s="123"/>
      <c r="K539" s="123"/>
      <c r="L539" s="123"/>
      <c r="M539" s="123"/>
      <c r="N539" s="123"/>
      <c r="O539" s="123"/>
      <c r="P539" s="123"/>
      <c r="Q539" s="123"/>
      <c r="R539" s="123"/>
    </row>
    <row r="540" spans="1:18" s="124" customFormat="1" ht="15" x14ac:dyDescent="0.2">
      <c r="A540" s="125"/>
      <c r="B540" s="125"/>
      <c r="C540" s="125"/>
      <c r="F540" s="123"/>
      <c r="G540" s="123"/>
      <c r="H540" s="123"/>
      <c r="I540" s="123"/>
      <c r="J540" s="123"/>
      <c r="K540" s="123"/>
      <c r="L540" s="123"/>
      <c r="M540" s="123"/>
      <c r="N540" s="123"/>
      <c r="O540" s="123"/>
      <c r="P540" s="123"/>
      <c r="Q540" s="123"/>
      <c r="R540" s="123"/>
    </row>
    <row r="541" spans="1:18" s="124" customFormat="1" ht="15" x14ac:dyDescent="0.2">
      <c r="A541" s="125"/>
      <c r="B541" s="125"/>
      <c r="C541" s="125"/>
      <c r="F541" s="123"/>
      <c r="G541" s="123"/>
      <c r="H541" s="123"/>
      <c r="I541" s="123"/>
      <c r="J541" s="123"/>
      <c r="K541" s="123"/>
      <c r="L541" s="123"/>
      <c r="M541" s="123"/>
      <c r="N541" s="123"/>
      <c r="O541" s="123"/>
      <c r="P541" s="123"/>
      <c r="Q541" s="123"/>
      <c r="R541" s="123"/>
    </row>
    <row r="542" spans="1:18" s="124" customFormat="1" ht="15" x14ac:dyDescent="0.2">
      <c r="A542" s="125"/>
      <c r="B542" s="125"/>
      <c r="C542" s="125"/>
      <c r="F542" s="123"/>
      <c r="G542" s="123"/>
      <c r="H542" s="123"/>
      <c r="I542" s="123"/>
      <c r="J542" s="123"/>
      <c r="K542" s="123"/>
      <c r="L542" s="123"/>
      <c r="M542" s="123"/>
      <c r="N542" s="123"/>
      <c r="O542" s="123"/>
      <c r="P542" s="123"/>
      <c r="Q542" s="123"/>
      <c r="R542" s="123"/>
    </row>
    <row r="543" spans="1:18" s="124" customFormat="1" ht="15" x14ac:dyDescent="0.2">
      <c r="A543" s="125"/>
      <c r="B543" s="125"/>
      <c r="C543" s="125"/>
      <c r="F543" s="123"/>
      <c r="G543" s="123"/>
      <c r="H543" s="123"/>
      <c r="I543" s="123"/>
      <c r="J543" s="123"/>
      <c r="K543" s="123"/>
      <c r="L543" s="123"/>
      <c r="M543" s="123"/>
      <c r="N543" s="123"/>
      <c r="O543" s="123"/>
      <c r="P543" s="123"/>
      <c r="Q543" s="123"/>
      <c r="R543" s="123"/>
    </row>
    <row r="544" spans="1:18" s="124" customFormat="1" ht="15" x14ac:dyDescent="0.2">
      <c r="A544" s="125"/>
      <c r="B544" s="125"/>
      <c r="C544" s="125"/>
      <c r="F544" s="123"/>
      <c r="G544" s="123"/>
      <c r="H544" s="123"/>
      <c r="I544" s="123"/>
      <c r="J544" s="123"/>
      <c r="K544" s="123"/>
      <c r="L544" s="123"/>
      <c r="M544" s="123"/>
      <c r="N544" s="123"/>
      <c r="O544" s="123"/>
      <c r="P544" s="123"/>
      <c r="Q544" s="123"/>
      <c r="R544" s="123"/>
    </row>
    <row r="545" spans="1:18" s="124" customFormat="1" ht="15" x14ac:dyDescent="0.2">
      <c r="A545" s="125"/>
      <c r="B545" s="125"/>
      <c r="C545" s="125"/>
      <c r="F545" s="123"/>
      <c r="G545" s="123"/>
      <c r="H545" s="123"/>
      <c r="I545" s="123"/>
      <c r="J545" s="123"/>
      <c r="K545" s="123"/>
      <c r="L545" s="123"/>
      <c r="M545" s="123"/>
      <c r="N545" s="123"/>
      <c r="O545" s="123"/>
      <c r="P545" s="123"/>
      <c r="Q545" s="123"/>
      <c r="R545" s="123"/>
    </row>
    <row r="546" spans="1:18" s="124" customFormat="1" ht="15" x14ac:dyDescent="0.2">
      <c r="A546" s="125"/>
      <c r="B546" s="125"/>
      <c r="C546" s="125"/>
      <c r="F546" s="123"/>
      <c r="G546" s="123"/>
      <c r="H546" s="123"/>
      <c r="I546" s="123"/>
      <c r="J546" s="123"/>
      <c r="K546" s="123"/>
      <c r="L546" s="123"/>
      <c r="M546" s="123"/>
      <c r="N546" s="123"/>
      <c r="O546" s="123"/>
      <c r="P546" s="123"/>
      <c r="Q546" s="123"/>
      <c r="R546" s="123"/>
    </row>
    <row r="547" spans="1:18" s="124" customFormat="1" ht="15" x14ac:dyDescent="0.2">
      <c r="A547" s="125"/>
      <c r="B547" s="125"/>
      <c r="C547" s="125"/>
      <c r="F547" s="123"/>
      <c r="G547" s="123"/>
      <c r="H547" s="123"/>
      <c r="I547" s="123"/>
      <c r="J547" s="123"/>
      <c r="K547" s="123"/>
      <c r="L547" s="123"/>
      <c r="M547" s="123"/>
      <c r="N547" s="123"/>
      <c r="O547" s="123"/>
      <c r="P547" s="123"/>
      <c r="Q547" s="123"/>
      <c r="R547" s="123"/>
    </row>
    <row r="548" spans="1:18" s="124" customFormat="1" ht="15" x14ac:dyDescent="0.2">
      <c r="A548" s="125"/>
      <c r="B548" s="125"/>
      <c r="C548" s="125"/>
      <c r="F548" s="123"/>
      <c r="G548" s="123"/>
      <c r="H548" s="123"/>
      <c r="I548" s="123"/>
      <c r="J548" s="123"/>
      <c r="K548" s="123"/>
      <c r="L548" s="123"/>
      <c r="M548" s="123"/>
      <c r="N548" s="123"/>
      <c r="O548" s="123"/>
      <c r="P548" s="123"/>
      <c r="Q548" s="123"/>
      <c r="R548" s="123"/>
    </row>
    <row r="549" spans="1:18" s="124" customFormat="1" ht="15" x14ac:dyDescent="0.2">
      <c r="A549" s="125"/>
      <c r="B549" s="125"/>
      <c r="C549" s="125"/>
      <c r="F549" s="123"/>
      <c r="G549" s="123"/>
      <c r="H549" s="123"/>
      <c r="I549" s="123"/>
      <c r="J549" s="123"/>
      <c r="K549" s="123"/>
      <c r="L549" s="123"/>
      <c r="M549" s="123"/>
      <c r="N549" s="123"/>
      <c r="O549" s="123"/>
      <c r="P549" s="123"/>
      <c r="Q549" s="123"/>
      <c r="R549" s="123"/>
    </row>
    <row r="550" spans="1:18" s="124" customFormat="1" ht="15" x14ac:dyDescent="0.2">
      <c r="A550" s="125"/>
      <c r="B550" s="125"/>
      <c r="C550" s="125"/>
      <c r="F550" s="123"/>
      <c r="G550" s="123"/>
      <c r="H550" s="123"/>
      <c r="I550" s="123"/>
      <c r="J550" s="123"/>
      <c r="K550" s="123"/>
      <c r="L550" s="123"/>
      <c r="M550" s="123"/>
      <c r="N550" s="123"/>
      <c r="O550" s="123"/>
      <c r="P550" s="123"/>
      <c r="Q550" s="123"/>
      <c r="R550" s="123"/>
    </row>
    <row r="551" spans="1:18" s="124" customFormat="1" ht="15" x14ac:dyDescent="0.2">
      <c r="A551" s="125"/>
      <c r="B551" s="125"/>
      <c r="C551" s="125"/>
      <c r="F551" s="123"/>
      <c r="G551" s="123"/>
      <c r="H551" s="123"/>
      <c r="I551" s="123"/>
      <c r="J551" s="123"/>
      <c r="K551" s="123"/>
      <c r="L551" s="123"/>
      <c r="M551" s="123"/>
      <c r="N551" s="123"/>
      <c r="O551" s="123"/>
      <c r="P551" s="123"/>
      <c r="Q551" s="123"/>
      <c r="R551" s="123"/>
    </row>
    <row r="552" spans="1:18" s="124" customFormat="1" ht="15" x14ac:dyDescent="0.2">
      <c r="A552" s="125"/>
      <c r="B552" s="125"/>
      <c r="C552" s="125"/>
      <c r="F552" s="123"/>
      <c r="G552" s="123"/>
      <c r="H552" s="123"/>
      <c r="I552" s="123"/>
      <c r="J552" s="123"/>
      <c r="K552" s="123"/>
      <c r="L552" s="123"/>
      <c r="M552" s="123"/>
      <c r="N552" s="123"/>
      <c r="O552" s="123"/>
      <c r="P552" s="123"/>
      <c r="Q552" s="123"/>
      <c r="R552" s="123"/>
    </row>
    <row r="553" spans="1:18" s="124" customFormat="1" ht="15" x14ac:dyDescent="0.2">
      <c r="A553" s="125"/>
      <c r="B553" s="125"/>
      <c r="C553" s="125"/>
      <c r="F553" s="123"/>
      <c r="G553" s="123"/>
      <c r="H553" s="123"/>
      <c r="I553" s="123"/>
      <c r="J553" s="123"/>
      <c r="K553" s="123"/>
      <c r="L553" s="123"/>
      <c r="M553" s="123"/>
      <c r="N553" s="123"/>
      <c r="O553" s="123"/>
      <c r="P553" s="123"/>
      <c r="Q553" s="123"/>
      <c r="R553" s="123"/>
    </row>
    <row r="554" spans="1:18" s="124" customFormat="1" ht="15" x14ac:dyDescent="0.2">
      <c r="A554" s="125"/>
      <c r="B554" s="125"/>
      <c r="C554" s="125"/>
      <c r="F554" s="123"/>
      <c r="G554" s="123"/>
      <c r="H554" s="123"/>
      <c r="I554" s="123"/>
      <c r="J554" s="123"/>
      <c r="K554" s="123"/>
      <c r="L554" s="123"/>
      <c r="M554" s="123"/>
      <c r="N554" s="123"/>
      <c r="O554" s="123"/>
      <c r="P554" s="123"/>
      <c r="Q554" s="123"/>
      <c r="R554" s="123"/>
    </row>
    <row r="555" spans="1:18" s="124" customFormat="1" ht="15" x14ac:dyDescent="0.2">
      <c r="A555" s="125"/>
      <c r="B555" s="125"/>
      <c r="C555" s="125"/>
      <c r="F555" s="123"/>
      <c r="G555" s="123"/>
      <c r="H555" s="123"/>
      <c r="I555" s="123"/>
      <c r="J555" s="123"/>
      <c r="K555" s="123"/>
      <c r="L555" s="123"/>
      <c r="M555" s="123"/>
      <c r="N555" s="123"/>
      <c r="O555" s="123"/>
      <c r="P555" s="123"/>
      <c r="Q555" s="123"/>
      <c r="R555" s="123"/>
    </row>
    <row r="556" spans="1:18" s="124" customFormat="1" ht="15" x14ac:dyDescent="0.2">
      <c r="A556" s="125"/>
      <c r="B556" s="125"/>
      <c r="C556" s="125"/>
      <c r="F556" s="123"/>
      <c r="G556" s="123"/>
      <c r="H556" s="123"/>
      <c r="I556" s="123"/>
      <c r="J556" s="123"/>
      <c r="K556" s="123"/>
      <c r="L556" s="123"/>
      <c r="M556" s="123"/>
      <c r="N556" s="123"/>
      <c r="O556" s="123"/>
      <c r="P556" s="123"/>
      <c r="Q556" s="123"/>
      <c r="R556" s="123"/>
    </row>
    <row r="557" spans="1:18" s="124" customFormat="1" ht="15" x14ac:dyDescent="0.2">
      <c r="A557" s="125"/>
      <c r="B557" s="125"/>
      <c r="C557" s="125"/>
      <c r="F557" s="123"/>
      <c r="G557" s="123"/>
      <c r="H557" s="123"/>
      <c r="I557" s="123"/>
      <c r="J557" s="123"/>
      <c r="K557" s="123"/>
      <c r="L557" s="123"/>
      <c r="M557" s="123"/>
      <c r="N557" s="123"/>
      <c r="O557" s="123"/>
      <c r="P557" s="123"/>
      <c r="Q557" s="123"/>
      <c r="R557" s="123"/>
    </row>
    <row r="558" spans="1:18" s="124" customFormat="1" ht="15" x14ac:dyDescent="0.2">
      <c r="A558" s="125"/>
      <c r="B558" s="125"/>
      <c r="C558" s="125"/>
      <c r="F558" s="123"/>
      <c r="G558" s="123"/>
      <c r="H558" s="123"/>
      <c r="I558" s="123"/>
      <c r="J558" s="123"/>
      <c r="K558" s="123"/>
      <c r="L558" s="123"/>
      <c r="M558" s="123"/>
      <c r="N558" s="123"/>
      <c r="O558" s="123"/>
      <c r="P558" s="123"/>
      <c r="Q558" s="123"/>
      <c r="R558" s="123"/>
    </row>
    <row r="559" spans="1:18" s="124" customFormat="1" ht="15" x14ac:dyDescent="0.2">
      <c r="A559" s="125"/>
      <c r="B559" s="125"/>
      <c r="C559" s="125"/>
      <c r="F559" s="123"/>
      <c r="G559" s="123"/>
      <c r="H559" s="123"/>
      <c r="I559" s="123"/>
      <c r="J559" s="123"/>
      <c r="K559" s="123"/>
      <c r="L559" s="123"/>
      <c r="M559" s="123"/>
      <c r="N559" s="123"/>
      <c r="O559" s="123"/>
      <c r="P559" s="123"/>
      <c r="Q559" s="123"/>
      <c r="R559" s="123"/>
    </row>
    <row r="560" spans="1:18" s="124" customFormat="1" ht="15" x14ac:dyDescent="0.2">
      <c r="A560" s="125"/>
      <c r="B560" s="125"/>
      <c r="C560" s="125"/>
      <c r="F560" s="123"/>
      <c r="G560" s="123"/>
      <c r="H560" s="123"/>
      <c r="I560" s="123"/>
      <c r="J560" s="123"/>
      <c r="K560" s="123"/>
      <c r="L560" s="123"/>
      <c r="M560" s="123"/>
      <c r="N560" s="123"/>
      <c r="O560" s="123"/>
      <c r="P560" s="123"/>
      <c r="Q560" s="123"/>
      <c r="R560" s="123"/>
    </row>
    <row r="561" spans="1:18" s="124" customFormat="1" ht="15" x14ac:dyDescent="0.2">
      <c r="A561" s="125"/>
      <c r="B561" s="125"/>
      <c r="C561" s="125"/>
      <c r="F561" s="123"/>
      <c r="G561" s="123"/>
      <c r="H561" s="123"/>
      <c r="I561" s="123"/>
      <c r="J561" s="123"/>
      <c r="K561" s="123"/>
      <c r="L561" s="123"/>
      <c r="M561" s="123"/>
      <c r="N561" s="123"/>
      <c r="O561" s="123"/>
      <c r="P561" s="123"/>
      <c r="Q561" s="123"/>
      <c r="R561" s="123"/>
    </row>
    <row r="562" spans="1:18" s="124" customFormat="1" ht="15" x14ac:dyDescent="0.2">
      <c r="A562" s="125"/>
      <c r="B562" s="125"/>
      <c r="C562" s="125"/>
      <c r="F562" s="123"/>
      <c r="G562" s="123"/>
      <c r="H562" s="123"/>
      <c r="I562" s="123"/>
      <c r="J562" s="123"/>
      <c r="K562" s="123"/>
      <c r="L562" s="123"/>
      <c r="M562" s="123"/>
      <c r="N562" s="123"/>
      <c r="O562" s="123"/>
      <c r="P562" s="123"/>
      <c r="Q562" s="123"/>
      <c r="R562" s="123"/>
    </row>
    <row r="563" spans="1:18" s="124" customFormat="1" ht="15" x14ac:dyDescent="0.2">
      <c r="A563" s="125"/>
      <c r="B563" s="125"/>
      <c r="C563" s="125"/>
      <c r="F563" s="123"/>
      <c r="G563" s="123"/>
      <c r="H563" s="123"/>
      <c r="I563" s="123"/>
      <c r="J563" s="123"/>
      <c r="K563" s="123"/>
      <c r="L563" s="123"/>
      <c r="M563" s="123"/>
      <c r="N563" s="123"/>
      <c r="O563" s="123"/>
      <c r="P563" s="123"/>
      <c r="Q563" s="123"/>
      <c r="R563" s="123"/>
    </row>
    <row r="564" spans="1:18" s="124" customFormat="1" ht="15" x14ac:dyDescent="0.2">
      <c r="A564" s="125"/>
      <c r="B564" s="125"/>
      <c r="C564" s="125"/>
      <c r="F564" s="123"/>
      <c r="G564" s="123"/>
      <c r="H564" s="123"/>
      <c r="I564" s="123"/>
      <c r="J564" s="123"/>
      <c r="K564" s="123"/>
      <c r="L564" s="123"/>
      <c r="M564" s="123"/>
      <c r="N564" s="123"/>
      <c r="O564" s="123"/>
      <c r="P564" s="123"/>
      <c r="Q564" s="123"/>
      <c r="R564" s="123"/>
    </row>
    <row r="565" spans="1:18" s="124" customFormat="1" ht="15" x14ac:dyDescent="0.2">
      <c r="A565" s="125"/>
      <c r="B565" s="125"/>
      <c r="C565" s="125"/>
      <c r="F565" s="123"/>
      <c r="G565" s="123"/>
      <c r="H565" s="123"/>
      <c r="I565" s="123"/>
      <c r="J565" s="123"/>
      <c r="K565" s="123"/>
      <c r="L565" s="123"/>
      <c r="M565" s="123"/>
      <c r="N565" s="123"/>
      <c r="O565" s="123"/>
      <c r="P565" s="123"/>
      <c r="Q565" s="123"/>
      <c r="R565" s="123"/>
    </row>
    <row r="566" spans="1:18" s="124" customFormat="1" ht="15" x14ac:dyDescent="0.2">
      <c r="A566" s="125"/>
      <c r="B566" s="125"/>
      <c r="C566" s="125"/>
      <c r="F566" s="123"/>
      <c r="G566" s="123"/>
      <c r="H566" s="123"/>
      <c r="I566" s="123"/>
      <c r="J566" s="123"/>
      <c r="K566" s="123"/>
      <c r="L566" s="123"/>
      <c r="M566" s="123"/>
      <c r="N566" s="123"/>
      <c r="O566" s="123"/>
      <c r="P566" s="123"/>
      <c r="Q566" s="123"/>
      <c r="R566" s="123"/>
    </row>
    <row r="567" spans="1:18" s="124" customFormat="1" ht="15" x14ac:dyDescent="0.2">
      <c r="A567" s="125"/>
      <c r="B567" s="125"/>
      <c r="C567" s="125"/>
      <c r="F567" s="123"/>
      <c r="G567" s="123"/>
      <c r="H567" s="123"/>
      <c r="I567" s="123"/>
      <c r="J567" s="123"/>
      <c r="K567" s="123"/>
      <c r="L567" s="123"/>
      <c r="M567" s="123"/>
      <c r="N567" s="123"/>
      <c r="O567" s="123"/>
      <c r="P567" s="123"/>
      <c r="Q567" s="123"/>
      <c r="R567" s="123"/>
    </row>
    <row r="568" spans="1:18" s="124" customFormat="1" ht="15" x14ac:dyDescent="0.2">
      <c r="A568" s="125"/>
      <c r="B568" s="125"/>
      <c r="C568" s="125"/>
      <c r="F568" s="123"/>
      <c r="G568" s="123"/>
      <c r="H568" s="123"/>
      <c r="I568" s="123"/>
      <c r="J568" s="123"/>
      <c r="K568" s="123"/>
      <c r="L568" s="123"/>
      <c r="M568" s="123"/>
      <c r="N568" s="123"/>
      <c r="O568" s="123"/>
      <c r="P568" s="123"/>
      <c r="Q568" s="123"/>
      <c r="R568" s="123"/>
    </row>
    <row r="569" spans="1:18" s="124" customFormat="1" ht="15" x14ac:dyDescent="0.2">
      <c r="A569" s="125"/>
      <c r="B569" s="125"/>
      <c r="C569" s="125"/>
      <c r="F569" s="123"/>
      <c r="G569" s="123"/>
      <c r="H569" s="123"/>
      <c r="I569" s="123"/>
      <c r="J569" s="123"/>
      <c r="K569" s="123"/>
      <c r="L569" s="123"/>
      <c r="M569" s="123"/>
      <c r="N569" s="123"/>
      <c r="O569" s="123"/>
      <c r="P569" s="123"/>
      <c r="Q569" s="123"/>
      <c r="R569" s="123"/>
    </row>
    <row r="570" spans="1:18" s="124" customFormat="1" ht="15" x14ac:dyDescent="0.2">
      <c r="A570" s="125"/>
      <c r="B570" s="125"/>
      <c r="C570" s="125"/>
      <c r="F570" s="123"/>
      <c r="G570" s="123"/>
      <c r="H570" s="123"/>
      <c r="I570" s="123"/>
      <c r="J570" s="123"/>
      <c r="K570" s="123"/>
      <c r="L570" s="123"/>
      <c r="M570" s="123"/>
      <c r="N570" s="123"/>
      <c r="O570" s="123"/>
      <c r="P570" s="123"/>
      <c r="Q570" s="123"/>
      <c r="R570" s="123"/>
    </row>
    <row r="571" spans="1:18" s="124" customFormat="1" ht="15" x14ac:dyDescent="0.2">
      <c r="A571" s="125"/>
      <c r="B571" s="125"/>
      <c r="C571" s="125"/>
      <c r="F571" s="123"/>
      <c r="G571" s="123"/>
      <c r="H571" s="123"/>
      <c r="I571" s="123"/>
      <c r="J571" s="123"/>
      <c r="K571" s="123"/>
      <c r="L571" s="123"/>
      <c r="M571" s="123"/>
      <c r="N571" s="123"/>
      <c r="O571" s="123"/>
      <c r="P571" s="123"/>
      <c r="Q571" s="123"/>
      <c r="R571" s="123"/>
    </row>
    <row r="572" spans="1:18" s="124" customFormat="1" ht="15" x14ac:dyDescent="0.2">
      <c r="A572" s="125"/>
      <c r="B572" s="125"/>
      <c r="C572" s="125"/>
      <c r="F572" s="123"/>
      <c r="G572" s="123"/>
      <c r="H572" s="123"/>
      <c r="I572" s="123"/>
      <c r="J572" s="123"/>
      <c r="K572" s="123"/>
      <c r="L572" s="123"/>
      <c r="M572" s="123"/>
      <c r="N572" s="123"/>
      <c r="O572" s="123"/>
      <c r="P572" s="123"/>
      <c r="Q572" s="123"/>
      <c r="R572" s="123"/>
    </row>
    <row r="573" spans="1:18" s="124" customFormat="1" ht="15" x14ac:dyDescent="0.2">
      <c r="A573" s="125"/>
      <c r="B573" s="125"/>
      <c r="C573" s="125"/>
      <c r="F573" s="123"/>
      <c r="G573" s="123"/>
      <c r="H573" s="123"/>
      <c r="I573" s="123"/>
      <c r="J573" s="123"/>
      <c r="K573" s="123"/>
      <c r="L573" s="123"/>
      <c r="M573" s="123"/>
      <c r="N573" s="123"/>
      <c r="O573" s="123"/>
      <c r="P573" s="123"/>
      <c r="Q573" s="123"/>
      <c r="R573" s="123"/>
    </row>
    <row r="574" spans="1:18" s="124" customFormat="1" ht="15" x14ac:dyDescent="0.2">
      <c r="A574" s="125"/>
      <c r="B574" s="125"/>
      <c r="C574" s="125"/>
      <c r="F574" s="123"/>
      <c r="G574" s="123"/>
      <c r="H574" s="123"/>
      <c r="I574" s="123"/>
      <c r="J574" s="123"/>
      <c r="K574" s="123"/>
      <c r="L574" s="123"/>
      <c r="M574" s="123"/>
      <c r="N574" s="123"/>
      <c r="O574" s="123"/>
      <c r="P574" s="123"/>
      <c r="Q574" s="123"/>
      <c r="R574" s="123"/>
    </row>
    <row r="575" spans="1:18" s="124" customFormat="1" ht="15" x14ac:dyDescent="0.2">
      <c r="A575" s="125"/>
      <c r="B575" s="125"/>
      <c r="C575" s="125"/>
      <c r="F575" s="123"/>
      <c r="G575" s="123"/>
      <c r="H575" s="123"/>
      <c r="I575" s="123"/>
      <c r="J575" s="123"/>
      <c r="K575" s="123"/>
      <c r="L575" s="123"/>
      <c r="M575" s="123"/>
      <c r="N575" s="123"/>
      <c r="O575" s="123"/>
      <c r="P575" s="123"/>
      <c r="Q575" s="123"/>
      <c r="R575" s="123"/>
    </row>
    <row r="576" spans="1:18" s="124" customFormat="1" ht="15" x14ac:dyDescent="0.2">
      <c r="A576" s="125"/>
      <c r="B576" s="125"/>
      <c r="C576" s="125"/>
      <c r="F576" s="123"/>
      <c r="G576" s="123"/>
      <c r="H576" s="123"/>
      <c r="I576" s="123"/>
      <c r="J576" s="123"/>
      <c r="K576" s="123"/>
      <c r="L576" s="123"/>
      <c r="M576" s="123"/>
      <c r="N576" s="123"/>
      <c r="O576" s="123"/>
      <c r="P576" s="123"/>
      <c r="Q576" s="123"/>
      <c r="R576" s="123"/>
    </row>
    <row r="577" spans="1:18" s="124" customFormat="1" ht="15" x14ac:dyDescent="0.2">
      <c r="A577" s="125"/>
      <c r="B577" s="125"/>
      <c r="C577" s="125"/>
      <c r="F577" s="123"/>
      <c r="G577" s="123"/>
      <c r="H577" s="123"/>
      <c r="I577" s="123"/>
      <c r="J577" s="123"/>
      <c r="K577" s="123"/>
      <c r="L577" s="123"/>
      <c r="M577" s="123"/>
      <c r="N577" s="123"/>
      <c r="O577" s="123"/>
      <c r="P577" s="123"/>
      <c r="Q577" s="123"/>
      <c r="R577" s="123"/>
    </row>
    <row r="578" spans="1:18" s="124" customFormat="1" ht="15" x14ac:dyDescent="0.2">
      <c r="A578" s="125"/>
      <c r="B578" s="125"/>
      <c r="C578" s="125"/>
      <c r="F578" s="123"/>
      <c r="G578" s="123"/>
      <c r="H578" s="123"/>
      <c r="I578" s="123"/>
      <c r="J578" s="123"/>
      <c r="K578" s="123"/>
      <c r="L578" s="123"/>
      <c r="M578" s="123"/>
      <c r="N578" s="123"/>
      <c r="O578" s="123"/>
      <c r="P578" s="123"/>
      <c r="Q578" s="123"/>
      <c r="R578" s="123"/>
    </row>
    <row r="579" spans="1:18" s="124" customFormat="1" ht="15" x14ac:dyDescent="0.2">
      <c r="A579" s="125"/>
      <c r="B579" s="125"/>
      <c r="C579" s="125"/>
      <c r="F579" s="123"/>
      <c r="G579" s="123"/>
      <c r="H579" s="123"/>
      <c r="I579" s="123"/>
      <c r="J579" s="123"/>
      <c r="K579" s="123"/>
      <c r="L579" s="123"/>
      <c r="M579" s="123"/>
      <c r="N579" s="123"/>
      <c r="O579" s="123"/>
      <c r="P579" s="123"/>
      <c r="Q579" s="123"/>
      <c r="R579" s="123"/>
    </row>
    <row r="580" spans="1:18" s="124" customFormat="1" ht="15" x14ac:dyDescent="0.2">
      <c r="A580" s="125"/>
      <c r="B580" s="125"/>
      <c r="C580" s="125"/>
      <c r="F580" s="123"/>
      <c r="G580" s="123"/>
      <c r="H580" s="123"/>
      <c r="I580" s="123"/>
      <c r="J580" s="123"/>
      <c r="K580" s="123"/>
      <c r="L580" s="123"/>
      <c r="M580" s="123"/>
      <c r="N580" s="123"/>
      <c r="O580" s="123"/>
      <c r="P580" s="123"/>
      <c r="Q580" s="123"/>
      <c r="R580" s="123"/>
    </row>
    <row r="581" spans="1:18" s="124" customFormat="1" ht="15" x14ac:dyDescent="0.2">
      <c r="A581" s="125"/>
      <c r="B581" s="125"/>
      <c r="C581" s="125"/>
      <c r="F581" s="123"/>
      <c r="G581" s="123"/>
      <c r="H581" s="123"/>
      <c r="I581" s="123"/>
      <c r="J581" s="123"/>
      <c r="K581" s="123"/>
      <c r="L581" s="123"/>
      <c r="M581" s="123"/>
      <c r="N581" s="123"/>
      <c r="O581" s="123"/>
      <c r="P581" s="123"/>
      <c r="Q581" s="123"/>
      <c r="R581" s="123"/>
    </row>
    <row r="582" spans="1:18" s="124" customFormat="1" ht="15" x14ac:dyDescent="0.2">
      <c r="A582" s="125"/>
      <c r="B582" s="125"/>
      <c r="C582" s="125"/>
      <c r="F582" s="123"/>
      <c r="G582" s="123"/>
      <c r="H582" s="123"/>
      <c r="I582" s="123"/>
      <c r="J582" s="123"/>
      <c r="K582" s="123"/>
      <c r="L582" s="123"/>
      <c r="M582" s="123"/>
      <c r="N582" s="123"/>
      <c r="O582" s="123"/>
      <c r="P582" s="123"/>
      <c r="Q582" s="123"/>
      <c r="R582" s="123"/>
    </row>
    <row r="583" spans="1:18" s="124" customFormat="1" ht="15" x14ac:dyDescent="0.2">
      <c r="A583" s="125"/>
      <c r="B583" s="125"/>
      <c r="C583" s="125"/>
      <c r="F583" s="123"/>
      <c r="G583" s="123"/>
      <c r="H583" s="123"/>
      <c r="I583" s="123"/>
      <c r="J583" s="123"/>
      <c r="K583" s="123"/>
      <c r="L583" s="123"/>
      <c r="M583" s="123"/>
      <c r="N583" s="123"/>
      <c r="O583" s="123"/>
      <c r="P583" s="123"/>
      <c r="Q583" s="123"/>
      <c r="R583" s="123"/>
    </row>
    <row r="584" spans="1:18" s="124" customFormat="1" ht="15" x14ac:dyDescent="0.2">
      <c r="A584" s="125"/>
      <c r="B584" s="125"/>
      <c r="C584" s="125"/>
      <c r="F584" s="123"/>
      <c r="G584" s="123"/>
      <c r="H584" s="123"/>
      <c r="I584" s="123"/>
      <c r="J584" s="123"/>
      <c r="K584" s="123"/>
      <c r="L584" s="123"/>
      <c r="M584" s="123"/>
      <c r="N584" s="123"/>
      <c r="O584" s="123"/>
      <c r="P584" s="123"/>
      <c r="Q584" s="123"/>
      <c r="R584" s="123"/>
    </row>
    <row r="585" spans="1:18" s="124" customFormat="1" ht="15" x14ac:dyDescent="0.2">
      <c r="A585" s="125"/>
      <c r="B585" s="125"/>
      <c r="C585" s="125"/>
      <c r="F585" s="123"/>
      <c r="G585" s="123"/>
      <c r="H585" s="123"/>
      <c r="I585" s="123"/>
      <c r="J585" s="123"/>
      <c r="K585" s="123"/>
      <c r="L585" s="123"/>
      <c r="M585" s="123"/>
      <c r="N585" s="123"/>
      <c r="O585" s="123"/>
      <c r="P585" s="123"/>
      <c r="Q585" s="123"/>
      <c r="R585" s="123"/>
    </row>
    <row r="586" spans="1:18" s="124" customFormat="1" ht="15" x14ac:dyDescent="0.2">
      <c r="A586" s="125"/>
      <c r="B586" s="125"/>
      <c r="C586" s="125"/>
      <c r="F586" s="123"/>
      <c r="G586" s="123"/>
      <c r="H586" s="123"/>
      <c r="I586" s="123"/>
      <c r="J586" s="123"/>
      <c r="K586" s="123"/>
      <c r="L586" s="123"/>
      <c r="M586" s="123"/>
      <c r="N586" s="123"/>
      <c r="O586" s="123"/>
      <c r="P586" s="123"/>
      <c r="Q586" s="123"/>
      <c r="R586" s="123"/>
    </row>
    <row r="587" spans="1:18" s="124" customFormat="1" ht="15" x14ac:dyDescent="0.2">
      <c r="A587" s="125"/>
      <c r="B587" s="125"/>
      <c r="C587" s="125"/>
      <c r="F587" s="123"/>
      <c r="G587" s="123"/>
      <c r="H587" s="123"/>
      <c r="I587" s="123"/>
      <c r="J587" s="123"/>
      <c r="K587" s="123"/>
      <c r="L587" s="123"/>
      <c r="M587" s="123"/>
      <c r="N587" s="123"/>
      <c r="O587" s="123"/>
      <c r="P587" s="123"/>
      <c r="Q587" s="123"/>
      <c r="R587" s="123"/>
    </row>
    <row r="588" spans="1:18" s="124" customFormat="1" ht="15" x14ac:dyDescent="0.2">
      <c r="A588" s="125"/>
      <c r="B588" s="125"/>
      <c r="C588" s="125"/>
      <c r="F588" s="123"/>
      <c r="G588" s="123"/>
      <c r="H588" s="123"/>
      <c r="I588" s="123"/>
      <c r="J588" s="123"/>
      <c r="K588" s="123"/>
      <c r="L588" s="123"/>
      <c r="M588" s="123"/>
      <c r="N588" s="123"/>
      <c r="O588" s="123"/>
      <c r="P588" s="123"/>
      <c r="Q588" s="123"/>
      <c r="R588" s="123"/>
    </row>
    <row r="589" spans="1:18" s="124" customFormat="1" ht="15" x14ac:dyDescent="0.2">
      <c r="A589" s="125"/>
      <c r="B589" s="125"/>
      <c r="C589" s="125"/>
      <c r="F589" s="123"/>
      <c r="G589" s="123"/>
      <c r="H589" s="123"/>
      <c r="I589" s="123"/>
      <c r="J589" s="123"/>
      <c r="K589" s="123"/>
      <c r="L589" s="123"/>
      <c r="M589" s="123"/>
      <c r="N589" s="123"/>
      <c r="O589" s="123"/>
      <c r="P589" s="123"/>
      <c r="Q589" s="123"/>
      <c r="R589" s="123"/>
    </row>
    <row r="590" spans="1:18" s="124" customFormat="1" ht="15" x14ac:dyDescent="0.2">
      <c r="A590" s="125"/>
      <c r="B590" s="125"/>
      <c r="C590" s="125"/>
      <c r="F590" s="123"/>
      <c r="G590" s="123"/>
      <c r="H590" s="123"/>
      <c r="I590" s="123"/>
      <c r="J590" s="123"/>
      <c r="K590" s="123"/>
      <c r="L590" s="123"/>
      <c r="M590" s="123"/>
      <c r="N590" s="123"/>
      <c r="O590" s="123"/>
      <c r="P590" s="123"/>
      <c r="Q590" s="123"/>
      <c r="R590" s="123"/>
    </row>
    <row r="591" spans="1:18" s="124" customFormat="1" ht="15" x14ac:dyDescent="0.2">
      <c r="A591" s="125"/>
      <c r="B591" s="125"/>
      <c r="C591" s="125"/>
      <c r="F591" s="123"/>
      <c r="G591" s="123"/>
      <c r="H591" s="123"/>
      <c r="I591" s="123"/>
      <c r="J591" s="123"/>
      <c r="K591" s="123"/>
      <c r="L591" s="123"/>
      <c r="M591" s="123"/>
      <c r="N591" s="123"/>
      <c r="O591" s="123"/>
      <c r="P591" s="123"/>
      <c r="Q591" s="123"/>
      <c r="R591" s="123"/>
    </row>
    <row r="592" spans="1:18" s="124" customFormat="1" ht="15" x14ac:dyDescent="0.2">
      <c r="A592" s="125"/>
      <c r="B592" s="125"/>
      <c r="C592" s="125"/>
      <c r="F592" s="123"/>
      <c r="G592" s="123"/>
      <c r="H592" s="123"/>
      <c r="I592" s="123"/>
      <c r="J592" s="123"/>
      <c r="K592" s="123"/>
      <c r="L592" s="123"/>
      <c r="M592" s="123"/>
      <c r="N592" s="123"/>
      <c r="O592" s="123"/>
      <c r="P592" s="123"/>
      <c r="Q592" s="123"/>
      <c r="R592" s="123"/>
    </row>
    <row r="593" spans="1:18" s="124" customFormat="1" ht="15" x14ac:dyDescent="0.2">
      <c r="A593" s="125"/>
      <c r="B593" s="125"/>
      <c r="C593" s="125"/>
      <c r="F593" s="123"/>
      <c r="G593" s="123"/>
      <c r="H593" s="123"/>
      <c r="I593" s="123"/>
      <c r="J593" s="123"/>
      <c r="K593" s="123"/>
      <c r="L593" s="123"/>
      <c r="M593" s="123"/>
      <c r="N593" s="123"/>
      <c r="O593" s="123"/>
      <c r="P593" s="123"/>
      <c r="Q593" s="123"/>
      <c r="R593" s="123"/>
    </row>
    <row r="594" spans="1:18" s="124" customFormat="1" ht="15" x14ac:dyDescent="0.2">
      <c r="A594" s="125"/>
      <c r="B594" s="125"/>
      <c r="C594" s="125"/>
      <c r="F594" s="123"/>
      <c r="G594" s="123"/>
      <c r="H594" s="123"/>
      <c r="I594" s="123"/>
      <c r="J594" s="123"/>
      <c r="K594" s="123"/>
      <c r="L594" s="123"/>
      <c r="M594" s="123"/>
      <c r="N594" s="123"/>
      <c r="O594" s="123"/>
      <c r="P594" s="123"/>
      <c r="Q594" s="123"/>
      <c r="R594" s="123"/>
    </row>
    <row r="595" spans="1:18" s="124" customFormat="1" ht="15" x14ac:dyDescent="0.2">
      <c r="A595" s="125"/>
      <c r="B595" s="125"/>
      <c r="C595" s="125"/>
      <c r="F595" s="123"/>
      <c r="G595" s="123"/>
      <c r="H595" s="123"/>
      <c r="I595" s="123"/>
      <c r="J595" s="123"/>
      <c r="K595" s="123"/>
      <c r="L595" s="123"/>
      <c r="M595" s="123"/>
      <c r="N595" s="123"/>
      <c r="O595" s="123"/>
      <c r="P595" s="123"/>
      <c r="Q595" s="123"/>
      <c r="R595" s="123"/>
    </row>
    <row r="596" spans="1:18" s="124" customFormat="1" ht="15" x14ac:dyDescent="0.2">
      <c r="A596" s="125"/>
      <c r="B596" s="125"/>
      <c r="C596" s="125"/>
      <c r="F596" s="123"/>
      <c r="G596" s="123"/>
      <c r="H596" s="123"/>
      <c r="I596" s="123"/>
      <c r="J596" s="123"/>
      <c r="K596" s="123"/>
      <c r="L596" s="123"/>
      <c r="M596" s="123"/>
      <c r="N596" s="123"/>
      <c r="O596" s="123"/>
      <c r="P596" s="123"/>
      <c r="Q596" s="123"/>
      <c r="R596" s="123"/>
    </row>
    <row r="597" spans="1:18" s="124" customFormat="1" ht="15" x14ac:dyDescent="0.2">
      <c r="A597" s="125"/>
      <c r="B597" s="125"/>
      <c r="C597" s="125"/>
      <c r="F597" s="123"/>
      <c r="G597" s="123"/>
      <c r="H597" s="123"/>
      <c r="I597" s="123"/>
      <c r="J597" s="123"/>
      <c r="K597" s="123"/>
      <c r="L597" s="123"/>
      <c r="M597" s="123"/>
      <c r="N597" s="123"/>
      <c r="O597" s="123"/>
      <c r="P597" s="123"/>
      <c r="Q597" s="123"/>
      <c r="R597" s="123"/>
    </row>
    <row r="598" spans="1:18" s="124" customFormat="1" ht="15" x14ac:dyDescent="0.2">
      <c r="A598" s="125"/>
      <c r="B598" s="125"/>
      <c r="C598" s="125"/>
      <c r="F598" s="123"/>
      <c r="G598" s="123"/>
      <c r="H598" s="123"/>
      <c r="I598" s="123"/>
      <c r="J598" s="123"/>
      <c r="K598" s="123"/>
      <c r="L598" s="123"/>
      <c r="M598" s="123"/>
      <c r="N598" s="123"/>
      <c r="O598" s="123"/>
      <c r="P598" s="123"/>
      <c r="Q598" s="123"/>
      <c r="R598" s="123"/>
    </row>
    <row r="599" spans="1:18" s="124" customFormat="1" ht="15" x14ac:dyDescent="0.2">
      <c r="A599" s="125"/>
      <c r="B599" s="125"/>
      <c r="C599" s="125"/>
      <c r="F599" s="123"/>
      <c r="G599" s="123"/>
      <c r="H599" s="123"/>
      <c r="I599" s="123"/>
      <c r="J599" s="123"/>
      <c r="K599" s="123"/>
      <c r="L599" s="123"/>
      <c r="M599" s="123"/>
      <c r="N599" s="123"/>
      <c r="O599" s="123"/>
      <c r="P599" s="123"/>
      <c r="Q599" s="123"/>
      <c r="R599" s="123"/>
    </row>
    <row r="600" spans="1:18" s="124" customFormat="1" ht="15" x14ac:dyDescent="0.2">
      <c r="A600" s="125"/>
      <c r="B600" s="125"/>
      <c r="C600" s="125"/>
      <c r="F600" s="123"/>
      <c r="G600" s="123"/>
      <c r="H600" s="123"/>
      <c r="I600" s="123"/>
      <c r="J600" s="123"/>
      <c r="K600" s="123"/>
      <c r="L600" s="123"/>
      <c r="M600" s="123"/>
      <c r="N600" s="123"/>
      <c r="O600" s="123"/>
      <c r="P600" s="123"/>
      <c r="Q600" s="123"/>
      <c r="R600" s="123"/>
    </row>
    <row r="601" spans="1:18" s="124" customFormat="1" ht="15" x14ac:dyDescent="0.2">
      <c r="A601" s="125"/>
      <c r="B601" s="125"/>
      <c r="C601" s="125"/>
      <c r="F601" s="123"/>
      <c r="G601" s="123"/>
      <c r="H601" s="123"/>
      <c r="I601" s="123"/>
      <c r="J601" s="123"/>
      <c r="K601" s="123"/>
      <c r="L601" s="123"/>
      <c r="M601" s="123"/>
      <c r="N601" s="123"/>
      <c r="O601" s="123"/>
      <c r="P601" s="123"/>
      <c r="Q601" s="123"/>
      <c r="R601" s="123"/>
    </row>
    <row r="602" spans="1:18" s="124" customFormat="1" ht="15" x14ac:dyDescent="0.2">
      <c r="A602" s="125"/>
      <c r="B602" s="125"/>
      <c r="C602" s="125"/>
      <c r="F602" s="123"/>
      <c r="G602" s="123"/>
      <c r="H602" s="123"/>
      <c r="I602" s="123"/>
      <c r="J602" s="123"/>
      <c r="K602" s="123"/>
      <c r="L602" s="123"/>
      <c r="M602" s="123"/>
      <c r="N602" s="123"/>
      <c r="O602" s="123"/>
      <c r="P602" s="123"/>
      <c r="Q602" s="123"/>
      <c r="R602" s="123"/>
    </row>
    <row r="603" spans="1:18" s="124" customFormat="1" ht="15" x14ac:dyDescent="0.2">
      <c r="A603" s="125"/>
      <c r="B603" s="125"/>
      <c r="C603" s="125"/>
      <c r="F603" s="123"/>
      <c r="G603" s="123"/>
      <c r="H603" s="123"/>
      <c r="I603" s="123"/>
      <c r="J603" s="123"/>
      <c r="K603" s="123"/>
      <c r="L603" s="123"/>
      <c r="M603" s="123"/>
      <c r="N603" s="123"/>
      <c r="O603" s="123"/>
      <c r="P603" s="123"/>
      <c r="Q603" s="123"/>
      <c r="R603" s="123"/>
    </row>
    <row r="604" spans="1:18" s="124" customFormat="1" ht="15" x14ac:dyDescent="0.2">
      <c r="A604" s="125"/>
      <c r="B604" s="125"/>
      <c r="C604" s="125"/>
      <c r="F604" s="123"/>
      <c r="G604" s="123"/>
      <c r="H604" s="123"/>
      <c r="I604" s="123"/>
      <c r="J604" s="123"/>
      <c r="K604" s="123"/>
      <c r="L604" s="123"/>
      <c r="M604" s="123"/>
      <c r="N604" s="123"/>
      <c r="O604" s="123"/>
      <c r="P604" s="123"/>
      <c r="Q604" s="123"/>
      <c r="R604" s="123"/>
    </row>
    <row r="605" spans="1:18" s="124" customFormat="1" ht="15" x14ac:dyDescent="0.2">
      <c r="A605" s="125"/>
      <c r="B605" s="125"/>
      <c r="C605" s="125"/>
      <c r="F605" s="123"/>
      <c r="G605" s="123"/>
      <c r="H605" s="123"/>
      <c r="I605" s="123"/>
      <c r="J605" s="123"/>
      <c r="K605" s="123"/>
      <c r="L605" s="123"/>
      <c r="M605" s="123"/>
      <c r="N605" s="123"/>
      <c r="O605" s="123"/>
      <c r="P605" s="123"/>
      <c r="Q605" s="123"/>
      <c r="R605" s="123"/>
    </row>
    <row r="606" spans="1:18" s="124" customFormat="1" ht="15" x14ac:dyDescent="0.2">
      <c r="A606" s="125"/>
      <c r="B606" s="125"/>
      <c r="C606" s="125"/>
      <c r="F606" s="123"/>
      <c r="G606" s="123"/>
      <c r="H606" s="123"/>
      <c r="I606" s="123"/>
      <c r="J606" s="123"/>
      <c r="K606" s="123"/>
      <c r="L606" s="123"/>
      <c r="M606" s="123"/>
      <c r="N606" s="123"/>
      <c r="O606" s="123"/>
      <c r="P606" s="123"/>
      <c r="Q606" s="123"/>
      <c r="R606" s="123"/>
    </row>
    <row r="607" spans="1:18" s="124" customFormat="1" ht="15" x14ac:dyDescent="0.2">
      <c r="A607" s="125"/>
      <c r="B607" s="125"/>
      <c r="C607" s="125"/>
      <c r="F607" s="123"/>
      <c r="G607" s="123"/>
      <c r="H607" s="123"/>
      <c r="I607" s="123"/>
      <c r="J607" s="123"/>
      <c r="K607" s="123"/>
      <c r="L607" s="123"/>
      <c r="M607" s="123"/>
      <c r="N607" s="123"/>
      <c r="O607" s="123"/>
      <c r="P607" s="123"/>
      <c r="Q607" s="123"/>
      <c r="R607" s="123"/>
    </row>
    <row r="608" spans="1:18" s="124" customFormat="1" ht="15" x14ac:dyDescent="0.2">
      <c r="A608" s="125"/>
      <c r="B608" s="125"/>
      <c r="C608" s="125"/>
      <c r="F608" s="123"/>
      <c r="G608" s="123"/>
      <c r="H608" s="123"/>
      <c r="I608" s="123"/>
      <c r="J608" s="123"/>
      <c r="K608" s="123"/>
      <c r="L608" s="123"/>
      <c r="M608" s="123"/>
      <c r="N608" s="123"/>
      <c r="O608" s="123"/>
      <c r="P608" s="123"/>
      <c r="Q608" s="123"/>
      <c r="R608" s="123"/>
    </row>
    <row r="609" spans="1:18" s="124" customFormat="1" ht="15" x14ac:dyDescent="0.2">
      <c r="A609" s="125"/>
      <c r="B609" s="125"/>
      <c r="C609" s="125"/>
      <c r="F609" s="123"/>
      <c r="G609" s="123"/>
      <c r="H609" s="123"/>
      <c r="I609" s="123"/>
      <c r="J609" s="123"/>
      <c r="K609" s="123"/>
      <c r="L609" s="123"/>
      <c r="M609" s="123"/>
      <c r="N609" s="123"/>
      <c r="O609" s="123"/>
      <c r="P609" s="123"/>
      <c r="Q609" s="123"/>
      <c r="R609" s="123"/>
    </row>
    <row r="610" spans="1:18" s="124" customFormat="1" ht="15" x14ac:dyDescent="0.2">
      <c r="A610" s="125"/>
      <c r="B610" s="125"/>
      <c r="C610" s="125"/>
      <c r="F610" s="123"/>
      <c r="G610" s="123"/>
      <c r="H610" s="123"/>
      <c r="I610" s="123"/>
      <c r="J610" s="123"/>
      <c r="K610" s="123"/>
      <c r="L610" s="123"/>
      <c r="M610" s="123"/>
      <c r="N610" s="123"/>
      <c r="O610" s="123"/>
      <c r="P610" s="123"/>
      <c r="Q610" s="123"/>
      <c r="R610" s="123"/>
    </row>
    <row r="611" spans="1:18" s="124" customFormat="1" ht="15" x14ac:dyDescent="0.2">
      <c r="A611" s="125"/>
      <c r="B611" s="125"/>
      <c r="C611" s="125"/>
      <c r="F611" s="123"/>
      <c r="G611" s="123"/>
      <c r="H611" s="123"/>
      <c r="I611" s="123"/>
      <c r="J611" s="123"/>
      <c r="K611" s="123"/>
      <c r="L611" s="123"/>
      <c r="M611" s="123"/>
      <c r="N611" s="123"/>
      <c r="O611" s="123"/>
      <c r="P611" s="123"/>
      <c r="Q611" s="123"/>
      <c r="R611" s="123"/>
    </row>
    <row r="612" spans="1:18" s="124" customFormat="1" ht="15" x14ac:dyDescent="0.2">
      <c r="A612" s="125"/>
      <c r="B612" s="125"/>
      <c r="C612" s="125"/>
      <c r="F612" s="123"/>
      <c r="G612" s="123"/>
      <c r="H612" s="123"/>
      <c r="I612" s="123"/>
      <c r="J612" s="123"/>
      <c r="K612" s="123"/>
      <c r="L612" s="123"/>
      <c r="M612" s="123"/>
      <c r="N612" s="123"/>
      <c r="O612" s="123"/>
      <c r="P612" s="123"/>
      <c r="Q612" s="123"/>
      <c r="R612" s="123"/>
    </row>
    <row r="613" spans="1:18" s="124" customFormat="1" ht="15" x14ac:dyDescent="0.2">
      <c r="A613" s="125"/>
      <c r="B613" s="125"/>
      <c r="C613" s="125"/>
      <c r="F613" s="123"/>
      <c r="G613" s="123"/>
      <c r="H613" s="123"/>
      <c r="I613" s="123"/>
      <c r="J613" s="123"/>
      <c r="K613" s="123"/>
      <c r="L613" s="123"/>
      <c r="M613" s="123"/>
      <c r="N613" s="123"/>
      <c r="O613" s="123"/>
      <c r="P613" s="123"/>
      <c r="Q613" s="123"/>
      <c r="R613" s="123"/>
    </row>
    <row r="614" spans="1:18" s="124" customFormat="1" ht="15" x14ac:dyDescent="0.2">
      <c r="A614" s="125"/>
      <c r="B614" s="125"/>
      <c r="C614" s="125"/>
      <c r="F614" s="123"/>
      <c r="G614" s="123"/>
      <c r="H614" s="123"/>
      <c r="I614" s="123"/>
      <c r="J614" s="123"/>
      <c r="K614" s="123"/>
      <c r="L614" s="123"/>
      <c r="M614" s="123"/>
      <c r="N614" s="123"/>
      <c r="O614" s="123"/>
      <c r="P614" s="123"/>
      <c r="Q614" s="123"/>
      <c r="R614" s="123"/>
    </row>
    <row r="615" spans="1:18" s="124" customFormat="1" ht="15" x14ac:dyDescent="0.2">
      <c r="A615" s="125"/>
      <c r="B615" s="125"/>
      <c r="C615" s="125"/>
      <c r="F615" s="123"/>
      <c r="G615" s="123"/>
      <c r="H615" s="123"/>
      <c r="I615" s="123"/>
      <c r="J615" s="123"/>
      <c r="K615" s="123"/>
      <c r="L615" s="123"/>
      <c r="M615" s="123"/>
      <c r="N615" s="123"/>
      <c r="O615" s="123"/>
      <c r="P615" s="123"/>
      <c r="Q615" s="123"/>
      <c r="R615" s="123"/>
    </row>
    <row r="616" spans="1:18" s="124" customFormat="1" ht="15" x14ac:dyDescent="0.2">
      <c r="A616" s="125"/>
      <c r="B616" s="125"/>
      <c r="C616" s="125"/>
      <c r="F616" s="123"/>
      <c r="G616" s="123"/>
      <c r="H616" s="123"/>
      <c r="I616" s="123"/>
      <c r="J616" s="123"/>
      <c r="K616" s="123"/>
      <c r="L616" s="123"/>
      <c r="M616" s="123"/>
      <c r="N616" s="123"/>
      <c r="O616" s="123"/>
      <c r="P616" s="123"/>
      <c r="Q616" s="123"/>
      <c r="R616" s="123"/>
    </row>
    <row r="617" spans="1:18" s="124" customFormat="1" ht="15" x14ac:dyDescent="0.2">
      <c r="A617" s="125"/>
      <c r="B617" s="125"/>
      <c r="C617" s="125"/>
      <c r="F617" s="123"/>
      <c r="G617" s="123"/>
      <c r="H617" s="123"/>
      <c r="I617" s="123"/>
      <c r="J617" s="123"/>
      <c r="K617" s="123"/>
      <c r="L617" s="123"/>
      <c r="M617" s="123"/>
      <c r="N617" s="123"/>
      <c r="O617" s="123"/>
      <c r="P617" s="123"/>
      <c r="Q617" s="123"/>
      <c r="R617" s="123"/>
    </row>
    <row r="618" spans="1:18" s="124" customFormat="1" ht="15" x14ac:dyDescent="0.2">
      <c r="A618" s="125"/>
      <c r="B618" s="125"/>
      <c r="C618" s="125"/>
      <c r="F618" s="123"/>
      <c r="G618" s="123"/>
      <c r="H618" s="123"/>
      <c r="I618" s="123"/>
      <c r="J618" s="123"/>
      <c r="K618" s="123"/>
      <c r="L618" s="123"/>
      <c r="M618" s="123"/>
      <c r="N618" s="123"/>
      <c r="O618" s="123"/>
      <c r="P618" s="123"/>
      <c r="Q618" s="123"/>
      <c r="R618" s="123"/>
    </row>
    <row r="619" spans="1:18" s="124" customFormat="1" ht="15" x14ac:dyDescent="0.2">
      <c r="A619" s="125"/>
      <c r="B619" s="125"/>
      <c r="C619" s="125"/>
      <c r="F619" s="123"/>
      <c r="G619" s="123"/>
      <c r="H619" s="123"/>
      <c r="I619" s="123"/>
      <c r="J619" s="123"/>
      <c r="K619" s="123"/>
      <c r="L619" s="123"/>
      <c r="M619" s="123"/>
      <c r="N619" s="123"/>
      <c r="O619" s="123"/>
      <c r="P619" s="123"/>
      <c r="Q619" s="123"/>
      <c r="R619" s="123"/>
    </row>
    <row r="620" spans="1:18" s="124" customFormat="1" ht="15" x14ac:dyDescent="0.2">
      <c r="A620" s="125"/>
      <c r="B620" s="125"/>
      <c r="C620" s="125"/>
      <c r="F620" s="123"/>
      <c r="G620" s="123"/>
      <c r="H620" s="123"/>
      <c r="I620" s="123"/>
      <c r="J620" s="123"/>
      <c r="K620" s="123"/>
      <c r="L620" s="123"/>
      <c r="M620" s="123"/>
      <c r="N620" s="123"/>
      <c r="O620" s="123"/>
      <c r="P620" s="123"/>
      <c r="Q620" s="123"/>
      <c r="R620" s="123"/>
    </row>
    <row r="621" spans="1:18" s="124" customFormat="1" ht="15" x14ac:dyDescent="0.2">
      <c r="A621" s="125"/>
      <c r="B621" s="125"/>
      <c r="C621" s="125"/>
      <c r="F621" s="123"/>
      <c r="G621" s="123"/>
      <c r="H621" s="123"/>
      <c r="I621" s="123"/>
      <c r="J621" s="123"/>
      <c r="K621" s="123"/>
      <c r="L621" s="123"/>
      <c r="M621" s="123"/>
      <c r="N621" s="123"/>
      <c r="O621" s="123"/>
      <c r="P621" s="123"/>
      <c r="Q621" s="123"/>
      <c r="R621" s="123"/>
    </row>
    <row r="622" spans="1:18" s="124" customFormat="1" ht="15" x14ac:dyDescent="0.2">
      <c r="A622" s="125"/>
      <c r="B622" s="125"/>
      <c r="C622" s="125"/>
      <c r="F622" s="123"/>
      <c r="G622" s="123"/>
      <c r="H622" s="123"/>
      <c r="I622" s="123"/>
      <c r="J622" s="123"/>
      <c r="K622" s="123"/>
      <c r="L622" s="123"/>
      <c r="M622" s="123"/>
      <c r="N622" s="123"/>
      <c r="O622" s="123"/>
      <c r="P622" s="123"/>
      <c r="Q622" s="123"/>
      <c r="R622" s="123"/>
    </row>
    <row r="623" spans="1:18" s="124" customFormat="1" ht="15" x14ac:dyDescent="0.2">
      <c r="A623" s="125"/>
      <c r="B623" s="125"/>
      <c r="C623" s="125"/>
      <c r="F623" s="123"/>
      <c r="G623" s="123"/>
      <c r="H623" s="123"/>
      <c r="I623" s="123"/>
      <c r="J623" s="123"/>
      <c r="K623" s="123"/>
      <c r="L623" s="123"/>
      <c r="M623" s="123"/>
      <c r="N623" s="123"/>
      <c r="O623" s="123"/>
      <c r="P623" s="123"/>
      <c r="Q623" s="123"/>
      <c r="R623" s="123"/>
    </row>
    <row r="624" spans="1:18" s="124" customFormat="1" ht="15" x14ac:dyDescent="0.2">
      <c r="A624" s="125"/>
      <c r="B624" s="125"/>
      <c r="C624" s="125"/>
      <c r="F624" s="123"/>
      <c r="G624" s="123"/>
      <c r="H624" s="123"/>
      <c r="I624" s="123"/>
      <c r="J624" s="123"/>
      <c r="K624" s="123"/>
      <c r="L624" s="123"/>
      <c r="M624" s="123"/>
      <c r="N624" s="123"/>
      <c r="O624" s="123"/>
      <c r="P624" s="123"/>
      <c r="Q624" s="123"/>
      <c r="R624" s="123"/>
    </row>
    <row r="625" spans="1:18" s="124" customFormat="1" ht="15" x14ac:dyDescent="0.2">
      <c r="A625" s="125"/>
      <c r="B625" s="125"/>
      <c r="C625" s="125"/>
      <c r="F625" s="123"/>
      <c r="G625" s="123"/>
      <c r="H625" s="123"/>
      <c r="I625" s="123"/>
      <c r="J625" s="123"/>
      <c r="K625" s="123"/>
      <c r="L625" s="123"/>
      <c r="M625" s="123"/>
      <c r="N625" s="123"/>
      <c r="O625" s="123"/>
      <c r="P625" s="123"/>
      <c r="Q625" s="123"/>
      <c r="R625" s="123"/>
    </row>
    <row r="626" spans="1:18" s="124" customFormat="1" ht="15" x14ac:dyDescent="0.2">
      <c r="A626" s="125"/>
      <c r="B626" s="125"/>
      <c r="C626" s="125"/>
      <c r="F626" s="123"/>
      <c r="G626" s="123"/>
      <c r="H626" s="123"/>
      <c r="I626" s="123"/>
      <c r="J626" s="123"/>
      <c r="K626" s="123"/>
      <c r="L626" s="123"/>
      <c r="M626" s="123"/>
      <c r="N626" s="123"/>
      <c r="O626" s="123"/>
      <c r="P626" s="123"/>
      <c r="Q626" s="123"/>
      <c r="R626" s="123"/>
    </row>
    <row r="627" spans="1:18" s="124" customFormat="1" ht="15" x14ac:dyDescent="0.2">
      <c r="A627" s="125"/>
      <c r="B627" s="125"/>
      <c r="C627" s="125"/>
      <c r="F627" s="123"/>
      <c r="G627" s="123"/>
      <c r="H627" s="123"/>
      <c r="I627" s="123"/>
      <c r="J627" s="123"/>
      <c r="K627" s="123"/>
      <c r="L627" s="123"/>
      <c r="M627" s="123"/>
      <c r="N627" s="123"/>
      <c r="O627" s="123"/>
      <c r="P627" s="123"/>
      <c r="Q627" s="123"/>
      <c r="R627" s="123"/>
    </row>
    <row r="628" spans="1:18" s="124" customFormat="1" ht="15" x14ac:dyDescent="0.2">
      <c r="A628" s="125"/>
      <c r="B628" s="125"/>
      <c r="C628" s="125"/>
      <c r="F628" s="123"/>
      <c r="G628" s="123"/>
      <c r="H628" s="123"/>
      <c r="I628" s="123"/>
      <c r="J628" s="123"/>
      <c r="K628" s="123"/>
      <c r="L628" s="123"/>
      <c r="M628" s="123"/>
      <c r="N628" s="123"/>
      <c r="O628" s="123"/>
      <c r="P628" s="123"/>
      <c r="Q628" s="123"/>
      <c r="R628" s="123"/>
    </row>
    <row r="629" spans="1:18" s="124" customFormat="1" ht="15" x14ac:dyDescent="0.2">
      <c r="A629" s="125"/>
      <c r="B629" s="125"/>
      <c r="C629" s="125"/>
      <c r="F629" s="123"/>
      <c r="G629" s="123"/>
      <c r="H629" s="123"/>
      <c r="I629" s="123"/>
      <c r="J629" s="123"/>
      <c r="K629" s="123"/>
      <c r="L629" s="123"/>
      <c r="M629" s="123"/>
      <c r="N629" s="123"/>
      <c r="O629" s="123"/>
      <c r="P629" s="123"/>
      <c r="Q629" s="123"/>
      <c r="R629" s="123"/>
    </row>
    <row r="630" spans="1:18" s="124" customFormat="1" ht="15" x14ac:dyDescent="0.2">
      <c r="A630" s="125"/>
      <c r="B630" s="125"/>
      <c r="C630" s="125"/>
      <c r="F630" s="123"/>
      <c r="G630" s="123"/>
      <c r="H630" s="123"/>
      <c r="I630" s="123"/>
      <c r="J630" s="123"/>
      <c r="K630" s="123"/>
      <c r="L630" s="123"/>
      <c r="M630" s="123"/>
      <c r="N630" s="123"/>
      <c r="O630" s="123"/>
      <c r="P630" s="123"/>
      <c r="Q630" s="123"/>
      <c r="R630" s="123"/>
    </row>
    <row r="631" spans="1:18" s="124" customFormat="1" ht="15" x14ac:dyDescent="0.2">
      <c r="A631" s="125"/>
      <c r="B631" s="125"/>
      <c r="C631" s="125"/>
      <c r="F631" s="123"/>
      <c r="G631" s="123"/>
      <c r="H631" s="123"/>
      <c r="I631" s="123"/>
      <c r="J631" s="123"/>
      <c r="K631" s="123"/>
      <c r="L631" s="123"/>
      <c r="M631" s="123"/>
      <c r="N631" s="123"/>
      <c r="O631" s="123"/>
      <c r="P631" s="123"/>
      <c r="Q631" s="123"/>
      <c r="R631" s="123"/>
    </row>
    <row r="632" spans="1:18" s="124" customFormat="1" ht="15" x14ac:dyDescent="0.2">
      <c r="A632" s="125"/>
      <c r="B632" s="125"/>
      <c r="C632" s="125"/>
      <c r="F632" s="123"/>
      <c r="G632" s="123"/>
      <c r="H632" s="123"/>
      <c r="I632" s="123"/>
      <c r="J632" s="123"/>
      <c r="K632" s="123"/>
      <c r="L632" s="123"/>
      <c r="M632" s="123"/>
      <c r="N632" s="123"/>
      <c r="O632" s="123"/>
      <c r="P632" s="123"/>
      <c r="Q632" s="123"/>
      <c r="R632" s="123"/>
    </row>
    <row r="633" spans="1:18" s="124" customFormat="1" ht="15" x14ac:dyDescent="0.2">
      <c r="A633" s="125"/>
      <c r="B633" s="125"/>
      <c r="C633" s="125"/>
      <c r="F633" s="123"/>
      <c r="G633" s="123"/>
      <c r="H633" s="123"/>
      <c r="I633" s="123"/>
      <c r="J633" s="123"/>
      <c r="K633" s="123"/>
      <c r="L633" s="123"/>
      <c r="M633" s="123"/>
      <c r="N633" s="123"/>
      <c r="O633" s="123"/>
      <c r="P633" s="123"/>
      <c r="Q633" s="123"/>
      <c r="R633" s="123"/>
    </row>
    <row r="634" spans="1:18" s="124" customFormat="1" ht="15" x14ac:dyDescent="0.2">
      <c r="A634" s="125"/>
      <c r="B634" s="125"/>
      <c r="C634" s="125"/>
      <c r="F634" s="123"/>
      <c r="G634" s="123"/>
      <c r="H634" s="123"/>
      <c r="I634" s="123"/>
      <c r="J634" s="123"/>
      <c r="K634" s="123"/>
      <c r="L634" s="123"/>
      <c r="M634" s="123"/>
      <c r="N634" s="123"/>
      <c r="O634" s="123"/>
      <c r="P634" s="123"/>
      <c r="Q634" s="123"/>
      <c r="R634" s="123"/>
    </row>
    <row r="635" spans="1:18" s="124" customFormat="1" ht="15" x14ac:dyDescent="0.2">
      <c r="A635" s="125"/>
      <c r="B635" s="125"/>
      <c r="C635" s="125"/>
      <c r="F635" s="123"/>
      <c r="G635" s="123"/>
      <c r="H635" s="123"/>
      <c r="I635" s="123"/>
      <c r="J635" s="123"/>
      <c r="K635" s="123"/>
      <c r="L635" s="123"/>
      <c r="M635" s="123"/>
      <c r="N635" s="123"/>
      <c r="O635" s="123"/>
      <c r="P635" s="123"/>
      <c r="Q635" s="123"/>
      <c r="R635" s="123"/>
    </row>
    <row r="636" spans="1:18" s="124" customFormat="1" ht="15" x14ac:dyDescent="0.2">
      <c r="A636" s="125"/>
      <c r="B636" s="125"/>
      <c r="C636" s="125"/>
      <c r="F636" s="123"/>
      <c r="G636" s="123"/>
      <c r="H636" s="123"/>
      <c r="I636" s="123"/>
      <c r="J636" s="123"/>
      <c r="K636" s="123"/>
      <c r="L636" s="123"/>
      <c r="M636" s="123"/>
      <c r="N636" s="123"/>
      <c r="O636" s="123"/>
      <c r="P636" s="123"/>
      <c r="Q636" s="123"/>
      <c r="R636" s="123"/>
    </row>
    <row r="637" spans="1:18" s="124" customFormat="1" ht="15" x14ac:dyDescent="0.2">
      <c r="A637" s="125"/>
      <c r="B637" s="125"/>
      <c r="C637" s="125"/>
      <c r="F637" s="123"/>
      <c r="G637" s="123"/>
      <c r="H637" s="123"/>
      <c r="I637" s="123"/>
      <c r="J637" s="123"/>
      <c r="K637" s="123"/>
      <c r="L637" s="123"/>
      <c r="M637" s="123"/>
      <c r="N637" s="123"/>
      <c r="O637" s="123"/>
      <c r="P637" s="123"/>
      <c r="Q637" s="123"/>
      <c r="R637" s="123"/>
    </row>
    <row r="638" spans="1:18" s="124" customFormat="1" ht="15" x14ac:dyDescent="0.2">
      <c r="A638" s="125"/>
      <c r="B638" s="125"/>
      <c r="C638" s="125"/>
      <c r="F638" s="123"/>
      <c r="G638" s="123"/>
      <c r="H638" s="123"/>
      <c r="I638" s="123"/>
      <c r="J638" s="123"/>
      <c r="K638" s="123"/>
      <c r="L638" s="123"/>
      <c r="M638" s="123"/>
      <c r="N638" s="123"/>
      <c r="O638" s="123"/>
      <c r="P638" s="123"/>
      <c r="Q638" s="123"/>
      <c r="R638" s="123"/>
    </row>
    <row r="639" spans="1:18" s="124" customFormat="1" ht="15" x14ac:dyDescent="0.2">
      <c r="A639" s="125"/>
      <c r="B639" s="125"/>
      <c r="C639" s="125"/>
      <c r="F639" s="123"/>
      <c r="G639" s="123"/>
      <c r="H639" s="123"/>
      <c r="I639" s="123"/>
      <c r="J639" s="123"/>
      <c r="K639" s="123"/>
      <c r="L639" s="123"/>
      <c r="M639" s="123"/>
      <c r="N639" s="123"/>
      <c r="O639" s="123"/>
      <c r="P639" s="123"/>
      <c r="Q639" s="123"/>
      <c r="R639" s="123"/>
    </row>
    <row r="640" spans="1:18" s="124" customFormat="1" ht="15" x14ac:dyDescent="0.2">
      <c r="A640" s="125"/>
      <c r="B640" s="125"/>
      <c r="C640" s="125"/>
      <c r="F640" s="123"/>
      <c r="G640" s="123"/>
      <c r="H640" s="123"/>
      <c r="I640" s="123"/>
      <c r="J640" s="123"/>
      <c r="K640" s="123"/>
      <c r="L640" s="123"/>
      <c r="M640" s="123"/>
      <c r="N640" s="123"/>
      <c r="O640" s="123"/>
      <c r="P640" s="123"/>
      <c r="Q640" s="123"/>
      <c r="R640" s="123"/>
    </row>
    <row r="641" spans="1:18" s="124" customFormat="1" ht="15" x14ac:dyDescent="0.2">
      <c r="A641" s="125"/>
      <c r="B641" s="125"/>
      <c r="C641" s="125"/>
      <c r="F641" s="123"/>
      <c r="G641" s="123"/>
      <c r="H641" s="123"/>
      <c r="I641" s="123"/>
      <c r="J641" s="123"/>
      <c r="K641" s="123"/>
      <c r="L641" s="123"/>
      <c r="M641" s="123"/>
      <c r="N641" s="123"/>
      <c r="O641" s="123"/>
      <c r="P641" s="123"/>
      <c r="Q641" s="123"/>
      <c r="R641" s="123"/>
    </row>
    <row r="642" spans="1:18" s="124" customFormat="1" ht="15" x14ac:dyDescent="0.2">
      <c r="A642" s="125"/>
      <c r="B642" s="125"/>
      <c r="C642" s="125"/>
      <c r="F642" s="123"/>
      <c r="G642" s="123"/>
      <c r="H642" s="123"/>
      <c r="I642" s="123"/>
      <c r="J642" s="123"/>
      <c r="K642" s="123"/>
      <c r="L642" s="123"/>
      <c r="M642" s="123"/>
      <c r="N642" s="123"/>
      <c r="O642" s="123"/>
      <c r="P642" s="123"/>
      <c r="Q642" s="123"/>
      <c r="R642" s="123"/>
    </row>
    <row r="643" spans="1:18" s="124" customFormat="1" ht="15" x14ac:dyDescent="0.2">
      <c r="A643" s="125"/>
      <c r="B643" s="125"/>
      <c r="C643" s="125"/>
      <c r="F643" s="123"/>
      <c r="G643" s="123"/>
      <c r="H643" s="123"/>
      <c r="I643" s="123"/>
      <c r="J643" s="123"/>
      <c r="K643" s="123"/>
      <c r="L643" s="123"/>
      <c r="M643" s="123"/>
      <c r="N643" s="123"/>
      <c r="O643" s="123"/>
      <c r="P643" s="123"/>
      <c r="Q643" s="123"/>
      <c r="R643" s="123"/>
    </row>
    <row r="644" spans="1:18" s="124" customFormat="1" ht="15" x14ac:dyDescent="0.2">
      <c r="A644" s="125"/>
      <c r="B644" s="125"/>
      <c r="C644" s="125"/>
      <c r="F644" s="123"/>
      <c r="G644" s="123"/>
      <c r="H644" s="123"/>
      <c r="I644" s="123"/>
      <c r="J644" s="123"/>
      <c r="K644" s="123"/>
      <c r="L644" s="123"/>
      <c r="M644" s="123"/>
      <c r="N644" s="123"/>
      <c r="O644" s="123"/>
      <c r="P644" s="123"/>
      <c r="Q644" s="123"/>
      <c r="R644" s="123"/>
    </row>
    <row r="645" spans="1:18" s="124" customFormat="1" ht="15" x14ac:dyDescent="0.2">
      <c r="A645" s="125"/>
      <c r="B645" s="125"/>
      <c r="C645" s="125"/>
      <c r="F645" s="123"/>
      <c r="G645" s="123"/>
      <c r="H645" s="123"/>
      <c r="I645" s="123"/>
      <c r="J645" s="123"/>
      <c r="K645" s="123"/>
      <c r="L645" s="123"/>
      <c r="M645" s="123"/>
      <c r="N645" s="123"/>
      <c r="O645" s="123"/>
      <c r="P645" s="123"/>
      <c r="Q645" s="123"/>
      <c r="R645" s="123"/>
    </row>
    <row r="646" spans="1:18" s="124" customFormat="1" ht="15" x14ac:dyDescent="0.2">
      <c r="A646" s="125"/>
      <c r="B646" s="125"/>
      <c r="C646" s="125"/>
      <c r="F646" s="123"/>
      <c r="G646" s="123"/>
      <c r="H646" s="123"/>
      <c r="I646" s="123"/>
      <c r="J646" s="123"/>
      <c r="K646" s="123"/>
      <c r="L646" s="123"/>
      <c r="M646" s="123"/>
      <c r="N646" s="123"/>
      <c r="O646" s="123"/>
      <c r="P646" s="123"/>
      <c r="Q646" s="123"/>
      <c r="R646" s="123"/>
    </row>
    <row r="647" spans="1:18" s="124" customFormat="1" ht="15" x14ac:dyDescent="0.2">
      <c r="A647" s="125"/>
      <c r="B647" s="125"/>
      <c r="C647" s="125"/>
      <c r="F647" s="123"/>
      <c r="G647" s="123"/>
      <c r="H647" s="123"/>
      <c r="I647" s="123"/>
      <c r="J647" s="123"/>
      <c r="K647" s="123"/>
      <c r="L647" s="123"/>
      <c r="M647" s="123"/>
      <c r="N647" s="123"/>
      <c r="O647" s="123"/>
      <c r="P647" s="123"/>
      <c r="Q647" s="123"/>
      <c r="R647" s="123"/>
    </row>
    <row r="648" spans="1:18" s="124" customFormat="1" ht="15" x14ac:dyDescent="0.2">
      <c r="A648" s="125"/>
      <c r="B648" s="125"/>
      <c r="C648" s="125"/>
      <c r="F648" s="123"/>
      <c r="G648" s="123"/>
      <c r="H648" s="123"/>
      <c r="I648" s="123"/>
      <c r="J648" s="123"/>
      <c r="K648" s="123"/>
      <c r="L648" s="123"/>
      <c r="M648" s="123"/>
      <c r="N648" s="123"/>
      <c r="O648" s="123"/>
      <c r="P648" s="123"/>
      <c r="Q648" s="123"/>
      <c r="R648" s="123"/>
    </row>
    <row r="649" spans="1:18" s="124" customFormat="1" ht="15" x14ac:dyDescent="0.2">
      <c r="A649" s="125"/>
      <c r="B649" s="125"/>
      <c r="C649" s="125"/>
      <c r="F649" s="123"/>
      <c r="G649" s="123"/>
      <c r="H649" s="123"/>
      <c r="I649" s="123"/>
      <c r="J649" s="123"/>
      <c r="K649" s="123"/>
      <c r="L649" s="123"/>
      <c r="M649" s="123"/>
      <c r="N649" s="123"/>
      <c r="O649" s="123"/>
      <c r="P649" s="123"/>
      <c r="Q649" s="123"/>
      <c r="R649" s="123"/>
    </row>
    <row r="650" spans="1:18" s="124" customFormat="1" ht="15" x14ac:dyDescent="0.2">
      <c r="A650" s="125"/>
      <c r="B650" s="125"/>
      <c r="C650" s="125"/>
      <c r="F650" s="123"/>
      <c r="G650" s="123"/>
      <c r="H650" s="123"/>
      <c r="I650" s="123"/>
      <c r="J650" s="123"/>
      <c r="K650" s="123"/>
      <c r="L650" s="123"/>
      <c r="M650" s="123"/>
      <c r="N650" s="123"/>
      <c r="O650" s="123"/>
      <c r="P650" s="123"/>
      <c r="Q650" s="123"/>
      <c r="R650" s="123"/>
    </row>
    <row r="651" spans="1:18" s="124" customFormat="1" ht="15" x14ac:dyDescent="0.2">
      <c r="A651" s="125"/>
      <c r="B651" s="125"/>
      <c r="C651" s="125"/>
      <c r="F651" s="123"/>
      <c r="G651" s="123"/>
      <c r="H651" s="123"/>
      <c r="I651" s="123"/>
      <c r="J651" s="123"/>
      <c r="K651" s="123"/>
      <c r="L651" s="123"/>
      <c r="M651" s="123"/>
      <c r="N651" s="123"/>
      <c r="O651" s="123"/>
      <c r="P651" s="123"/>
      <c r="Q651" s="123"/>
      <c r="R651" s="123"/>
    </row>
    <row r="652" spans="1:18" s="124" customFormat="1" ht="15" x14ac:dyDescent="0.2">
      <c r="A652" s="125"/>
      <c r="B652" s="125"/>
      <c r="C652" s="125"/>
      <c r="F652" s="123"/>
      <c r="G652" s="123"/>
      <c r="H652" s="123"/>
      <c r="I652" s="123"/>
      <c r="J652" s="123"/>
      <c r="K652" s="123"/>
      <c r="L652" s="123"/>
      <c r="M652" s="123"/>
      <c r="N652" s="123"/>
      <c r="O652" s="123"/>
      <c r="P652" s="123"/>
      <c r="Q652" s="123"/>
      <c r="R652" s="123"/>
    </row>
    <row r="653" spans="1:18" s="124" customFormat="1" ht="15" x14ac:dyDescent="0.2">
      <c r="A653" s="125"/>
      <c r="B653" s="125"/>
      <c r="C653" s="125"/>
      <c r="F653" s="123"/>
      <c r="G653" s="123"/>
      <c r="H653" s="123"/>
      <c r="I653" s="123"/>
      <c r="J653" s="123"/>
      <c r="K653" s="123"/>
      <c r="L653" s="123"/>
      <c r="M653" s="123"/>
      <c r="N653" s="123"/>
      <c r="O653" s="123"/>
      <c r="P653" s="123"/>
      <c r="Q653" s="123"/>
      <c r="R653" s="123"/>
    </row>
    <row r="654" spans="1:18" s="124" customFormat="1" ht="15" x14ac:dyDescent="0.2">
      <c r="A654" s="125"/>
      <c r="B654" s="125"/>
      <c r="C654" s="125"/>
      <c r="F654" s="123"/>
      <c r="G654" s="123"/>
      <c r="H654" s="123"/>
      <c r="I654" s="123"/>
      <c r="J654" s="123"/>
      <c r="K654" s="123"/>
      <c r="L654" s="123"/>
      <c r="M654" s="123"/>
      <c r="N654" s="123"/>
      <c r="O654" s="123"/>
      <c r="P654" s="123"/>
      <c r="Q654" s="123"/>
      <c r="R654" s="123"/>
    </row>
    <row r="655" spans="1:18" s="124" customFormat="1" ht="15" x14ac:dyDescent="0.2">
      <c r="A655" s="125"/>
      <c r="B655" s="125"/>
      <c r="C655" s="125"/>
      <c r="F655" s="123"/>
      <c r="G655" s="123"/>
      <c r="H655" s="123"/>
      <c r="I655" s="123"/>
      <c r="J655" s="123"/>
      <c r="K655" s="123"/>
      <c r="L655" s="123"/>
      <c r="M655" s="123"/>
      <c r="N655" s="123"/>
      <c r="O655" s="123"/>
      <c r="P655" s="123"/>
      <c r="Q655" s="123"/>
      <c r="R655" s="123"/>
    </row>
    <row r="656" spans="1:18" s="124" customFormat="1" ht="15" x14ac:dyDescent="0.2">
      <c r="A656" s="125"/>
      <c r="B656" s="125"/>
      <c r="C656" s="125"/>
      <c r="F656" s="123"/>
      <c r="G656" s="123"/>
      <c r="H656" s="123"/>
      <c r="I656" s="123"/>
      <c r="J656" s="123"/>
      <c r="K656" s="123"/>
      <c r="L656" s="123"/>
      <c r="M656" s="123"/>
      <c r="N656" s="123"/>
      <c r="O656" s="123"/>
      <c r="P656" s="123"/>
      <c r="Q656" s="123"/>
      <c r="R656" s="123"/>
    </row>
    <row r="657" spans="1:18" s="124" customFormat="1" ht="15" x14ac:dyDescent="0.2">
      <c r="A657" s="125"/>
      <c r="B657" s="125"/>
      <c r="C657" s="125"/>
      <c r="F657" s="123"/>
      <c r="G657" s="123"/>
      <c r="H657" s="123"/>
      <c r="I657" s="123"/>
      <c r="J657" s="123"/>
      <c r="K657" s="123"/>
      <c r="L657" s="123"/>
      <c r="M657" s="123"/>
      <c r="N657" s="123"/>
      <c r="O657" s="123"/>
      <c r="P657" s="123"/>
      <c r="Q657" s="123"/>
      <c r="R657" s="123"/>
    </row>
    <row r="658" spans="1:18" s="124" customFormat="1" ht="15" x14ac:dyDescent="0.2">
      <c r="A658" s="125"/>
      <c r="B658" s="125"/>
      <c r="C658" s="125"/>
      <c r="F658" s="123"/>
      <c r="G658" s="123"/>
      <c r="H658" s="123"/>
      <c r="I658" s="123"/>
      <c r="J658" s="123"/>
      <c r="K658" s="123"/>
      <c r="L658" s="123"/>
      <c r="M658" s="123"/>
      <c r="N658" s="123"/>
      <c r="O658" s="123"/>
      <c r="P658" s="123"/>
      <c r="Q658" s="123"/>
      <c r="R658" s="123"/>
    </row>
    <row r="659" spans="1:18" s="124" customFormat="1" ht="15" x14ac:dyDescent="0.2">
      <c r="A659" s="125"/>
      <c r="B659" s="125"/>
      <c r="C659" s="125"/>
      <c r="F659" s="123"/>
      <c r="G659" s="123"/>
      <c r="H659" s="123"/>
      <c r="I659" s="123"/>
      <c r="J659" s="123"/>
      <c r="K659" s="123"/>
      <c r="L659" s="123"/>
      <c r="M659" s="123"/>
      <c r="N659" s="123"/>
      <c r="O659" s="123"/>
      <c r="P659" s="123"/>
      <c r="Q659" s="123"/>
      <c r="R659" s="123"/>
    </row>
    <row r="660" spans="1:18" s="124" customFormat="1" ht="15" x14ac:dyDescent="0.2">
      <c r="A660" s="125"/>
      <c r="B660" s="125"/>
      <c r="C660" s="125"/>
      <c r="F660" s="123"/>
      <c r="G660" s="123"/>
      <c r="H660" s="123"/>
      <c r="I660" s="123"/>
      <c r="J660" s="123"/>
      <c r="K660" s="123"/>
      <c r="L660" s="123"/>
      <c r="M660" s="123"/>
      <c r="N660" s="123"/>
      <c r="O660" s="123"/>
      <c r="P660" s="123"/>
      <c r="Q660" s="123"/>
      <c r="R660" s="123"/>
    </row>
    <row r="661" spans="1:18" s="124" customFormat="1" ht="15" x14ac:dyDescent="0.2">
      <c r="A661" s="125"/>
      <c r="B661" s="125"/>
      <c r="C661" s="125"/>
      <c r="F661" s="123"/>
      <c r="G661" s="123"/>
      <c r="H661" s="123"/>
      <c r="I661" s="123"/>
      <c r="J661" s="123"/>
      <c r="K661" s="123"/>
      <c r="L661" s="123"/>
      <c r="M661" s="123"/>
      <c r="N661" s="123"/>
      <c r="O661" s="123"/>
      <c r="P661" s="123"/>
      <c r="Q661" s="123"/>
      <c r="R661" s="123"/>
    </row>
    <row r="662" spans="1:18" s="124" customFormat="1" ht="15" x14ac:dyDescent="0.2">
      <c r="A662" s="125"/>
      <c r="B662" s="125"/>
      <c r="C662" s="125"/>
      <c r="F662" s="123"/>
      <c r="G662" s="123"/>
      <c r="H662" s="123"/>
      <c r="I662" s="123"/>
      <c r="J662" s="123"/>
      <c r="K662" s="123"/>
      <c r="L662" s="123"/>
      <c r="M662" s="123"/>
      <c r="N662" s="123"/>
      <c r="O662" s="123"/>
      <c r="P662" s="123"/>
      <c r="Q662" s="123"/>
      <c r="R662" s="123"/>
    </row>
    <row r="663" spans="1:18" s="124" customFormat="1" ht="15" x14ac:dyDescent="0.2">
      <c r="A663" s="125"/>
      <c r="B663" s="125"/>
      <c r="C663" s="125"/>
      <c r="F663" s="123"/>
      <c r="G663" s="123"/>
      <c r="H663" s="123"/>
      <c r="I663" s="123"/>
      <c r="J663" s="123"/>
      <c r="K663" s="123"/>
      <c r="L663" s="123"/>
      <c r="M663" s="123"/>
      <c r="N663" s="123"/>
      <c r="O663" s="123"/>
      <c r="P663" s="123"/>
      <c r="Q663" s="123"/>
      <c r="R663" s="123"/>
    </row>
    <row r="664" spans="1:18" s="124" customFormat="1" ht="15" x14ac:dyDescent="0.2">
      <c r="A664" s="125"/>
      <c r="B664" s="125"/>
      <c r="C664" s="125"/>
      <c r="F664" s="123"/>
      <c r="G664" s="123"/>
      <c r="H664" s="123"/>
      <c r="I664" s="123"/>
      <c r="J664" s="123"/>
      <c r="K664" s="123"/>
      <c r="L664" s="123"/>
      <c r="M664" s="123"/>
      <c r="N664" s="123"/>
      <c r="O664" s="123"/>
      <c r="P664" s="123"/>
      <c r="Q664" s="123"/>
      <c r="R664" s="123"/>
    </row>
    <row r="665" spans="1:18" s="124" customFormat="1" ht="15" x14ac:dyDescent="0.2">
      <c r="A665" s="125"/>
      <c r="B665" s="125"/>
      <c r="C665" s="125"/>
      <c r="F665" s="123"/>
      <c r="G665" s="123"/>
      <c r="H665" s="123"/>
      <c r="I665" s="123"/>
      <c r="J665" s="123"/>
      <c r="K665" s="123"/>
      <c r="L665" s="123"/>
      <c r="M665" s="123"/>
      <c r="N665" s="123"/>
      <c r="O665" s="123"/>
      <c r="P665" s="123"/>
      <c r="Q665" s="123"/>
      <c r="R665" s="123"/>
    </row>
    <row r="666" spans="1:18" s="124" customFormat="1" ht="15" x14ac:dyDescent="0.2">
      <c r="A666" s="125"/>
      <c r="B666" s="125"/>
      <c r="C666" s="125"/>
      <c r="F666" s="123"/>
      <c r="G666" s="123"/>
      <c r="H666" s="123"/>
      <c r="I666" s="123"/>
      <c r="J666" s="123"/>
      <c r="K666" s="123"/>
      <c r="L666" s="123"/>
      <c r="M666" s="123"/>
      <c r="N666" s="123"/>
      <c r="O666" s="123"/>
      <c r="P666" s="123"/>
      <c r="Q666" s="123"/>
      <c r="R666" s="123"/>
    </row>
    <row r="667" spans="1:18" s="124" customFormat="1" ht="15" x14ac:dyDescent="0.2">
      <c r="A667" s="125"/>
      <c r="B667" s="125"/>
      <c r="C667" s="125"/>
      <c r="F667" s="123"/>
      <c r="G667" s="123"/>
      <c r="H667" s="123"/>
      <c r="I667" s="123"/>
      <c r="J667" s="123"/>
      <c r="K667" s="123"/>
      <c r="L667" s="123"/>
      <c r="M667" s="123"/>
      <c r="N667" s="123"/>
      <c r="O667" s="123"/>
      <c r="P667" s="123"/>
      <c r="Q667" s="123"/>
      <c r="R667" s="123"/>
    </row>
    <row r="668" spans="1:18" s="124" customFormat="1" ht="15" x14ac:dyDescent="0.2">
      <c r="A668" s="125"/>
      <c r="B668" s="125"/>
      <c r="C668" s="125"/>
      <c r="F668" s="123"/>
      <c r="G668" s="123"/>
      <c r="H668" s="123"/>
      <c r="I668" s="123"/>
      <c r="J668" s="123"/>
      <c r="K668" s="123"/>
      <c r="L668" s="123"/>
      <c r="M668" s="123"/>
      <c r="N668" s="123"/>
      <c r="O668" s="123"/>
      <c r="P668" s="123"/>
      <c r="Q668" s="123"/>
      <c r="R668" s="123"/>
    </row>
    <row r="669" spans="1:18" s="124" customFormat="1" ht="15" x14ac:dyDescent="0.2">
      <c r="A669" s="125"/>
      <c r="B669" s="125"/>
      <c r="C669" s="125"/>
      <c r="F669" s="123"/>
      <c r="G669" s="123"/>
      <c r="H669" s="123"/>
      <c r="I669" s="123"/>
      <c r="J669" s="123"/>
      <c r="K669" s="123"/>
      <c r="L669" s="123"/>
      <c r="M669" s="123"/>
      <c r="N669" s="123"/>
      <c r="O669" s="123"/>
      <c r="P669" s="123"/>
      <c r="Q669" s="123"/>
      <c r="R669" s="123"/>
    </row>
    <row r="670" spans="1:18" s="124" customFormat="1" ht="15" x14ac:dyDescent="0.2">
      <c r="A670" s="125"/>
      <c r="B670" s="125"/>
      <c r="C670" s="125"/>
      <c r="F670" s="123"/>
      <c r="G670" s="123"/>
      <c r="H670" s="123"/>
      <c r="I670" s="123"/>
      <c r="J670" s="123"/>
      <c r="K670" s="123"/>
      <c r="L670" s="123"/>
      <c r="M670" s="123"/>
      <c r="N670" s="123"/>
      <c r="O670" s="123"/>
      <c r="P670" s="123"/>
      <c r="Q670" s="123"/>
      <c r="R670" s="123"/>
    </row>
    <row r="671" spans="1:18" s="124" customFormat="1" ht="15" x14ac:dyDescent="0.2">
      <c r="A671" s="125"/>
      <c r="B671" s="125"/>
      <c r="C671" s="125"/>
      <c r="F671" s="123"/>
      <c r="G671" s="123"/>
      <c r="H671" s="123"/>
      <c r="I671" s="123"/>
      <c r="J671" s="123"/>
      <c r="K671" s="123"/>
      <c r="L671" s="123"/>
      <c r="M671" s="123"/>
      <c r="N671" s="123"/>
      <c r="O671" s="123"/>
      <c r="P671" s="123"/>
      <c r="Q671" s="123"/>
      <c r="R671" s="123"/>
    </row>
    <row r="672" spans="1:18" s="124" customFormat="1" ht="15" x14ac:dyDescent="0.2">
      <c r="A672" s="125"/>
      <c r="B672" s="125"/>
      <c r="C672" s="125"/>
      <c r="F672" s="123"/>
      <c r="G672" s="123"/>
      <c r="H672" s="123"/>
      <c r="I672" s="123"/>
      <c r="J672" s="123"/>
      <c r="K672" s="123"/>
      <c r="L672" s="123"/>
      <c r="M672" s="123"/>
      <c r="N672" s="123"/>
      <c r="O672" s="123"/>
      <c r="P672" s="123"/>
      <c r="Q672" s="123"/>
      <c r="R672" s="123"/>
    </row>
    <row r="673" spans="1:18" s="124" customFormat="1" ht="15" x14ac:dyDescent="0.2">
      <c r="A673" s="125"/>
      <c r="B673" s="125"/>
      <c r="C673" s="125"/>
      <c r="F673" s="123"/>
      <c r="G673" s="123"/>
      <c r="H673" s="123"/>
      <c r="I673" s="123"/>
      <c r="J673" s="123"/>
      <c r="K673" s="123"/>
      <c r="L673" s="123"/>
      <c r="M673" s="123"/>
      <c r="N673" s="123"/>
      <c r="O673" s="123"/>
      <c r="P673" s="123"/>
      <c r="Q673" s="123"/>
      <c r="R673" s="123"/>
    </row>
    <row r="674" spans="1:18" s="124" customFormat="1" ht="15" x14ac:dyDescent="0.2">
      <c r="A674" s="125"/>
      <c r="B674" s="125"/>
      <c r="C674" s="125"/>
      <c r="F674" s="123"/>
      <c r="G674" s="123"/>
      <c r="H674" s="123"/>
      <c r="I674" s="123"/>
      <c r="J674" s="123"/>
      <c r="K674" s="123"/>
      <c r="L674" s="123"/>
      <c r="M674" s="123"/>
      <c r="N674" s="123"/>
      <c r="O674" s="123"/>
      <c r="P674" s="123"/>
      <c r="Q674" s="123"/>
      <c r="R674" s="123"/>
    </row>
    <row r="675" spans="1:18" s="124" customFormat="1" ht="15" x14ac:dyDescent="0.2">
      <c r="A675" s="125"/>
      <c r="B675" s="125"/>
      <c r="C675" s="125"/>
      <c r="F675" s="123"/>
      <c r="G675" s="123"/>
      <c r="H675" s="123"/>
      <c r="I675" s="123"/>
      <c r="J675" s="123"/>
      <c r="K675" s="123"/>
      <c r="L675" s="123"/>
      <c r="M675" s="123"/>
      <c r="N675" s="123"/>
      <c r="O675" s="123"/>
      <c r="P675" s="123"/>
      <c r="Q675" s="123"/>
      <c r="R675" s="123"/>
    </row>
    <row r="676" spans="1:18" s="124" customFormat="1" ht="15" x14ac:dyDescent="0.2">
      <c r="A676" s="125"/>
      <c r="B676" s="125"/>
      <c r="C676" s="125"/>
      <c r="F676" s="123"/>
      <c r="G676" s="123"/>
      <c r="H676" s="123"/>
      <c r="I676" s="123"/>
      <c r="J676" s="123"/>
      <c r="K676" s="123"/>
      <c r="L676" s="123"/>
      <c r="M676" s="123"/>
      <c r="N676" s="123"/>
      <c r="O676" s="123"/>
      <c r="P676" s="123"/>
      <c r="Q676" s="123"/>
      <c r="R676" s="123"/>
    </row>
    <row r="677" spans="1:18" s="124" customFormat="1" ht="15" x14ac:dyDescent="0.2">
      <c r="A677" s="125"/>
      <c r="B677" s="125"/>
      <c r="C677" s="125"/>
      <c r="F677" s="123"/>
      <c r="G677" s="123"/>
      <c r="H677" s="123"/>
      <c r="I677" s="123"/>
      <c r="J677" s="123"/>
      <c r="K677" s="123"/>
      <c r="L677" s="123"/>
      <c r="M677" s="123"/>
      <c r="N677" s="123"/>
      <c r="O677" s="123"/>
      <c r="P677" s="123"/>
      <c r="Q677" s="123"/>
      <c r="R677" s="123"/>
    </row>
    <row r="678" spans="1:18" s="124" customFormat="1" ht="15" x14ac:dyDescent="0.2">
      <c r="A678" s="125"/>
      <c r="B678" s="125"/>
      <c r="C678" s="125"/>
      <c r="F678" s="123"/>
      <c r="G678" s="123"/>
      <c r="H678" s="123"/>
      <c r="I678" s="123"/>
      <c r="J678" s="123"/>
      <c r="K678" s="123"/>
      <c r="L678" s="123"/>
      <c r="M678" s="123"/>
      <c r="N678" s="123"/>
      <c r="O678" s="123"/>
      <c r="P678" s="123"/>
      <c r="Q678" s="123"/>
      <c r="R678" s="123"/>
    </row>
    <row r="679" spans="1:18" s="124" customFormat="1" ht="15" x14ac:dyDescent="0.2">
      <c r="A679" s="125"/>
      <c r="B679" s="125"/>
      <c r="C679" s="125"/>
      <c r="F679" s="123"/>
      <c r="G679" s="123"/>
      <c r="H679" s="123"/>
      <c r="I679" s="123"/>
      <c r="J679" s="123"/>
      <c r="K679" s="123"/>
      <c r="L679" s="123"/>
      <c r="M679" s="123"/>
      <c r="N679" s="123"/>
      <c r="O679" s="123"/>
      <c r="P679" s="123"/>
      <c r="Q679" s="123"/>
      <c r="R679" s="123"/>
    </row>
    <row r="680" spans="1:18" s="124" customFormat="1" ht="15" x14ac:dyDescent="0.2">
      <c r="A680" s="125"/>
      <c r="B680" s="125"/>
      <c r="C680" s="125"/>
      <c r="F680" s="123"/>
      <c r="G680" s="123"/>
      <c r="H680" s="123"/>
      <c r="I680" s="123"/>
      <c r="J680" s="123"/>
      <c r="K680" s="123"/>
      <c r="L680" s="123"/>
      <c r="M680" s="123"/>
      <c r="N680" s="123"/>
      <c r="O680" s="123"/>
      <c r="P680" s="123"/>
      <c r="Q680" s="123"/>
      <c r="R680" s="123"/>
    </row>
    <row r="681" spans="1:18" s="124" customFormat="1" ht="15" x14ac:dyDescent="0.2">
      <c r="A681" s="125"/>
      <c r="B681" s="125"/>
      <c r="C681" s="125"/>
      <c r="F681" s="123"/>
      <c r="G681" s="123"/>
      <c r="H681" s="123"/>
      <c r="I681" s="123"/>
      <c r="J681" s="123"/>
      <c r="K681" s="123"/>
      <c r="L681" s="123"/>
      <c r="M681" s="123"/>
      <c r="N681" s="123"/>
      <c r="O681" s="123"/>
      <c r="P681" s="123"/>
      <c r="Q681" s="123"/>
      <c r="R681" s="123"/>
    </row>
    <row r="682" spans="1:18" s="124" customFormat="1" ht="15" x14ac:dyDescent="0.2">
      <c r="A682" s="125"/>
      <c r="B682" s="125"/>
      <c r="C682" s="125"/>
      <c r="F682" s="123"/>
      <c r="G682" s="123"/>
      <c r="H682" s="123"/>
      <c r="I682" s="123"/>
      <c r="J682" s="123"/>
      <c r="K682" s="123"/>
      <c r="L682" s="123"/>
      <c r="M682" s="123"/>
      <c r="N682" s="123"/>
      <c r="O682" s="123"/>
      <c r="P682" s="123"/>
      <c r="Q682" s="123"/>
      <c r="R682" s="123"/>
    </row>
    <row r="683" spans="1:18" s="124" customFormat="1" ht="15" x14ac:dyDescent="0.2">
      <c r="A683" s="125"/>
      <c r="B683" s="125"/>
      <c r="C683" s="125"/>
      <c r="F683" s="123"/>
      <c r="G683" s="123"/>
      <c r="H683" s="123"/>
      <c r="I683" s="123"/>
      <c r="J683" s="123"/>
      <c r="K683" s="123"/>
      <c r="L683" s="123"/>
      <c r="M683" s="123"/>
      <c r="N683" s="123"/>
      <c r="O683" s="123"/>
      <c r="P683" s="123"/>
      <c r="Q683" s="123"/>
      <c r="R683" s="123"/>
    </row>
    <row r="684" spans="1:18" s="124" customFormat="1" ht="15" x14ac:dyDescent="0.2">
      <c r="A684" s="125"/>
      <c r="B684" s="125"/>
      <c r="C684" s="125"/>
      <c r="F684" s="123"/>
      <c r="G684" s="123"/>
      <c r="H684" s="123"/>
      <c r="I684" s="123"/>
      <c r="J684" s="123"/>
      <c r="K684" s="123"/>
      <c r="L684" s="123"/>
      <c r="M684" s="123"/>
      <c r="N684" s="123"/>
      <c r="O684" s="123"/>
      <c r="P684" s="123"/>
      <c r="Q684" s="123"/>
      <c r="R684" s="123"/>
    </row>
    <row r="685" spans="1:18" s="124" customFormat="1" ht="15" x14ac:dyDescent="0.2">
      <c r="A685" s="125"/>
      <c r="B685" s="125"/>
      <c r="C685" s="125"/>
      <c r="F685" s="123"/>
      <c r="G685" s="123"/>
      <c r="H685" s="123"/>
      <c r="I685" s="123"/>
      <c r="J685" s="123"/>
      <c r="K685" s="123"/>
      <c r="L685" s="123"/>
      <c r="M685" s="123"/>
      <c r="N685" s="123"/>
      <c r="O685" s="123"/>
      <c r="P685" s="123"/>
      <c r="Q685" s="123"/>
      <c r="R685" s="123"/>
    </row>
    <row r="686" spans="1:18" s="124" customFormat="1" ht="15" x14ac:dyDescent="0.2">
      <c r="A686" s="125"/>
      <c r="B686" s="125"/>
      <c r="C686" s="125"/>
      <c r="F686" s="123"/>
      <c r="G686" s="123"/>
      <c r="H686" s="123"/>
      <c r="I686" s="123"/>
      <c r="J686" s="123"/>
      <c r="K686" s="123"/>
      <c r="L686" s="123"/>
      <c r="M686" s="123"/>
      <c r="N686" s="123"/>
      <c r="O686" s="123"/>
      <c r="P686" s="123"/>
      <c r="Q686" s="123"/>
      <c r="R686" s="123"/>
    </row>
    <row r="687" spans="1:18" s="124" customFormat="1" ht="15" x14ac:dyDescent="0.2">
      <c r="A687" s="125"/>
      <c r="B687" s="125"/>
      <c r="C687" s="125"/>
      <c r="F687" s="123"/>
      <c r="G687" s="123"/>
      <c r="H687" s="123"/>
      <c r="I687" s="123"/>
      <c r="J687" s="123"/>
      <c r="K687" s="123"/>
      <c r="L687" s="123"/>
      <c r="M687" s="123"/>
      <c r="N687" s="123"/>
      <c r="O687" s="123"/>
      <c r="P687" s="123"/>
      <c r="Q687" s="123"/>
      <c r="R687" s="123"/>
    </row>
    <row r="688" spans="1:18" s="124" customFormat="1" ht="15" x14ac:dyDescent="0.2">
      <c r="A688" s="125"/>
      <c r="B688" s="125"/>
      <c r="C688" s="125"/>
      <c r="F688" s="123"/>
      <c r="G688" s="123"/>
      <c r="H688" s="123"/>
      <c r="I688" s="123"/>
      <c r="J688" s="123"/>
      <c r="K688" s="123"/>
      <c r="L688" s="123"/>
      <c r="M688" s="123"/>
      <c r="N688" s="123"/>
      <c r="O688" s="123"/>
      <c r="P688" s="123"/>
      <c r="Q688" s="123"/>
      <c r="R688" s="123"/>
    </row>
    <row r="689" spans="1:18" s="124" customFormat="1" ht="15" x14ac:dyDescent="0.2">
      <c r="A689" s="125"/>
      <c r="B689" s="125"/>
      <c r="C689" s="125"/>
      <c r="F689" s="123"/>
      <c r="G689" s="123"/>
      <c r="H689" s="123"/>
      <c r="I689" s="123"/>
      <c r="J689" s="123"/>
      <c r="K689" s="123"/>
      <c r="L689" s="123"/>
      <c r="M689" s="123"/>
      <c r="N689" s="123"/>
      <c r="O689" s="123"/>
      <c r="P689" s="123"/>
      <c r="Q689" s="123"/>
      <c r="R689" s="123"/>
    </row>
    <row r="690" spans="1:18" s="124" customFormat="1" ht="15" x14ac:dyDescent="0.2">
      <c r="A690" s="125"/>
      <c r="B690" s="125"/>
      <c r="C690" s="125"/>
      <c r="F690" s="123"/>
      <c r="G690" s="123"/>
      <c r="H690" s="123"/>
      <c r="I690" s="123"/>
      <c r="J690" s="123"/>
      <c r="K690" s="123"/>
      <c r="L690" s="123"/>
      <c r="M690" s="123"/>
      <c r="N690" s="123"/>
      <c r="O690" s="123"/>
      <c r="P690" s="123"/>
      <c r="Q690" s="123"/>
      <c r="R690" s="123"/>
    </row>
    <row r="691" spans="1:18" s="124" customFormat="1" ht="15" x14ac:dyDescent="0.2">
      <c r="A691" s="125"/>
      <c r="B691" s="125"/>
      <c r="C691" s="125"/>
      <c r="F691" s="123"/>
      <c r="G691" s="123"/>
      <c r="H691" s="123"/>
      <c r="I691" s="123"/>
      <c r="J691" s="123"/>
      <c r="K691" s="123"/>
      <c r="L691" s="123"/>
      <c r="M691" s="123"/>
      <c r="N691" s="123"/>
      <c r="O691" s="123"/>
      <c r="P691" s="123"/>
      <c r="Q691" s="123"/>
      <c r="R691" s="123"/>
    </row>
    <row r="692" spans="1:18" s="124" customFormat="1" ht="15" x14ac:dyDescent="0.2">
      <c r="A692" s="125"/>
      <c r="B692" s="125"/>
      <c r="C692" s="125"/>
      <c r="F692" s="123"/>
      <c r="G692" s="123"/>
      <c r="H692" s="123"/>
      <c r="I692" s="123"/>
      <c r="J692" s="123"/>
      <c r="K692" s="123"/>
      <c r="L692" s="123"/>
      <c r="M692" s="123"/>
      <c r="N692" s="123"/>
      <c r="O692" s="123"/>
      <c r="P692" s="123"/>
      <c r="Q692" s="123"/>
      <c r="R692" s="123"/>
    </row>
    <row r="693" spans="1:18" s="124" customFormat="1" ht="15" x14ac:dyDescent="0.2">
      <c r="A693" s="125"/>
      <c r="B693" s="125"/>
      <c r="C693" s="125"/>
      <c r="F693" s="123"/>
      <c r="G693" s="123"/>
      <c r="H693" s="123"/>
      <c r="I693" s="123"/>
      <c r="J693" s="123"/>
      <c r="K693" s="123"/>
      <c r="L693" s="123"/>
      <c r="M693" s="123"/>
      <c r="N693" s="123"/>
      <c r="O693" s="123"/>
      <c r="P693" s="123"/>
      <c r="Q693" s="123"/>
      <c r="R693" s="123"/>
    </row>
    <row r="694" spans="1:18" s="124" customFormat="1" ht="15" x14ac:dyDescent="0.2">
      <c r="A694" s="125"/>
      <c r="B694" s="125"/>
      <c r="C694" s="125"/>
      <c r="F694" s="123"/>
      <c r="G694" s="123"/>
      <c r="H694" s="123"/>
      <c r="I694" s="123"/>
      <c r="J694" s="123"/>
      <c r="K694" s="123"/>
      <c r="L694" s="123"/>
      <c r="M694" s="123"/>
      <c r="N694" s="123"/>
      <c r="O694" s="123"/>
      <c r="P694" s="123"/>
      <c r="Q694" s="123"/>
      <c r="R694" s="123"/>
    </row>
    <row r="695" spans="1:18" s="124" customFormat="1" ht="15" x14ac:dyDescent="0.2">
      <c r="A695" s="125"/>
      <c r="B695" s="125"/>
      <c r="C695" s="125"/>
      <c r="F695" s="123"/>
      <c r="G695" s="123"/>
      <c r="H695" s="123"/>
      <c r="I695" s="123"/>
      <c r="J695" s="123"/>
      <c r="K695" s="123"/>
      <c r="L695" s="123"/>
      <c r="M695" s="123"/>
      <c r="N695" s="123"/>
      <c r="O695" s="123"/>
      <c r="P695" s="123"/>
      <c r="Q695" s="123"/>
      <c r="R695" s="123"/>
    </row>
    <row r="696" spans="1:18" s="124" customFormat="1" ht="15" x14ac:dyDescent="0.2">
      <c r="A696" s="125"/>
      <c r="B696" s="125"/>
      <c r="C696" s="125"/>
      <c r="F696" s="123"/>
      <c r="G696" s="123"/>
      <c r="H696" s="123"/>
      <c r="I696" s="123"/>
      <c r="J696" s="123"/>
      <c r="K696" s="123"/>
      <c r="L696" s="123"/>
      <c r="M696" s="123"/>
      <c r="N696" s="123"/>
      <c r="O696" s="123"/>
      <c r="P696" s="123"/>
      <c r="Q696" s="123"/>
      <c r="R696" s="123"/>
    </row>
    <row r="697" spans="1:18" s="124" customFormat="1" ht="15" x14ac:dyDescent="0.2">
      <c r="A697" s="125"/>
      <c r="B697" s="125"/>
      <c r="C697" s="125"/>
      <c r="F697" s="123"/>
      <c r="G697" s="123"/>
      <c r="H697" s="123"/>
      <c r="I697" s="123"/>
      <c r="J697" s="123"/>
      <c r="K697" s="123"/>
      <c r="L697" s="123"/>
      <c r="M697" s="123"/>
      <c r="N697" s="123"/>
      <c r="O697" s="123"/>
      <c r="P697" s="123"/>
      <c r="Q697" s="123"/>
      <c r="R697" s="123"/>
    </row>
    <row r="698" spans="1:18" s="124" customFormat="1" ht="15" x14ac:dyDescent="0.2">
      <c r="A698" s="125"/>
      <c r="B698" s="125"/>
      <c r="C698" s="125"/>
      <c r="F698" s="123"/>
      <c r="G698" s="123"/>
      <c r="H698" s="123"/>
      <c r="I698" s="123"/>
      <c r="J698" s="123"/>
      <c r="K698" s="123"/>
      <c r="L698" s="123"/>
      <c r="M698" s="123"/>
      <c r="N698" s="123"/>
      <c r="O698" s="123"/>
      <c r="P698" s="123"/>
      <c r="Q698" s="123"/>
      <c r="R698" s="123"/>
    </row>
    <row r="699" spans="1:18" s="124" customFormat="1" ht="15" x14ac:dyDescent="0.2">
      <c r="A699" s="125"/>
      <c r="B699" s="125"/>
      <c r="C699" s="125"/>
      <c r="F699" s="123"/>
      <c r="G699" s="123"/>
      <c r="H699" s="123"/>
      <c r="I699" s="123"/>
      <c r="J699" s="123"/>
      <c r="K699" s="123"/>
      <c r="L699" s="123"/>
      <c r="M699" s="123"/>
      <c r="N699" s="123"/>
      <c r="O699" s="123"/>
      <c r="P699" s="123"/>
      <c r="Q699" s="123"/>
      <c r="R699" s="123"/>
    </row>
    <row r="700" spans="1:18" s="124" customFormat="1" ht="15" x14ac:dyDescent="0.2">
      <c r="A700" s="125"/>
      <c r="B700" s="125"/>
      <c r="C700" s="125"/>
      <c r="F700" s="123"/>
      <c r="G700" s="123"/>
      <c r="H700" s="123"/>
      <c r="I700" s="123"/>
      <c r="J700" s="123"/>
      <c r="K700" s="123"/>
      <c r="L700" s="123"/>
      <c r="M700" s="123"/>
      <c r="N700" s="123"/>
      <c r="O700" s="123"/>
      <c r="P700" s="123"/>
      <c r="Q700" s="123"/>
      <c r="R700" s="123"/>
    </row>
    <row r="701" spans="1:18" s="124" customFormat="1" ht="15" x14ac:dyDescent="0.2">
      <c r="A701" s="125"/>
      <c r="B701" s="125"/>
      <c r="C701" s="125"/>
      <c r="F701" s="123"/>
      <c r="G701" s="123"/>
      <c r="H701" s="123"/>
      <c r="I701" s="123"/>
      <c r="J701" s="123"/>
      <c r="K701" s="123"/>
      <c r="L701" s="123"/>
      <c r="M701" s="123"/>
      <c r="N701" s="123"/>
      <c r="O701" s="123"/>
      <c r="P701" s="123"/>
      <c r="Q701" s="123"/>
      <c r="R701" s="123"/>
    </row>
    <row r="702" spans="1:18" s="124" customFormat="1" ht="15" x14ac:dyDescent="0.2">
      <c r="A702" s="125"/>
      <c r="B702" s="125"/>
      <c r="C702" s="125"/>
      <c r="F702" s="123"/>
      <c r="G702" s="123"/>
      <c r="H702" s="123"/>
      <c r="I702" s="123"/>
      <c r="J702" s="123"/>
      <c r="K702" s="123"/>
      <c r="L702" s="123"/>
      <c r="M702" s="123"/>
      <c r="N702" s="123"/>
      <c r="O702" s="123"/>
      <c r="P702" s="123"/>
      <c r="Q702" s="123"/>
      <c r="R702" s="123"/>
    </row>
    <row r="703" spans="1:18" s="124" customFormat="1" ht="15" x14ac:dyDescent="0.2">
      <c r="A703" s="125"/>
      <c r="B703" s="125"/>
      <c r="C703" s="125"/>
      <c r="F703" s="123"/>
      <c r="G703" s="123"/>
      <c r="H703" s="123"/>
      <c r="I703" s="123"/>
      <c r="J703" s="123"/>
      <c r="K703" s="123"/>
      <c r="L703" s="123"/>
      <c r="M703" s="123"/>
      <c r="N703" s="123"/>
      <c r="O703" s="123"/>
      <c r="P703" s="123"/>
      <c r="Q703" s="123"/>
      <c r="R703" s="123"/>
    </row>
  </sheetData>
  <mergeCells count="17">
    <mergeCell ref="M21:N21"/>
    <mergeCell ref="C10:C11"/>
    <mergeCell ref="C14:C15"/>
    <mergeCell ref="C16:C17"/>
    <mergeCell ref="C18:C19"/>
    <mergeCell ref="A1:E1"/>
    <mergeCell ref="I7:L7"/>
    <mergeCell ref="K8:L8"/>
    <mergeCell ref="M8:N8"/>
    <mergeCell ref="M7:O7"/>
    <mergeCell ref="A2:E2"/>
    <mergeCell ref="C32:E32"/>
    <mergeCell ref="C33:E33"/>
    <mergeCell ref="C31:E31"/>
    <mergeCell ref="C30:E30"/>
    <mergeCell ref="A26:D26"/>
    <mergeCell ref="C27:E27"/>
  </mergeCells>
  <conditionalFormatting sqref="F20">
    <cfRule type="cellIs" dxfId="133" priority="4" stopIfTrue="1" operator="notEqual">
      <formula>557448476.03+5582612.17-$H$18</formula>
    </cfRule>
  </conditionalFormatting>
  <conditionalFormatting sqref="G20">
    <cfRule type="cellIs" dxfId="132" priority="5" stopIfTrue="1" operator="notEqual">
      <formula>556403938.34+7816352.2</formula>
    </cfRule>
  </conditionalFormatting>
  <conditionalFormatting sqref="L21">
    <cfRule type="cellIs" dxfId="131" priority="8" stopIfTrue="1" operator="notEqual">
      <formula>$I$20-$J$20</formula>
    </cfRule>
  </conditionalFormatting>
  <conditionalFormatting sqref="N20">
    <cfRule type="cellIs" dxfId="130" priority="9" stopIfTrue="1" operator="notEqual">
      <formula>507037.19+211727.94</formula>
    </cfRule>
  </conditionalFormatting>
  <conditionalFormatting sqref="O20">
    <cfRule type="cellIs" dxfId="129" priority="10" stopIfTrue="1" operator="notEqual">
      <formula>433972.41</formula>
    </cfRule>
  </conditionalFormatting>
  <conditionalFormatting sqref="H20">
    <cfRule type="cellIs" dxfId="128" priority="3" operator="notEqual">
      <formula>99230</formula>
    </cfRule>
  </conditionalFormatting>
  <conditionalFormatting sqref="I20">
    <cfRule type="cellIs" dxfId="127" priority="2" operator="notEqual">
      <formula>2233740.03-1044537.69</formula>
    </cfRule>
  </conditionalFormatting>
  <conditionalFormatting sqref="J20">
    <cfRule type="cellIs" dxfId="126" priority="1" operator="notEqual">
      <formula>470343.28-421397.28</formula>
    </cfRule>
  </conditionalFormatting>
  <printOptions horizontalCentered="1"/>
  <pageMargins left="0.39370078740157483" right="0" top="0.98425196850393704" bottom="0.98425196850393704" header="0.51181102362204722" footer="0.51181102362204722"/>
  <pageSetup paperSize="9" scale="60" firstPageNumber="451" orientation="landscape" useFirstPageNumber="1" r:id="rId1"/>
  <headerFooter alignWithMargins="0">
    <oddFooter>&amp;L&amp;"Arial,Kurzíva"&amp;12Zastupitelstvo Olomouckého kraje 20.6.2014
5.2.- Závěrečný účet Olomouckého kraje za rok 2013
Příloha č.15: Financování hospodaření příspěvkových organizací Olomouckého kraje&amp;R&amp;"Arial,Kurzíva"&amp;12Strana &amp;P (celkem 480)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K60"/>
  <sheetViews>
    <sheetView zoomScaleNormal="100" workbookViewId="0">
      <selection activeCell="A34" sqref="A34:I36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7.42578125" style="2" customWidth="1"/>
    <col min="7" max="9" width="14.7109375" style="2" customWidth="1"/>
    <col min="10" max="16384" width="9.140625" style="1"/>
  </cols>
  <sheetData>
    <row r="1" spans="1:11" ht="19.5" x14ac:dyDescent="0.4">
      <c r="A1" s="122" t="s">
        <v>49</v>
      </c>
      <c r="B1" s="121"/>
      <c r="C1" s="121"/>
      <c r="D1" s="121"/>
      <c r="E1" s="120"/>
      <c r="F1" s="120"/>
    </row>
    <row r="2" spans="1:11" ht="19.5" x14ac:dyDescent="0.4">
      <c r="A2" s="371" t="s">
        <v>48</v>
      </c>
      <c r="B2" s="371"/>
      <c r="C2" s="371"/>
      <c r="D2" s="371"/>
      <c r="E2" s="373" t="s">
        <v>89</v>
      </c>
      <c r="F2" s="374"/>
      <c r="G2" s="374"/>
      <c r="H2" s="374"/>
      <c r="I2" s="374"/>
      <c r="J2" s="119"/>
      <c r="K2" s="119"/>
    </row>
    <row r="3" spans="1:11" ht="12" customHeight="1" x14ac:dyDescent="0.4">
      <c r="A3" s="118"/>
      <c r="B3" s="118"/>
      <c r="C3" s="118"/>
      <c r="D3" s="118"/>
      <c r="E3" s="372" t="s">
        <v>46</v>
      </c>
      <c r="F3" s="372"/>
      <c r="G3" s="372"/>
      <c r="H3" s="372"/>
      <c r="I3" s="372"/>
    </row>
    <row r="4" spans="1:11" ht="15.75" x14ac:dyDescent="0.25">
      <c r="A4" s="117" t="s">
        <v>47</v>
      </c>
      <c r="E4" s="368" t="s">
        <v>90</v>
      </c>
      <c r="F4" s="368"/>
      <c r="G4" s="368"/>
      <c r="H4" s="368"/>
      <c r="I4" s="368"/>
    </row>
    <row r="5" spans="1:11" ht="9" customHeight="1" x14ac:dyDescent="0.25">
      <c r="A5" s="117"/>
      <c r="E5" s="372" t="s">
        <v>46</v>
      </c>
      <c r="F5" s="372"/>
      <c r="G5" s="372"/>
      <c r="H5" s="372"/>
      <c r="I5" s="372"/>
    </row>
    <row r="6" spans="1:11" ht="19.5" x14ac:dyDescent="0.4">
      <c r="A6" s="115" t="s">
        <v>45</v>
      </c>
      <c r="E6" s="374" t="s">
        <v>91</v>
      </c>
      <c r="F6" s="374"/>
      <c r="G6" s="374"/>
      <c r="H6" s="115" t="s">
        <v>44</v>
      </c>
      <c r="I6" s="116" t="s">
        <v>76</v>
      </c>
    </row>
    <row r="7" spans="1:11" ht="9.75" customHeight="1" x14ac:dyDescent="0.4">
      <c r="A7" s="115"/>
      <c r="E7" s="372" t="s">
        <v>43</v>
      </c>
      <c r="F7" s="372"/>
      <c r="G7" s="372"/>
      <c r="H7" s="372"/>
      <c r="I7" s="372"/>
    </row>
    <row r="8" spans="1:11" ht="3.75" customHeight="1" x14ac:dyDescent="0.4">
      <c r="A8" s="115"/>
      <c r="E8" s="113"/>
      <c r="F8" s="113"/>
      <c r="G8" s="113"/>
      <c r="H8" s="114"/>
      <c r="I8" s="113"/>
    </row>
    <row r="9" spans="1:11" ht="19.5" x14ac:dyDescent="0.4">
      <c r="A9" s="115"/>
      <c r="E9" s="113"/>
      <c r="F9" s="113"/>
      <c r="G9" s="113"/>
      <c r="H9" s="114"/>
      <c r="I9" s="113"/>
    </row>
    <row r="10" spans="1:11" s="123" customFormat="1" x14ac:dyDescent="0.2">
      <c r="A10" s="2"/>
      <c r="B10" s="2"/>
      <c r="C10" s="2"/>
      <c r="D10" s="2"/>
      <c r="E10" s="2"/>
      <c r="F10" s="2"/>
      <c r="G10" s="2"/>
      <c r="H10" s="2"/>
      <c r="I10" s="2"/>
    </row>
    <row r="11" spans="1:11" s="123" customFormat="1" ht="18.75" x14ac:dyDescent="0.4">
      <c r="A11" s="112"/>
      <c r="B11" s="111"/>
      <c r="C11" s="111"/>
      <c r="D11" s="111"/>
      <c r="E11" s="105" t="s">
        <v>42</v>
      </c>
      <c r="F11" s="105" t="s">
        <v>41</v>
      </c>
      <c r="G11" s="108" t="s">
        <v>21</v>
      </c>
      <c r="H11" s="110" t="s">
        <v>40</v>
      </c>
      <c r="I11" s="109"/>
    </row>
    <row r="12" spans="1:11" s="123" customFormat="1" ht="18.75" x14ac:dyDescent="0.4">
      <c r="A12" s="69"/>
      <c r="B12" s="69"/>
      <c r="C12" s="69"/>
      <c r="D12" s="69"/>
      <c r="E12" s="105" t="s">
        <v>39</v>
      </c>
      <c r="F12" s="105" t="s">
        <v>39</v>
      </c>
      <c r="G12" s="108" t="s">
        <v>38</v>
      </c>
      <c r="H12" s="107" t="s">
        <v>37</v>
      </c>
      <c r="I12" s="106" t="s">
        <v>36</v>
      </c>
    </row>
    <row r="13" spans="1:11" s="123" customFormat="1" ht="15" x14ac:dyDescent="0.2">
      <c r="A13" s="69"/>
      <c r="B13" s="69"/>
      <c r="C13" s="69"/>
      <c r="D13" s="69"/>
      <c r="E13" s="105" t="s">
        <v>0</v>
      </c>
      <c r="F13" s="105" t="s">
        <v>0</v>
      </c>
      <c r="G13" s="104"/>
      <c r="H13" s="378" t="s">
        <v>10</v>
      </c>
      <c r="I13" s="379"/>
    </row>
    <row r="14" spans="1:11" s="123" customFormat="1" ht="15" x14ac:dyDescent="0.2">
      <c r="A14" s="69"/>
      <c r="B14" s="69"/>
      <c r="C14" s="69"/>
      <c r="D14" s="69"/>
      <c r="E14" s="105"/>
      <c r="F14" s="105"/>
      <c r="G14" s="104"/>
      <c r="H14" s="323"/>
      <c r="I14" s="324"/>
    </row>
    <row r="15" spans="1:11" s="123" customFormat="1" ht="18.75" x14ac:dyDescent="0.4">
      <c r="A15" s="70" t="s">
        <v>35</v>
      </c>
      <c r="B15" s="70"/>
      <c r="C15" s="100"/>
      <c r="D15" s="99"/>
      <c r="E15" s="101"/>
      <c r="F15" s="101"/>
      <c r="G15" s="81"/>
      <c r="H15" s="69"/>
      <c r="I15" s="69"/>
    </row>
    <row r="16" spans="1:11" s="123" customFormat="1" ht="19.5" x14ac:dyDescent="0.4">
      <c r="A16" s="95" t="s">
        <v>34</v>
      </c>
      <c r="B16" s="70"/>
      <c r="C16" s="100"/>
      <c r="D16" s="99"/>
      <c r="E16" s="77">
        <v>182644000</v>
      </c>
      <c r="F16" s="94">
        <v>170595000</v>
      </c>
      <c r="G16" s="91">
        <f>H16+I16</f>
        <v>170202938.27999997</v>
      </c>
      <c r="H16" s="77">
        <v>166316893.21999997</v>
      </c>
      <c r="I16" s="77">
        <v>3886045.06</v>
      </c>
    </row>
    <row r="17" spans="1:9" s="123" customFormat="1" ht="14.25" x14ac:dyDescent="0.3">
      <c r="A17" s="98"/>
      <c r="B17" s="97"/>
      <c r="C17" s="97"/>
      <c r="D17" s="97"/>
      <c r="E17" s="96"/>
      <c r="F17" s="96"/>
      <c r="G17" s="2"/>
      <c r="H17" s="2"/>
      <c r="I17" s="2"/>
    </row>
    <row r="18" spans="1:9" s="123" customFormat="1" ht="19.5" x14ac:dyDescent="0.4">
      <c r="A18" s="95" t="s">
        <v>33</v>
      </c>
      <c r="B18" s="84"/>
      <c r="C18" s="84"/>
      <c r="D18" s="84"/>
      <c r="E18" s="77">
        <v>182644000</v>
      </c>
      <c r="F18" s="94">
        <v>170595000</v>
      </c>
      <c r="G18" s="91">
        <f>H18+I18</f>
        <v>170414666.22000003</v>
      </c>
      <c r="H18" s="77">
        <v>165527031.57000002</v>
      </c>
      <c r="I18" s="77">
        <v>4887634.6500000004</v>
      </c>
    </row>
    <row r="19" spans="1:9" s="123" customFormat="1" ht="18" x14ac:dyDescent="0.35">
      <c r="A19" s="93"/>
      <c r="B19" s="84"/>
      <c r="C19" s="84"/>
      <c r="D19" s="84"/>
      <c r="E19" s="91"/>
      <c r="F19" s="92"/>
      <c r="G19" s="91"/>
      <c r="H19" s="90"/>
      <c r="I19" s="90"/>
    </row>
    <row r="20" spans="1:9" s="123" customFormat="1" ht="18" hidden="1" x14ac:dyDescent="0.35">
      <c r="A20" s="89"/>
      <c r="B20" s="88"/>
      <c r="C20" s="88"/>
      <c r="D20" s="88"/>
      <c r="E20" s="84"/>
      <c r="F20" s="84"/>
      <c r="G20" s="84"/>
      <c r="H20" s="87"/>
      <c r="I20" s="87"/>
    </row>
    <row r="21" spans="1:9" s="123" customFormat="1" ht="19.5" x14ac:dyDescent="0.4">
      <c r="A21" s="86" t="s">
        <v>32</v>
      </c>
      <c r="B21" s="82"/>
      <c r="C21" s="82"/>
      <c r="D21" s="82"/>
      <c r="E21" s="82"/>
      <c r="F21" s="82"/>
      <c r="G21" s="85"/>
      <c r="H21" s="84"/>
      <c r="I21" s="84"/>
    </row>
    <row r="22" spans="1:9" s="123" customFormat="1" ht="18" x14ac:dyDescent="0.35">
      <c r="A22" s="82"/>
      <c r="B22" s="82"/>
      <c r="C22" s="83" t="s">
        <v>31</v>
      </c>
      <c r="D22" s="82"/>
      <c r="E22" s="82"/>
      <c r="F22" s="82"/>
      <c r="G22" s="77">
        <v>0</v>
      </c>
      <c r="H22" s="77">
        <v>0</v>
      </c>
      <c r="I22" s="77">
        <v>0</v>
      </c>
    </row>
    <row r="23" spans="1:9" s="123" customFormat="1" ht="18" x14ac:dyDescent="0.25">
      <c r="A23" s="81"/>
      <c r="B23" s="79"/>
      <c r="C23" s="80"/>
      <c r="D23" s="79"/>
      <c r="E23" s="79"/>
      <c r="F23" s="79"/>
      <c r="G23" s="78"/>
      <c r="H23" s="77"/>
      <c r="I23" s="77"/>
    </row>
    <row r="24" spans="1:9" s="123" customFormat="1" ht="15" x14ac:dyDescent="0.3">
      <c r="A24" s="300" t="s">
        <v>30</v>
      </c>
      <c r="B24" s="300"/>
      <c r="C24" s="100"/>
      <c r="D24" s="300"/>
      <c r="E24" s="300"/>
      <c r="F24" s="300"/>
      <c r="G24" s="325">
        <f>ROUND(G18-G16-G22,2)</f>
        <v>211727.94</v>
      </c>
      <c r="H24" s="309">
        <f>H18-H16-H22</f>
        <v>-789861.64999994636</v>
      </c>
      <c r="I24" s="309">
        <f>I18-I16-I22</f>
        <v>1001589.5900000003</v>
      </c>
    </row>
    <row r="25" spans="1:9" s="123" customFormat="1" ht="18.75" x14ac:dyDescent="0.4">
      <c r="A25" s="384"/>
      <c r="B25" s="385"/>
      <c r="C25" s="385"/>
      <c r="D25" s="385"/>
      <c r="E25" s="385"/>
      <c r="F25" s="385"/>
      <c r="G25" s="296"/>
      <c r="H25" s="2"/>
      <c r="I25" s="2"/>
    </row>
    <row r="26" spans="1:9" s="123" customFormat="1" ht="15" x14ac:dyDescent="0.3">
      <c r="A26" s="295" t="s">
        <v>136</v>
      </c>
      <c r="B26" s="295"/>
      <c r="C26" s="295"/>
      <c r="D26" s="295"/>
      <c r="E26" s="295"/>
      <c r="F26" s="295"/>
      <c r="G26" s="296">
        <v>421397.28</v>
      </c>
      <c r="H26" s="69"/>
      <c r="I26" s="2"/>
    </row>
    <row r="27" spans="1:9" s="123" customFormat="1" x14ac:dyDescent="0.2">
      <c r="A27" s="2"/>
      <c r="B27" s="2"/>
      <c r="C27" s="2"/>
      <c r="D27" s="2"/>
      <c r="E27" s="2"/>
      <c r="F27" s="2"/>
      <c r="G27" s="2"/>
      <c r="H27" s="2"/>
      <c r="I27" s="2"/>
    </row>
    <row r="28" spans="1:9" s="123" customFormat="1" ht="18.75" x14ac:dyDescent="0.4">
      <c r="A28" s="43" t="s">
        <v>27</v>
      </c>
      <c r="B28" s="294" t="s">
        <v>103</v>
      </c>
      <c r="C28" s="294"/>
      <c r="D28" s="68"/>
      <c r="E28" s="68"/>
      <c r="F28" s="4"/>
      <c r="G28" s="299"/>
      <c r="H28" s="55"/>
      <c r="I28" s="4"/>
    </row>
    <row r="29" spans="1:9" s="123" customFormat="1" ht="18.75" x14ac:dyDescent="0.4">
      <c r="A29" s="43"/>
      <c r="B29" s="43"/>
      <c r="C29" s="291" t="s">
        <v>26</v>
      </c>
      <c r="D29" s="93"/>
      <c r="E29" s="84"/>
      <c r="F29" s="293"/>
      <c r="G29" s="301">
        <f>G30+G31</f>
        <v>211727.94</v>
      </c>
      <c r="H29" s="55"/>
      <c r="I29" s="4"/>
    </row>
    <row r="30" spans="1:9" s="123" customFormat="1" ht="14.25" customHeight="1" x14ac:dyDescent="0.4">
      <c r="A30" s="70"/>
      <c r="B30" s="70"/>
      <c r="E30" s="185" t="s">
        <v>114</v>
      </c>
      <c r="F30" s="292" t="s">
        <v>4</v>
      </c>
      <c r="G30" s="304">
        <v>0</v>
      </c>
      <c r="H30" s="289"/>
      <c r="I30" s="69"/>
    </row>
    <row r="31" spans="1:9" s="123" customFormat="1" ht="18.75" x14ac:dyDescent="0.4">
      <c r="A31" s="70"/>
      <c r="B31" s="70"/>
      <c r="C31" s="73"/>
      <c r="D31" s="72"/>
      <c r="E31" s="98"/>
      <c r="F31" s="305" t="s">
        <v>2</v>
      </c>
      <c r="G31" s="306">
        <v>211727.94</v>
      </c>
      <c r="H31" s="55"/>
      <c r="I31" s="69"/>
    </row>
    <row r="32" spans="1:9" s="123" customFormat="1" ht="18.75" x14ac:dyDescent="0.4">
      <c r="A32" s="70"/>
      <c r="B32" s="70"/>
      <c r="C32" s="382" t="s">
        <v>123</v>
      </c>
      <c r="D32" s="382"/>
      <c r="E32" s="382"/>
      <c r="F32" s="383"/>
      <c r="G32" s="297">
        <v>0</v>
      </c>
      <c r="H32" s="55"/>
      <c r="I32" s="69"/>
    </row>
    <row r="33" spans="1:11" s="123" customFormat="1" ht="18.75" x14ac:dyDescent="0.4">
      <c r="A33" s="70"/>
      <c r="B33" s="290" t="s">
        <v>25</v>
      </c>
      <c r="C33" s="380" t="s">
        <v>124</v>
      </c>
      <c r="D33" s="381"/>
      <c r="E33" s="381"/>
      <c r="F33" s="381"/>
      <c r="G33" s="298">
        <v>0</v>
      </c>
      <c r="H33" s="55"/>
      <c r="I33" s="69"/>
    </row>
    <row r="34" spans="1:11" s="123" customFormat="1" x14ac:dyDescent="0.2">
      <c r="A34" s="376" t="s">
        <v>141</v>
      </c>
      <c r="B34" s="377"/>
      <c r="C34" s="377"/>
      <c r="D34" s="377"/>
      <c r="E34" s="377"/>
      <c r="F34" s="377"/>
      <c r="G34" s="377"/>
      <c r="H34" s="377"/>
      <c r="I34" s="377"/>
    </row>
    <row r="35" spans="1:11" s="123" customFormat="1" x14ac:dyDescent="0.2">
      <c r="A35" s="377"/>
      <c r="B35" s="377"/>
      <c r="C35" s="377"/>
      <c r="D35" s="377"/>
      <c r="E35" s="377"/>
      <c r="F35" s="377"/>
      <c r="G35" s="377"/>
      <c r="H35" s="377"/>
      <c r="I35" s="377"/>
    </row>
    <row r="36" spans="1:11" s="123" customFormat="1" ht="25.5" customHeight="1" x14ac:dyDescent="0.2">
      <c r="A36" s="377"/>
      <c r="B36" s="377"/>
      <c r="C36" s="377"/>
      <c r="D36" s="377"/>
      <c r="E36" s="377"/>
      <c r="F36" s="377"/>
      <c r="G36" s="377"/>
      <c r="H36" s="377"/>
      <c r="I36" s="377"/>
    </row>
    <row r="37" spans="1:11" s="123" customFormat="1" ht="19.5" x14ac:dyDescent="0.4">
      <c r="A37" s="43" t="s">
        <v>24</v>
      </c>
      <c r="B37" s="43" t="s">
        <v>23</v>
      </c>
      <c r="C37" s="43"/>
      <c r="D37" s="66"/>
      <c r="E37" s="5"/>
      <c r="F37" s="68"/>
      <c r="G37" s="67"/>
      <c r="H37" s="4"/>
      <c r="I37" s="4"/>
    </row>
    <row r="38" spans="1:11" s="123" customFormat="1" ht="18.75" x14ac:dyDescent="0.4">
      <c r="A38" s="43"/>
      <c r="B38" s="43"/>
      <c r="C38" s="43"/>
      <c r="D38" s="66"/>
      <c r="E38" s="2"/>
      <c r="F38" s="9" t="s">
        <v>22</v>
      </c>
      <c r="G38" s="65" t="s">
        <v>21</v>
      </c>
      <c r="H38" s="4"/>
      <c r="I38" s="64" t="s">
        <v>20</v>
      </c>
      <c r="J38" s="63"/>
      <c r="K38" s="326"/>
    </row>
    <row r="39" spans="1:11" s="123" customFormat="1" ht="16.5" x14ac:dyDescent="0.35">
      <c r="A39" s="59" t="s">
        <v>19</v>
      </c>
      <c r="B39" s="58"/>
      <c r="C39" s="57"/>
      <c r="D39" s="58"/>
      <c r="E39" s="5"/>
      <c r="F39" s="56">
        <v>83500000</v>
      </c>
      <c r="G39" s="56">
        <v>79820860.069999993</v>
      </c>
      <c r="H39" s="55"/>
      <c r="I39" s="54">
        <f>IF(F39=0,"nerozp.",G39/F39)</f>
        <v>0.95593844395209571</v>
      </c>
      <c r="J39" s="62"/>
      <c r="K39" s="326"/>
    </row>
    <row r="40" spans="1:11" s="123" customFormat="1" ht="16.5" x14ac:dyDescent="0.35">
      <c r="A40" s="59" t="s">
        <v>18</v>
      </c>
      <c r="B40" s="58"/>
      <c r="C40" s="57"/>
      <c r="D40" s="60"/>
      <c r="E40" s="60"/>
      <c r="F40" s="56">
        <v>0</v>
      </c>
      <c r="G40" s="56">
        <v>4729149.3899999997</v>
      </c>
      <c r="H40" s="55"/>
      <c r="I40" s="54" t="str">
        <f>IF(F40=0,"nerozp.",G40/F40)</f>
        <v>nerozp.</v>
      </c>
    </row>
    <row r="41" spans="1:11" s="123" customFormat="1" ht="16.5" x14ac:dyDescent="0.35">
      <c r="A41" s="59" t="s">
        <v>17</v>
      </c>
      <c r="B41" s="58"/>
      <c r="C41" s="57"/>
      <c r="D41" s="60"/>
      <c r="E41" s="60"/>
      <c r="F41" s="56">
        <v>0</v>
      </c>
      <c r="G41" s="56">
        <v>0</v>
      </c>
      <c r="H41" s="55"/>
      <c r="I41" s="54" t="str">
        <f>IF(F41=0,"nerozp.",G41/F41)</f>
        <v>nerozp.</v>
      </c>
    </row>
    <row r="42" spans="1:11" s="123" customFormat="1" ht="16.5" x14ac:dyDescent="0.35">
      <c r="A42" s="59" t="s">
        <v>16</v>
      </c>
      <c r="B42" s="58"/>
      <c r="C42" s="57"/>
      <c r="D42" s="5"/>
      <c r="E42" s="5"/>
      <c r="F42" s="56">
        <v>0</v>
      </c>
      <c r="G42" s="56">
        <v>0</v>
      </c>
      <c r="H42" s="55"/>
      <c r="I42" s="54" t="str">
        <f>IF(F42=0,"nerozp.",G42/F42)</f>
        <v>nerozp.</v>
      </c>
    </row>
    <row r="43" spans="1:11" s="123" customFormat="1" ht="16.5" x14ac:dyDescent="0.35">
      <c r="A43" s="59" t="s">
        <v>15</v>
      </c>
      <c r="B43" s="58"/>
      <c r="C43" s="57"/>
      <c r="D43" s="5"/>
      <c r="E43" s="5"/>
      <c r="F43" s="56">
        <v>0</v>
      </c>
      <c r="G43" s="56">
        <v>0</v>
      </c>
      <c r="H43" s="55"/>
      <c r="I43" s="54" t="str">
        <f>IF(F43=0,"nerozp.",G43/F43)</f>
        <v>nerozp.</v>
      </c>
    </row>
    <row r="44" spans="1:11" s="123" customFormat="1" ht="14.25" x14ac:dyDescent="0.2">
      <c r="A44" s="53" t="s">
        <v>14</v>
      </c>
      <c r="B44" s="285" t="s">
        <v>116</v>
      </c>
      <c r="C44" s="286"/>
      <c r="D44" s="287"/>
      <c r="E44" s="287"/>
      <c r="F44" s="288"/>
      <c r="G44" s="288"/>
      <c r="H44" s="45"/>
      <c r="I44" s="44"/>
    </row>
    <row r="45" spans="1:11" s="123" customFormat="1" ht="5.25" customHeight="1" x14ac:dyDescent="0.2">
      <c r="A45" s="53"/>
      <c r="B45" s="52"/>
      <c r="C45" s="51"/>
      <c r="D45" s="47"/>
      <c r="E45" s="47"/>
      <c r="F45" s="46"/>
      <c r="G45" s="46"/>
      <c r="H45" s="45"/>
      <c r="I45" s="44"/>
    </row>
    <row r="46" spans="1:11" s="123" customFormat="1" ht="8.25" customHeight="1" x14ac:dyDescent="0.35">
      <c r="A46" s="50"/>
      <c r="B46" s="49"/>
      <c r="C46" s="48"/>
      <c r="D46" s="47"/>
      <c r="E46" s="47"/>
      <c r="F46" s="46"/>
      <c r="G46" s="46"/>
      <c r="H46" s="45"/>
      <c r="I46" s="44"/>
    </row>
    <row r="47" spans="1:11" s="123" customFormat="1" ht="19.5" thickBot="1" x14ac:dyDescent="0.45">
      <c r="A47" s="43" t="s">
        <v>12</v>
      </c>
      <c r="B47" s="43" t="s">
        <v>11</v>
      </c>
      <c r="C47" s="42"/>
      <c r="D47" s="5"/>
      <c r="E47" s="5"/>
      <c r="F47" s="4"/>
      <c r="G47" s="10"/>
      <c r="H47" s="369" t="s">
        <v>10</v>
      </c>
      <c r="I47" s="370"/>
    </row>
    <row r="48" spans="1:11" s="123" customFormat="1" ht="18.75" thickTop="1" x14ac:dyDescent="0.35">
      <c r="A48" s="41"/>
      <c r="B48" s="39"/>
      <c r="C48" s="40"/>
      <c r="D48" s="39"/>
      <c r="E48" s="38" t="s">
        <v>9</v>
      </c>
      <c r="F48" s="37" t="s">
        <v>8</v>
      </c>
      <c r="G48" s="37" t="s">
        <v>7</v>
      </c>
      <c r="H48" s="36" t="s">
        <v>6</v>
      </c>
      <c r="I48" s="35" t="s">
        <v>5</v>
      </c>
    </row>
    <row r="49" spans="1:9" s="123" customFormat="1" x14ac:dyDescent="0.2">
      <c r="A49" s="31"/>
      <c r="B49" s="4"/>
      <c r="C49" s="4"/>
      <c r="D49" s="4"/>
      <c r="E49" s="31"/>
      <c r="F49" s="375"/>
      <c r="G49" s="34"/>
      <c r="H49" s="33">
        <v>41639</v>
      </c>
      <c r="I49" s="32">
        <v>41639</v>
      </c>
    </row>
    <row r="50" spans="1:9" s="123" customFormat="1" x14ac:dyDescent="0.2">
      <c r="A50" s="31"/>
      <c r="B50" s="4"/>
      <c r="C50" s="4"/>
      <c r="D50" s="4"/>
      <c r="E50" s="31"/>
      <c r="F50" s="375"/>
      <c r="G50" s="30"/>
      <c r="H50" s="30"/>
      <c r="I50" s="29"/>
    </row>
    <row r="51" spans="1:9" s="123" customFormat="1" ht="13.5" thickBot="1" x14ac:dyDescent="0.25">
      <c r="A51" s="27"/>
      <c r="B51" s="28"/>
      <c r="C51" s="28"/>
      <c r="D51" s="28"/>
      <c r="E51" s="27"/>
      <c r="F51" s="26"/>
      <c r="G51" s="26"/>
      <c r="H51" s="26"/>
      <c r="I51" s="25"/>
    </row>
    <row r="52" spans="1:9" s="123" customFormat="1" ht="13.5" thickTop="1" x14ac:dyDescent="0.2">
      <c r="A52" s="24"/>
      <c r="B52" s="23"/>
      <c r="C52" s="23" t="s">
        <v>4</v>
      </c>
      <c r="D52" s="23"/>
      <c r="E52" s="327">
        <v>214819</v>
      </c>
      <c r="F52" s="22">
        <v>0</v>
      </c>
      <c r="G52" s="21">
        <v>0</v>
      </c>
      <c r="H52" s="21">
        <f>E52+F52-G52</f>
        <v>214819</v>
      </c>
      <c r="I52" s="20">
        <v>214819</v>
      </c>
    </row>
    <row r="53" spans="1:9" s="123" customFormat="1" x14ac:dyDescent="0.2">
      <c r="A53" s="19"/>
      <c r="B53" s="18"/>
      <c r="C53" s="18" t="s">
        <v>3</v>
      </c>
      <c r="D53" s="18"/>
      <c r="E53" s="328">
        <v>510044.55</v>
      </c>
      <c r="F53" s="17">
        <v>788297.04</v>
      </c>
      <c r="G53" s="16">
        <v>880136.9</v>
      </c>
      <c r="H53" s="16">
        <f>E53+F53-G53</f>
        <v>418204.69000000006</v>
      </c>
      <c r="I53" s="15">
        <v>942126.39</v>
      </c>
    </row>
    <row r="54" spans="1:9" s="123" customFormat="1" x14ac:dyDescent="0.2">
      <c r="A54" s="19"/>
      <c r="B54" s="18"/>
      <c r="C54" s="18" t="s">
        <v>2</v>
      </c>
      <c r="D54" s="18"/>
      <c r="E54" s="328">
        <v>4691545.82</v>
      </c>
      <c r="F54" s="17">
        <v>5195246.4300000006</v>
      </c>
      <c r="G54" s="16">
        <v>609</v>
      </c>
      <c r="H54" s="16">
        <f>E54+F54-G54</f>
        <v>9886183.25</v>
      </c>
      <c r="I54" s="15">
        <v>9886183.25</v>
      </c>
    </row>
    <row r="55" spans="1:9" s="123" customFormat="1" x14ac:dyDescent="0.2">
      <c r="A55" s="19"/>
      <c r="B55" s="18"/>
      <c r="C55" s="18" t="s">
        <v>1</v>
      </c>
      <c r="D55" s="18"/>
      <c r="E55" s="328">
        <v>7165948.3799999999</v>
      </c>
      <c r="F55" s="17">
        <v>9364833.5700000003</v>
      </c>
      <c r="G55" s="16">
        <v>13830512.440000001</v>
      </c>
      <c r="H55" s="16">
        <f>E55+F55-G55</f>
        <v>2700269.5099999979</v>
      </c>
      <c r="I55" s="15">
        <v>2700269.51</v>
      </c>
    </row>
    <row r="56" spans="1:9" s="123" customFormat="1" ht="18.75" thickBot="1" x14ac:dyDescent="0.4">
      <c r="A56" s="14" t="s">
        <v>0</v>
      </c>
      <c r="B56" s="13"/>
      <c r="C56" s="13"/>
      <c r="D56" s="13"/>
      <c r="E56" s="329">
        <f>SUM(E52:E55)</f>
        <v>12582357.75</v>
      </c>
      <c r="F56" s="12">
        <f>SUM(F52:F55)</f>
        <v>15348377.040000001</v>
      </c>
      <c r="G56" s="12">
        <f>SUM(G52:G55)</f>
        <v>14711258.340000002</v>
      </c>
      <c r="H56" s="12">
        <f>SUM(H52:H55)</f>
        <v>13219476.449999997</v>
      </c>
      <c r="I56" s="11">
        <f>SUM(I52:I55)</f>
        <v>13743398.15</v>
      </c>
    </row>
    <row r="57" spans="1:9" s="123" customFormat="1" ht="18.75" thickTop="1" x14ac:dyDescent="0.35">
      <c r="A57" s="7"/>
      <c r="B57" s="6"/>
      <c r="C57" s="6"/>
      <c r="D57" s="5"/>
      <c r="E57" s="5"/>
      <c r="F57" s="4"/>
      <c r="G57" s="10"/>
      <c r="H57" s="9"/>
      <c r="I57" s="9"/>
    </row>
    <row r="58" spans="1:9" s="123" customFormat="1" ht="18" x14ac:dyDescent="0.35">
      <c r="A58" s="7"/>
      <c r="B58" s="6"/>
      <c r="C58" s="6"/>
      <c r="D58" s="5"/>
      <c r="E58" s="5"/>
      <c r="F58" s="4"/>
      <c r="G58" s="8"/>
      <c r="H58" s="4"/>
      <c r="I58" s="4"/>
    </row>
    <row r="59" spans="1:9" ht="18" x14ac:dyDescent="0.35">
      <c r="A59" s="7"/>
      <c r="B59" s="6"/>
      <c r="C59" s="6"/>
      <c r="D59" s="5"/>
      <c r="E59" s="5"/>
      <c r="F59" s="4"/>
      <c r="G59" s="4"/>
      <c r="H59" s="4"/>
      <c r="I59" s="4"/>
    </row>
    <row r="60" spans="1:9" x14ac:dyDescent="0.2">
      <c r="A60" s="3"/>
      <c r="B60" s="3"/>
      <c r="C60" s="3"/>
      <c r="D60" s="3"/>
      <c r="E60" s="3"/>
      <c r="F60" s="3"/>
      <c r="G60" s="3"/>
      <c r="H60" s="3"/>
      <c r="I60" s="3"/>
    </row>
  </sheetData>
  <sheetProtection selectLockedCells="1"/>
  <mergeCells count="14">
    <mergeCell ref="F49:F50"/>
    <mergeCell ref="E6:G6"/>
    <mergeCell ref="A34:I36"/>
    <mergeCell ref="E7:I7"/>
    <mergeCell ref="H13:I13"/>
    <mergeCell ref="C33:F33"/>
    <mergeCell ref="C32:F32"/>
    <mergeCell ref="A25:F25"/>
    <mergeCell ref="E4:I4"/>
    <mergeCell ref="H47:I47"/>
    <mergeCell ref="A2:D2"/>
    <mergeCell ref="E3:I3"/>
    <mergeCell ref="E2:I2"/>
    <mergeCell ref="E5:I5"/>
  </mergeCells>
  <conditionalFormatting sqref="I44:I46">
    <cfRule type="cellIs" dxfId="125" priority="7" stopIfTrue="1" operator="greaterThan">
      <formula>1</formula>
    </cfRule>
  </conditionalFormatting>
  <conditionalFormatting sqref="H52:H55">
    <cfRule type="cellIs" dxfId="124" priority="11" stopIfTrue="1" operator="notEqual">
      <formula>E52+F52-G52</formula>
    </cfRule>
  </conditionalFormatting>
  <conditionalFormatting sqref="I56">
    <cfRule type="cellIs" dxfId="123" priority="12" stopIfTrue="1" operator="notEqual">
      <formula>$I$52+$I$53+$I$54+$I$55</formula>
    </cfRule>
  </conditionalFormatting>
  <conditionalFormatting sqref="H56">
    <cfRule type="cellIs" dxfId="122" priority="13" stopIfTrue="1" operator="notEqual">
      <formula>E56+F56-G56</formula>
    </cfRule>
    <cfRule type="cellIs" dxfId="121" priority="14" stopIfTrue="1" operator="notEqual">
      <formula>SUM($H$52:$H$55)</formula>
    </cfRule>
  </conditionalFormatting>
  <conditionalFormatting sqref="G18 G16">
    <cfRule type="cellIs" dxfId="120" priority="15" stopIfTrue="1" operator="notEqual">
      <formula>H16+I16</formula>
    </cfRule>
  </conditionalFormatting>
  <conditionalFormatting sqref="G24">
    <cfRule type="cellIs" dxfId="119" priority="16" stopIfTrue="1" operator="notEqual">
      <formula>ROUND(H24+I24,2)</formula>
    </cfRule>
  </conditionalFormatting>
  <conditionalFormatting sqref="H24">
    <cfRule type="cellIs" dxfId="118" priority="17" stopIfTrue="1" operator="notEqual">
      <formula>$H$18-$H$16</formula>
    </cfRule>
  </conditionalFormatting>
  <conditionalFormatting sqref="G23">
    <cfRule type="cellIs" dxfId="117" priority="5" stopIfTrue="1" operator="notEqual">
      <formula>ROUND(H23+I23,2)</formula>
    </cfRule>
  </conditionalFormatting>
  <conditionalFormatting sqref="I24">
    <cfRule type="cellIs" dxfId="116" priority="18" stopIfTrue="1" operator="notEqual">
      <formula>I18-I16-I22</formula>
    </cfRule>
  </conditionalFormatting>
  <conditionalFormatting sqref="J38">
    <cfRule type="cellIs" dxfId="115" priority="3" operator="greaterThan">
      <formula>0</formula>
    </cfRule>
    <cfRule type="cellIs" dxfId="114" priority="4" operator="lessThan">
      <formula>0</formula>
    </cfRule>
  </conditionalFormatting>
  <conditionalFormatting sqref="J39">
    <cfRule type="cellIs" dxfId="113" priority="1" operator="greaterThan">
      <formula>0</formula>
    </cfRule>
    <cfRule type="cellIs" dxfId="112" priority="2" operator="lessThan">
      <formula>0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20.6.2014
5.2.- Závěrečný účet Olomouckého kraje za rok 2013
Příloha č.15: Financování hospodaření příspěvkových organizací Olomouckého kraje&amp;R&amp;"Arial,Kurzíva"Strana &amp;P (celkem 480)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K60"/>
  <sheetViews>
    <sheetView zoomScaleNormal="100" workbookViewId="0">
      <selection activeCell="A34" sqref="A34:I36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6384" width="9.140625" style="1"/>
  </cols>
  <sheetData>
    <row r="1" spans="1:11" ht="19.5" x14ac:dyDescent="0.4">
      <c r="A1" s="122" t="s">
        <v>49</v>
      </c>
      <c r="B1" s="121"/>
      <c r="C1" s="121"/>
      <c r="D1" s="121"/>
      <c r="E1" s="120"/>
      <c r="F1" s="120"/>
    </row>
    <row r="2" spans="1:11" ht="19.5" x14ac:dyDescent="0.4">
      <c r="A2" s="371" t="s">
        <v>48</v>
      </c>
      <c r="B2" s="371"/>
      <c r="C2" s="371"/>
      <c r="D2" s="371"/>
      <c r="E2" s="373" t="s">
        <v>100</v>
      </c>
      <c r="F2" s="374"/>
      <c r="G2" s="374"/>
      <c r="H2" s="374"/>
      <c r="I2" s="374"/>
      <c r="J2" s="119"/>
      <c r="K2" s="119"/>
    </row>
    <row r="3" spans="1:11" ht="12" customHeight="1" x14ac:dyDescent="0.4">
      <c r="A3" s="118"/>
      <c r="B3" s="118"/>
      <c r="C3" s="118"/>
      <c r="D3" s="118"/>
      <c r="E3" s="372" t="s">
        <v>46</v>
      </c>
      <c r="F3" s="372"/>
      <c r="G3" s="372"/>
      <c r="H3" s="372"/>
      <c r="I3" s="372"/>
    </row>
    <row r="4" spans="1:11" ht="15.75" x14ac:dyDescent="0.25">
      <c r="A4" s="117" t="s">
        <v>47</v>
      </c>
      <c r="E4" s="368" t="s">
        <v>101</v>
      </c>
      <c r="F4" s="368"/>
      <c r="G4" s="368"/>
      <c r="H4" s="368"/>
      <c r="I4" s="368"/>
    </row>
    <row r="5" spans="1:11" ht="9" customHeight="1" x14ac:dyDescent="0.25">
      <c r="A5" s="117"/>
      <c r="E5" s="372" t="s">
        <v>46</v>
      </c>
      <c r="F5" s="372"/>
      <c r="G5" s="372"/>
      <c r="H5" s="372"/>
      <c r="I5" s="372"/>
    </row>
    <row r="6" spans="1:11" ht="19.5" x14ac:dyDescent="0.4">
      <c r="A6" s="115" t="s">
        <v>45</v>
      </c>
      <c r="E6" s="374" t="s">
        <v>102</v>
      </c>
      <c r="F6" s="374"/>
      <c r="G6" s="374"/>
      <c r="H6" s="115" t="s">
        <v>44</v>
      </c>
      <c r="I6" s="116" t="s">
        <v>72</v>
      </c>
    </row>
    <row r="7" spans="1:11" ht="9.75" customHeight="1" x14ac:dyDescent="0.4">
      <c r="A7" s="115"/>
      <c r="E7" s="372" t="s">
        <v>43</v>
      </c>
      <c r="F7" s="372"/>
      <c r="G7" s="372"/>
      <c r="H7" s="372"/>
      <c r="I7" s="372"/>
    </row>
    <row r="8" spans="1:11" ht="19.5" x14ac:dyDescent="0.4">
      <c r="A8" s="115"/>
      <c r="E8" s="113"/>
      <c r="F8" s="113"/>
      <c r="G8" s="113"/>
      <c r="H8" s="114"/>
      <c r="I8" s="113"/>
    </row>
    <row r="9" spans="1:11" ht="19.5" x14ac:dyDescent="0.4">
      <c r="A9" s="115"/>
      <c r="E9" s="113"/>
      <c r="F9" s="113"/>
      <c r="G9" s="113"/>
      <c r="H9" s="114"/>
      <c r="I9" s="113"/>
    </row>
    <row r="11" spans="1:11" s="123" customFormat="1" ht="18.75" x14ac:dyDescent="0.4">
      <c r="A11" s="112"/>
      <c r="B11" s="111"/>
      <c r="C11" s="111"/>
      <c r="D11" s="111"/>
      <c r="E11" s="105" t="s">
        <v>42</v>
      </c>
      <c r="F11" s="105" t="s">
        <v>41</v>
      </c>
      <c r="G11" s="108" t="s">
        <v>21</v>
      </c>
      <c r="H11" s="110" t="s">
        <v>40</v>
      </c>
      <c r="I11" s="109"/>
    </row>
    <row r="12" spans="1:11" s="123" customFormat="1" ht="18.75" x14ac:dyDescent="0.4">
      <c r="A12" s="69"/>
      <c r="B12" s="69"/>
      <c r="C12" s="69"/>
      <c r="D12" s="69"/>
      <c r="E12" s="105" t="s">
        <v>39</v>
      </c>
      <c r="F12" s="105" t="s">
        <v>39</v>
      </c>
      <c r="G12" s="108" t="s">
        <v>38</v>
      </c>
      <c r="H12" s="107" t="s">
        <v>37</v>
      </c>
      <c r="I12" s="106" t="s">
        <v>36</v>
      </c>
    </row>
    <row r="13" spans="1:11" s="123" customFormat="1" ht="15" x14ac:dyDescent="0.2">
      <c r="A13" s="69"/>
      <c r="B13" s="69"/>
      <c r="C13" s="69"/>
      <c r="D13" s="69"/>
      <c r="E13" s="105" t="s">
        <v>0</v>
      </c>
      <c r="F13" s="105" t="s">
        <v>0</v>
      </c>
      <c r="G13" s="104"/>
      <c r="H13" s="378" t="s">
        <v>10</v>
      </c>
      <c r="I13" s="379"/>
    </row>
    <row r="14" spans="1:11" s="123" customFormat="1" ht="15" x14ac:dyDescent="0.2">
      <c r="A14" s="69"/>
      <c r="B14" s="69"/>
      <c r="C14" s="69"/>
      <c r="D14" s="69"/>
      <c r="E14" s="105"/>
      <c r="F14" s="105"/>
      <c r="G14" s="104"/>
      <c r="H14" s="323"/>
      <c r="I14" s="324"/>
    </row>
    <row r="15" spans="1:11" s="123" customFormat="1" ht="18.75" x14ac:dyDescent="0.4">
      <c r="A15" s="70" t="s">
        <v>35</v>
      </c>
      <c r="B15" s="70"/>
      <c r="C15" s="100"/>
      <c r="D15" s="99"/>
      <c r="E15" s="101"/>
      <c r="F15" s="101"/>
      <c r="G15" s="81"/>
      <c r="H15" s="69"/>
      <c r="I15" s="69"/>
    </row>
    <row r="16" spans="1:11" s="123" customFormat="1" ht="19.5" x14ac:dyDescent="0.4">
      <c r="A16" s="95" t="s">
        <v>34</v>
      </c>
      <c r="B16" s="70"/>
      <c r="C16" s="100"/>
      <c r="D16" s="99"/>
      <c r="E16" s="77">
        <v>62155000</v>
      </c>
      <c r="F16" s="94">
        <v>62405000</v>
      </c>
      <c r="G16" s="91">
        <f>H16+I16</f>
        <v>60176971.839999996</v>
      </c>
      <c r="H16" s="77">
        <v>59552156.529999994</v>
      </c>
      <c r="I16" s="77">
        <v>624815.31000000006</v>
      </c>
    </row>
    <row r="17" spans="1:9" s="123" customFormat="1" ht="14.25" x14ac:dyDescent="0.3">
      <c r="A17" s="98"/>
      <c r="B17" s="97"/>
      <c r="C17" s="97"/>
      <c r="D17" s="97"/>
      <c r="E17" s="96"/>
      <c r="F17" s="96"/>
      <c r="G17" s="2"/>
      <c r="H17" s="2"/>
      <c r="I17" s="2"/>
    </row>
    <row r="18" spans="1:9" s="123" customFormat="1" ht="19.5" x14ac:dyDescent="0.4">
      <c r="A18" s="95" t="s">
        <v>33</v>
      </c>
      <c r="B18" s="84"/>
      <c r="C18" s="84"/>
      <c r="D18" s="84"/>
      <c r="E18" s="77">
        <v>62155000</v>
      </c>
      <c r="F18" s="94">
        <v>62405000</v>
      </c>
      <c r="G18" s="91">
        <f>H18+I18</f>
        <v>60407439.06000001</v>
      </c>
      <c r="H18" s="77">
        <v>59480843.530000009</v>
      </c>
      <c r="I18" s="77">
        <v>926595.53000000014</v>
      </c>
    </row>
    <row r="19" spans="1:9" s="123" customFormat="1" ht="18" x14ac:dyDescent="0.35">
      <c r="A19" s="93"/>
      <c r="B19" s="84"/>
      <c r="C19" s="84"/>
      <c r="D19" s="84"/>
      <c r="E19" s="91"/>
      <c r="F19" s="92"/>
      <c r="G19" s="91"/>
      <c r="H19" s="90"/>
      <c r="I19" s="90"/>
    </row>
    <row r="20" spans="1:9" s="123" customFormat="1" ht="18" hidden="1" x14ac:dyDescent="0.35">
      <c r="A20" s="89"/>
      <c r="B20" s="88"/>
      <c r="C20" s="88"/>
      <c r="D20" s="88"/>
      <c r="E20" s="84"/>
      <c r="F20" s="84"/>
      <c r="G20" s="84"/>
      <c r="H20" s="87"/>
      <c r="I20" s="87"/>
    </row>
    <row r="21" spans="1:9" s="123" customFormat="1" ht="19.5" x14ac:dyDescent="0.4">
      <c r="A21" s="86" t="s">
        <v>32</v>
      </c>
      <c r="B21" s="82"/>
      <c r="C21" s="82"/>
      <c r="D21" s="82"/>
      <c r="E21" s="82"/>
      <c r="F21" s="82"/>
      <c r="G21" s="85"/>
      <c r="H21" s="84"/>
      <c r="I21" s="84"/>
    </row>
    <row r="22" spans="1:9" s="123" customFormat="1" ht="18" x14ac:dyDescent="0.35">
      <c r="A22" s="82"/>
      <c r="B22" s="82"/>
      <c r="C22" s="83" t="s">
        <v>31</v>
      </c>
      <c r="D22" s="82"/>
      <c r="E22" s="82"/>
      <c r="F22" s="82"/>
      <c r="G22" s="77">
        <v>0</v>
      </c>
      <c r="H22" s="77">
        <v>0</v>
      </c>
      <c r="I22" s="77">
        <v>0</v>
      </c>
    </row>
    <row r="23" spans="1:9" s="123" customFormat="1" ht="18" x14ac:dyDescent="0.25">
      <c r="A23" s="81"/>
      <c r="B23" s="79"/>
      <c r="C23" s="80"/>
      <c r="D23" s="79"/>
      <c r="E23" s="79"/>
      <c r="F23" s="79"/>
      <c r="G23" s="78"/>
      <c r="H23" s="77"/>
      <c r="I23" s="77"/>
    </row>
    <row r="24" spans="1:9" s="307" customFormat="1" ht="15" x14ac:dyDescent="0.3">
      <c r="A24" s="300" t="s">
        <v>30</v>
      </c>
      <c r="B24" s="300"/>
      <c r="C24" s="100"/>
      <c r="D24" s="300"/>
      <c r="E24" s="300"/>
      <c r="F24" s="300"/>
      <c r="G24" s="325">
        <f>ROUND(G18-G16-G22,2)</f>
        <v>230467.22</v>
      </c>
      <c r="H24" s="309">
        <f>H18-H16-H22</f>
        <v>-71312.999999985099</v>
      </c>
      <c r="I24" s="309">
        <f>I18-I16-I22</f>
        <v>301780.22000000009</v>
      </c>
    </row>
    <row r="25" spans="1:9" s="307" customFormat="1" ht="18.75" x14ac:dyDescent="0.4">
      <c r="A25" s="384" t="s">
        <v>122</v>
      </c>
      <c r="B25" s="385"/>
      <c r="C25" s="385"/>
      <c r="D25" s="385"/>
      <c r="E25" s="385"/>
      <c r="F25" s="385"/>
      <c r="G25" s="296">
        <f>G24-G26</f>
        <v>230467.22</v>
      </c>
      <c r="H25" s="295"/>
      <c r="I25" s="295"/>
    </row>
    <row r="26" spans="1:9" s="307" customFormat="1" ht="15" x14ac:dyDescent="0.3">
      <c r="A26" s="295" t="s">
        <v>28</v>
      </c>
      <c r="B26" s="295"/>
      <c r="C26" s="295"/>
      <c r="D26" s="295"/>
      <c r="E26" s="295"/>
      <c r="F26" s="295"/>
      <c r="G26" s="296">
        <v>0</v>
      </c>
      <c r="H26" s="73"/>
      <c r="I26" s="295"/>
    </row>
    <row r="27" spans="1:9" s="123" customFormat="1" x14ac:dyDescent="0.2">
      <c r="A27" s="2"/>
      <c r="B27" s="2"/>
      <c r="C27" s="2"/>
      <c r="D27" s="2"/>
      <c r="E27" s="2"/>
      <c r="F27" s="2"/>
      <c r="G27" s="2"/>
      <c r="H27" s="2"/>
      <c r="I27" s="2"/>
    </row>
    <row r="28" spans="1:9" s="123" customFormat="1" ht="18.75" x14ac:dyDescent="0.4">
      <c r="A28" s="43" t="s">
        <v>27</v>
      </c>
      <c r="B28" s="294" t="s">
        <v>103</v>
      </c>
      <c r="C28" s="294"/>
      <c r="D28" s="68"/>
      <c r="E28" s="68"/>
      <c r="F28" s="4"/>
      <c r="G28" s="299"/>
      <c r="H28" s="55"/>
      <c r="I28" s="4"/>
    </row>
    <row r="29" spans="1:9" s="123" customFormat="1" ht="18.75" x14ac:dyDescent="0.4">
      <c r="A29" s="43"/>
      <c r="B29" s="43"/>
      <c r="C29" s="291" t="s">
        <v>26</v>
      </c>
      <c r="D29" s="93"/>
      <c r="E29" s="84"/>
      <c r="F29" s="293"/>
      <c r="G29" s="301">
        <f>G30+G31</f>
        <v>230467.22</v>
      </c>
      <c r="H29" s="55"/>
      <c r="I29" s="4"/>
    </row>
    <row r="30" spans="1:9" s="123" customFormat="1" ht="14.25" customHeight="1" x14ac:dyDescent="0.4">
      <c r="A30" s="70"/>
      <c r="B30" s="70"/>
      <c r="E30" s="185" t="s">
        <v>114</v>
      </c>
      <c r="F30" s="292" t="s">
        <v>4</v>
      </c>
      <c r="G30" s="304">
        <v>0</v>
      </c>
      <c r="H30" s="289"/>
      <c r="I30" s="69"/>
    </row>
    <row r="31" spans="1:9" s="123" customFormat="1" ht="18.75" x14ac:dyDescent="0.4">
      <c r="A31" s="70"/>
      <c r="B31" s="70"/>
      <c r="C31" s="73"/>
      <c r="D31" s="72"/>
      <c r="E31" s="98"/>
      <c r="F31" s="305" t="s">
        <v>2</v>
      </c>
      <c r="G31" s="306">
        <v>230467.22</v>
      </c>
      <c r="H31" s="55"/>
      <c r="I31" s="69"/>
    </row>
    <row r="32" spans="1:9" s="123" customFormat="1" ht="18.75" x14ac:dyDescent="0.4">
      <c r="A32" s="70"/>
      <c r="B32" s="70"/>
      <c r="C32" s="382" t="s">
        <v>123</v>
      </c>
      <c r="D32" s="382"/>
      <c r="E32" s="382"/>
      <c r="F32" s="383"/>
      <c r="G32" s="297">
        <f>G26</f>
        <v>0</v>
      </c>
      <c r="H32" s="55"/>
      <c r="I32" s="69"/>
    </row>
    <row r="33" spans="1:11" s="123" customFormat="1" ht="18.75" x14ac:dyDescent="0.4">
      <c r="A33" s="70"/>
      <c r="B33" s="290" t="s">
        <v>25</v>
      </c>
      <c r="C33" s="380" t="s">
        <v>124</v>
      </c>
      <c r="D33" s="381"/>
      <c r="E33" s="381"/>
      <c r="F33" s="381"/>
      <c r="G33" s="298">
        <v>0</v>
      </c>
      <c r="H33" s="55"/>
      <c r="I33" s="69"/>
    </row>
    <row r="34" spans="1:11" s="123" customFormat="1" x14ac:dyDescent="0.2">
      <c r="A34" s="386"/>
      <c r="B34" s="387"/>
      <c r="C34" s="387"/>
      <c r="D34" s="387"/>
      <c r="E34" s="387"/>
      <c r="F34" s="387"/>
      <c r="G34" s="387"/>
      <c r="H34" s="387"/>
      <c r="I34" s="387"/>
    </row>
    <row r="35" spans="1:11" s="123" customFormat="1" ht="11.25" customHeight="1" x14ac:dyDescent="0.2">
      <c r="A35" s="387"/>
      <c r="B35" s="387"/>
      <c r="C35" s="387"/>
      <c r="D35" s="387"/>
      <c r="E35" s="387"/>
      <c r="F35" s="387"/>
      <c r="G35" s="387"/>
      <c r="H35" s="387"/>
      <c r="I35" s="387"/>
    </row>
    <row r="36" spans="1:11" s="123" customFormat="1" hidden="1" x14ac:dyDescent="0.2">
      <c r="A36" s="387"/>
      <c r="B36" s="387"/>
      <c r="C36" s="387"/>
      <c r="D36" s="387"/>
      <c r="E36" s="387"/>
      <c r="F36" s="387"/>
      <c r="G36" s="387"/>
      <c r="H36" s="387"/>
      <c r="I36" s="387"/>
    </row>
    <row r="37" spans="1:11" s="123" customFormat="1" ht="19.5" x14ac:dyDescent="0.4">
      <c r="A37" s="43" t="s">
        <v>24</v>
      </c>
      <c r="B37" s="43" t="s">
        <v>23</v>
      </c>
      <c r="C37" s="43"/>
      <c r="D37" s="66"/>
      <c r="E37" s="5"/>
      <c r="F37" s="68"/>
      <c r="G37" s="67"/>
      <c r="H37" s="4"/>
      <c r="I37" s="4"/>
    </row>
    <row r="38" spans="1:11" s="123" customFormat="1" ht="18.75" x14ac:dyDescent="0.4">
      <c r="A38" s="43"/>
      <c r="B38" s="43"/>
      <c r="C38" s="43"/>
      <c r="D38" s="66"/>
      <c r="E38" s="2"/>
      <c r="F38" s="9" t="s">
        <v>22</v>
      </c>
      <c r="G38" s="65" t="s">
        <v>21</v>
      </c>
      <c r="H38" s="4"/>
      <c r="I38" s="64" t="s">
        <v>20</v>
      </c>
    </row>
    <row r="39" spans="1:11" s="123" customFormat="1" ht="16.5" x14ac:dyDescent="0.35">
      <c r="A39" s="59" t="s">
        <v>19</v>
      </c>
      <c r="B39" s="58"/>
      <c r="C39" s="57"/>
      <c r="D39" s="58"/>
      <c r="E39" s="5"/>
      <c r="F39" s="56">
        <v>29750000</v>
      </c>
      <c r="G39" s="56">
        <v>29573276.059999999</v>
      </c>
      <c r="H39" s="55"/>
      <c r="I39" s="54">
        <f>IF(F39=0,"nerozp.",G39/F39)</f>
        <v>0.99405969949579831</v>
      </c>
      <c r="J39" s="63"/>
      <c r="K39" s="326"/>
    </row>
    <row r="40" spans="1:11" s="123" customFormat="1" ht="16.5" x14ac:dyDescent="0.35">
      <c r="A40" s="59" t="s">
        <v>18</v>
      </c>
      <c r="B40" s="58"/>
      <c r="C40" s="57"/>
      <c r="D40" s="60"/>
      <c r="E40" s="60"/>
      <c r="F40" s="56">
        <v>0</v>
      </c>
      <c r="G40" s="56">
        <v>1694405.86</v>
      </c>
      <c r="H40" s="55"/>
      <c r="I40" s="54" t="str">
        <f>IF(F40=0,"nerozp.",G40/F40)</f>
        <v>nerozp.</v>
      </c>
      <c r="J40" s="62"/>
      <c r="K40" s="326"/>
    </row>
    <row r="41" spans="1:11" s="123" customFormat="1" ht="16.5" x14ac:dyDescent="0.35">
      <c r="A41" s="59" t="s">
        <v>17</v>
      </c>
      <c r="B41" s="58"/>
      <c r="C41" s="57"/>
      <c r="D41" s="60"/>
      <c r="E41" s="60"/>
      <c r="F41" s="56">
        <v>0</v>
      </c>
      <c r="G41" s="56">
        <v>0</v>
      </c>
      <c r="H41" s="55"/>
      <c r="I41" s="54" t="str">
        <f>IF(F41=0,"nerozp.",G41/F41)</f>
        <v>nerozp.</v>
      </c>
    </row>
    <row r="42" spans="1:11" s="123" customFormat="1" ht="16.5" x14ac:dyDescent="0.35">
      <c r="A42" s="59" t="s">
        <v>16</v>
      </c>
      <c r="B42" s="58"/>
      <c r="C42" s="57"/>
      <c r="D42" s="5"/>
      <c r="E42" s="5"/>
      <c r="F42" s="56">
        <v>0</v>
      </c>
      <c r="G42" s="56">
        <v>0</v>
      </c>
      <c r="H42" s="55"/>
      <c r="I42" s="54" t="str">
        <f>IF(F42=0,"nerozp.",G42/F42)</f>
        <v>nerozp.</v>
      </c>
    </row>
    <row r="43" spans="1:11" s="123" customFormat="1" ht="16.5" x14ac:dyDescent="0.35">
      <c r="A43" s="59" t="s">
        <v>15</v>
      </c>
      <c r="B43" s="58"/>
      <c r="C43" s="57"/>
      <c r="D43" s="5"/>
      <c r="E43" s="5"/>
      <c r="F43" s="56">
        <v>0</v>
      </c>
      <c r="G43" s="56">
        <v>0</v>
      </c>
      <c r="H43" s="55"/>
      <c r="I43" s="54" t="str">
        <f>IF(F43=0,"nerozp.",G43/F43)</f>
        <v>nerozp.</v>
      </c>
    </row>
    <row r="44" spans="1:11" s="123" customFormat="1" ht="14.25" x14ac:dyDescent="0.2">
      <c r="A44" s="53" t="s">
        <v>14</v>
      </c>
      <c r="B44" s="285" t="s">
        <v>116</v>
      </c>
      <c r="C44" s="286"/>
      <c r="D44" s="287"/>
      <c r="E44" s="287"/>
      <c r="F44" s="288"/>
      <c r="G44" s="288"/>
      <c r="H44" s="45"/>
      <c r="I44" s="44"/>
    </row>
    <row r="45" spans="1:11" s="123" customFormat="1" ht="14.25" x14ac:dyDescent="0.2">
      <c r="A45" s="53"/>
      <c r="B45" s="52"/>
      <c r="C45" s="51"/>
      <c r="D45" s="47"/>
      <c r="E45" s="47"/>
      <c r="F45" s="46"/>
      <c r="G45" s="46"/>
      <c r="H45" s="45"/>
      <c r="I45" s="44"/>
    </row>
    <row r="46" spans="1:11" s="123" customFormat="1" ht="16.5" x14ac:dyDescent="0.35">
      <c r="A46" s="50"/>
      <c r="B46" s="49"/>
      <c r="C46" s="48"/>
      <c r="D46" s="47"/>
      <c r="E46" s="47"/>
      <c r="F46" s="46"/>
      <c r="G46" s="46"/>
      <c r="H46" s="45"/>
      <c r="I46" s="44"/>
    </row>
    <row r="47" spans="1:11" s="123" customFormat="1" ht="19.5" thickBot="1" x14ac:dyDescent="0.45">
      <c r="A47" s="43" t="s">
        <v>12</v>
      </c>
      <c r="B47" s="43" t="s">
        <v>11</v>
      </c>
      <c r="C47" s="42"/>
      <c r="D47" s="5"/>
      <c r="E47" s="5"/>
      <c r="F47" s="4"/>
      <c r="G47" s="10"/>
      <c r="H47" s="369" t="s">
        <v>10</v>
      </c>
      <c r="I47" s="370"/>
    </row>
    <row r="48" spans="1:11" s="123" customFormat="1" ht="18.75" thickTop="1" x14ac:dyDescent="0.35">
      <c r="A48" s="41"/>
      <c r="B48" s="39"/>
      <c r="C48" s="40"/>
      <c r="D48" s="39"/>
      <c r="E48" s="38" t="s">
        <v>9</v>
      </c>
      <c r="F48" s="37" t="s">
        <v>8</v>
      </c>
      <c r="G48" s="37" t="s">
        <v>7</v>
      </c>
      <c r="H48" s="36" t="s">
        <v>6</v>
      </c>
      <c r="I48" s="35" t="s">
        <v>5</v>
      </c>
    </row>
    <row r="49" spans="1:9" s="123" customFormat="1" x14ac:dyDescent="0.2">
      <c r="A49" s="31"/>
      <c r="B49" s="4"/>
      <c r="C49" s="4"/>
      <c r="D49" s="4"/>
      <c r="E49" s="31"/>
      <c r="F49" s="375"/>
      <c r="G49" s="34"/>
      <c r="H49" s="33">
        <v>41639</v>
      </c>
      <c r="I49" s="32">
        <v>41639</v>
      </c>
    </row>
    <row r="50" spans="1:9" s="123" customFormat="1" x14ac:dyDescent="0.2">
      <c r="A50" s="31"/>
      <c r="B50" s="4"/>
      <c r="C50" s="4"/>
      <c r="D50" s="4"/>
      <c r="E50" s="31"/>
      <c r="F50" s="375"/>
      <c r="G50" s="30"/>
      <c r="H50" s="30"/>
      <c r="I50" s="29"/>
    </row>
    <row r="51" spans="1:9" s="123" customFormat="1" ht="13.5" thickBot="1" x14ac:dyDescent="0.25">
      <c r="A51" s="27"/>
      <c r="B51" s="28"/>
      <c r="C51" s="28"/>
      <c r="D51" s="28"/>
      <c r="E51" s="27"/>
      <c r="F51" s="26"/>
      <c r="G51" s="26"/>
      <c r="H51" s="26"/>
      <c r="I51" s="25"/>
    </row>
    <row r="52" spans="1:9" s="123" customFormat="1" ht="13.5" thickTop="1" x14ac:dyDescent="0.2">
      <c r="A52" s="24"/>
      <c r="B52" s="23"/>
      <c r="C52" s="23" t="s">
        <v>4</v>
      </c>
      <c r="D52" s="23"/>
      <c r="E52" s="327">
        <v>3000</v>
      </c>
      <c r="F52" s="22">
        <v>0</v>
      </c>
      <c r="G52" s="21">
        <v>0</v>
      </c>
      <c r="H52" s="21">
        <f>E52+F52-G52</f>
        <v>3000</v>
      </c>
      <c r="I52" s="20">
        <v>3000</v>
      </c>
    </row>
    <row r="53" spans="1:9" s="123" customFormat="1" x14ac:dyDescent="0.2">
      <c r="A53" s="19"/>
      <c r="B53" s="18"/>
      <c r="C53" s="18" t="s">
        <v>3</v>
      </c>
      <c r="D53" s="18"/>
      <c r="E53" s="328">
        <v>104491.33</v>
      </c>
      <c r="F53" s="17">
        <v>279195.09999999998</v>
      </c>
      <c r="G53" s="16">
        <v>270093.5</v>
      </c>
      <c r="H53" s="16">
        <f>E53+F53-G53</f>
        <v>113592.93</v>
      </c>
      <c r="I53" s="330">
        <v>106987.1</v>
      </c>
    </row>
    <row r="54" spans="1:9" s="123" customFormat="1" x14ac:dyDescent="0.2">
      <c r="A54" s="19"/>
      <c r="B54" s="18"/>
      <c r="C54" s="18" t="s">
        <v>2</v>
      </c>
      <c r="D54" s="18"/>
      <c r="E54" s="328">
        <v>416958.29000000004</v>
      </c>
      <c r="F54" s="17">
        <v>698591.79</v>
      </c>
      <c r="G54" s="16">
        <v>0</v>
      </c>
      <c r="H54" s="16">
        <f>E54+F54-G54</f>
        <v>1115550.08</v>
      </c>
      <c r="I54" s="15">
        <v>1110350.08</v>
      </c>
    </row>
    <row r="55" spans="1:9" s="123" customFormat="1" x14ac:dyDescent="0.2">
      <c r="A55" s="19"/>
      <c r="B55" s="18"/>
      <c r="C55" s="18" t="s">
        <v>1</v>
      </c>
      <c r="D55" s="18"/>
      <c r="E55" s="328">
        <v>2157052.4300000002</v>
      </c>
      <c r="F55" s="17">
        <v>3052442.100000001</v>
      </c>
      <c r="G55" s="16">
        <v>838416.68</v>
      </c>
      <c r="H55" s="16">
        <f>E55+F55-G55</f>
        <v>4371077.8500000015</v>
      </c>
      <c r="I55" s="15">
        <v>4371077.8499999996</v>
      </c>
    </row>
    <row r="56" spans="1:9" s="123" customFormat="1" ht="18.75" thickBot="1" x14ac:dyDescent="0.4">
      <c r="A56" s="14" t="s">
        <v>0</v>
      </c>
      <c r="B56" s="13"/>
      <c r="C56" s="13"/>
      <c r="D56" s="13"/>
      <c r="E56" s="329">
        <f>SUM(E52:E55)</f>
        <v>2681502.0500000003</v>
      </c>
      <c r="F56" s="12">
        <f>SUM(F52:F55)</f>
        <v>4030228.9900000012</v>
      </c>
      <c r="G56" s="12">
        <f>SUM(G52:G55)</f>
        <v>1108510.1800000002</v>
      </c>
      <c r="H56" s="12">
        <f>SUM(H52:H55)</f>
        <v>5603220.8600000013</v>
      </c>
      <c r="I56" s="11">
        <f>SUM(I52:I55)</f>
        <v>5591415.0299999993</v>
      </c>
    </row>
    <row r="57" spans="1:9" s="123" customFormat="1" ht="18.75" thickTop="1" x14ac:dyDescent="0.35">
      <c r="A57" s="7"/>
      <c r="B57" s="6"/>
      <c r="C57" s="6"/>
      <c r="D57" s="5"/>
      <c r="E57" s="5"/>
      <c r="F57" s="4"/>
      <c r="G57" s="10"/>
      <c r="H57" s="9"/>
      <c r="I57" s="9"/>
    </row>
    <row r="58" spans="1:9" s="123" customFormat="1" ht="18" x14ac:dyDescent="0.35">
      <c r="A58" s="7"/>
      <c r="B58" s="6"/>
      <c r="C58" s="6"/>
      <c r="D58" s="5"/>
      <c r="E58" s="5"/>
      <c r="F58" s="4"/>
      <c r="G58" s="8"/>
      <c r="H58" s="4"/>
      <c r="I58" s="4"/>
    </row>
    <row r="59" spans="1:9" ht="18" x14ac:dyDescent="0.35">
      <c r="A59" s="7"/>
      <c r="B59" s="6"/>
      <c r="C59" s="6"/>
      <c r="D59" s="5"/>
      <c r="E59" s="5"/>
      <c r="F59" s="4"/>
      <c r="G59" s="4"/>
      <c r="H59" s="4"/>
      <c r="I59" s="4"/>
    </row>
    <row r="60" spans="1:9" x14ac:dyDescent="0.2">
      <c r="A60" s="3"/>
      <c r="B60" s="3"/>
      <c r="C60" s="3"/>
      <c r="D60" s="3"/>
      <c r="E60" s="3"/>
      <c r="F60" s="3"/>
      <c r="G60" s="3"/>
      <c r="H60" s="3"/>
      <c r="I60" s="3"/>
    </row>
  </sheetData>
  <sheetProtection selectLockedCells="1"/>
  <mergeCells count="14">
    <mergeCell ref="F49:F50"/>
    <mergeCell ref="E6:G6"/>
    <mergeCell ref="A34:I36"/>
    <mergeCell ref="E7:I7"/>
    <mergeCell ref="H13:I13"/>
    <mergeCell ref="C32:F32"/>
    <mergeCell ref="A25:F25"/>
    <mergeCell ref="E4:I4"/>
    <mergeCell ref="H47:I47"/>
    <mergeCell ref="A2:D2"/>
    <mergeCell ref="E3:I3"/>
    <mergeCell ref="E2:I2"/>
    <mergeCell ref="E5:I5"/>
    <mergeCell ref="C33:F33"/>
  </mergeCells>
  <conditionalFormatting sqref="I45:I46">
    <cfRule type="cellIs" dxfId="111" priority="8" stopIfTrue="1" operator="greaterThan">
      <formula>1</formula>
    </cfRule>
  </conditionalFormatting>
  <conditionalFormatting sqref="H52:H55">
    <cfRule type="cellIs" dxfId="110" priority="12" stopIfTrue="1" operator="notEqual">
      <formula>E52+F52-G52</formula>
    </cfRule>
  </conditionalFormatting>
  <conditionalFormatting sqref="I56">
    <cfRule type="cellIs" dxfId="109" priority="13" stopIfTrue="1" operator="notEqual">
      <formula>$I$52+$I$53+$I$54+$I$55</formula>
    </cfRule>
  </conditionalFormatting>
  <conditionalFormatting sqref="H56">
    <cfRule type="cellIs" dxfId="108" priority="14" stopIfTrue="1" operator="notEqual">
      <formula>E56+F56-G56</formula>
    </cfRule>
    <cfRule type="cellIs" dxfId="107" priority="15" stopIfTrue="1" operator="notEqual">
      <formula>SUM($H$52:$H$55)</formula>
    </cfRule>
  </conditionalFormatting>
  <conditionalFormatting sqref="G18 G16">
    <cfRule type="cellIs" dxfId="106" priority="16" stopIfTrue="1" operator="notEqual">
      <formula>H16+I16</formula>
    </cfRule>
  </conditionalFormatting>
  <conditionalFormatting sqref="G24">
    <cfRule type="cellIs" dxfId="105" priority="17" stopIfTrue="1" operator="notEqual">
      <formula>ROUND(H24+I24,2)</formula>
    </cfRule>
  </conditionalFormatting>
  <conditionalFormatting sqref="H24">
    <cfRule type="cellIs" dxfId="104" priority="18" stopIfTrue="1" operator="notEqual">
      <formula>$H$18-$H$16</formula>
    </cfRule>
  </conditionalFormatting>
  <conditionalFormatting sqref="G23">
    <cfRule type="cellIs" dxfId="103" priority="6" stopIfTrue="1" operator="notEqual">
      <formula>ROUND(H23+I23,2)</formula>
    </cfRule>
  </conditionalFormatting>
  <conditionalFormatting sqref="I24">
    <cfRule type="cellIs" dxfId="102" priority="19" stopIfTrue="1" operator="notEqual">
      <formula>I18-I16-I22</formula>
    </cfRule>
  </conditionalFormatting>
  <conditionalFormatting sqref="J39">
    <cfRule type="cellIs" dxfId="101" priority="4" operator="greaterThan">
      <formula>0</formula>
    </cfRule>
    <cfRule type="cellIs" dxfId="100" priority="5" operator="lessThan">
      <formula>0</formula>
    </cfRule>
  </conditionalFormatting>
  <conditionalFormatting sqref="J40">
    <cfRule type="cellIs" dxfId="99" priority="2" operator="greaterThan">
      <formula>0</formula>
    </cfRule>
    <cfRule type="cellIs" dxfId="98" priority="3" operator="lessThan">
      <formula>0</formula>
    </cfRule>
  </conditionalFormatting>
  <conditionalFormatting sqref="I44">
    <cfRule type="cellIs" dxfId="97" priority="1" stopIfTrue="1" operator="greaterThan">
      <formula>1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20.6.2014
5.2.- Závěrečný účet Olomouckého kraje za rok 2013
Příloha č.15: Financování hospodaření příspěvkových organizací Olomouckého kraje&amp;R&amp;"Arial,Kurzíva"Strana &amp;P (celkem 480)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K60"/>
  <sheetViews>
    <sheetView zoomScaleNormal="100" workbookViewId="0">
      <selection activeCell="A34" sqref="A34:I36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7.42578125" style="2" customWidth="1"/>
    <col min="7" max="9" width="14.7109375" style="2" customWidth="1"/>
    <col min="10" max="16384" width="9.140625" style="1"/>
  </cols>
  <sheetData>
    <row r="1" spans="1:11" ht="19.5" x14ac:dyDescent="0.4">
      <c r="A1" s="122" t="s">
        <v>49</v>
      </c>
      <c r="B1" s="121"/>
      <c r="C1" s="121"/>
      <c r="D1" s="121"/>
      <c r="E1" s="120"/>
      <c r="F1" s="120"/>
    </row>
    <row r="2" spans="1:11" ht="19.5" x14ac:dyDescent="0.4">
      <c r="A2" s="371" t="s">
        <v>48</v>
      </c>
      <c r="B2" s="371"/>
      <c r="C2" s="371"/>
      <c r="D2" s="371"/>
      <c r="E2" s="373" t="s">
        <v>92</v>
      </c>
      <c r="F2" s="374"/>
      <c r="G2" s="374"/>
      <c r="H2" s="374"/>
      <c r="I2" s="374"/>
      <c r="J2" s="119"/>
      <c r="K2" s="119"/>
    </row>
    <row r="3" spans="1:11" ht="12" customHeight="1" x14ac:dyDescent="0.4">
      <c r="A3" s="118"/>
      <c r="B3" s="118"/>
      <c r="C3" s="118"/>
      <c r="D3" s="118"/>
      <c r="E3" s="372" t="s">
        <v>46</v>
      </c>
      <c r="F3" s="372"/>
      <c r="G3" s="372"/>
      <c r="H3" s="372"/>
      <c r="I3" s="372"/>
    </row>
    <row r="4" spans="1:11" ht="15.75" x14ac:dyDescent="0.25">
      <c r="A4" s="117" t="s">
        <v>47</v>
      </c>
      <c r="E4" s="368" t="s">
        <v>93</v>
      </c>
      <c r="F4" s="368"/>
      <c r="G4" s="368"/>
      <c r="H4" s="368"/>
      <c r="I4" s="368"/>
    </row>
    <row r="5" spans="1:11" ht="9" customHeight="1" x14ac:dyDescent="0.25">
      <c r="A5" s="117"/>
      <c r="E5" s="372" t="s">
        <v>46</v>
      </c>
      <c r="F5" s="372"/>
      <c r="G5" s="372"/>
      <c r="H5" s="372"/>
      <c r="I5" s="372"/>
    </row>
    <row r="6" spans="1:11" ht="19.5" x14ac:dyDescent="0.4">
      <c r="A6" s="115" t="s">
        <v>45</v>
      </c>
      <c r="E6" s="374" t="s">
        <v>94</v>
      </c>
      <c r="F6" s="374"/>
      <c r="G6" s="374"/>
      <c r="H6" s="115" t="s">
        <v>44</v>
      </c>
      <c r="I6" s="116" t="s">
        <v>67</v>
      </c>
    </row>
    <row r="7" spans="1:11" ht="9.75" customHeight="1" x14ac:dyDescent="0.4">
      <c r="A7" s="115"/>
      <c r="E7" s="372" t="s">
        <v>43</v>
      </c>
      <c r="F7" s="372"/>
      <c r="G7" s="372"/>
      <c r="H7" s="372"/>
      <c r="I7" s="372"/>
    </row>
    <row r="8" spans="1:11" ht="3.75" customHeight="1" x14ac:dyDescent="0.4">
      <c r="A8" s="115"/>
      <c r="E8" s="113"/>
      <c r="F8" s="113"/>
      <c r="G8" s="113"/>
      <c r="H8" s="114"/>
      <c r="I8" s="113"/>
    </row>
    <row r="9" spans="1:11" ht="19.5" x14ac:dyDescent="0.4">
      <c r="A9" s="115"/>
      <c r="E9" s="113"/>
      <c r="F9" s="113"/>
      <c r="G9" s="113"/>
      <c r="H9" s="114"/>
      <c r="I9" s="113"/>
    </row>
    <row r="11" spans="1:11" ht="18.75" x14ac:dyDescent="0.4">
      <c r="A11" s="112"/>
      <c r="B11" s="111"/>
      <c r="C11" s="111"/>
      <c r="D11" s="111"/>
      <c r="E11" s="105" t="s">
        <v>42</v>
      </c>
      <c r="F11" s="105" t="s">
        <v>41</v>
      </c>
      <c r="G11" s="108" t="s">
        <v>21</v>
      </c>
      <c r="H11" s="110" t="s">
        <v>40</v>
      </c>
      <c r="I11" s="109"/>
    </row>
    <row r="12" spans="1:11" s="123" customFormat="1" ht="18.75" x14ac:dyDescent="0.4">
      <c r="A12" s="69"/>
      <c r="B12" s="69"/>
      <c r="C12" s="69"/>
      <c r="D12" s="69"/>
      <c r="E12" s="105" t="s">
        <v>39</v>
      </c>
      <c r="F12" s="105" t="s">
        <v>39</v>
      </c>
      <c r="G12" s="108" t="s">
        <v>38</v>
      </c>
      <c r="H12" s="107" t="s">
        <v>37</v>
      </c>
      <c r="I12" s="106" t="s">
        <v>36</v>
      </c>
    </row>
    <row r="13" spans="1:11" s="123" customFormat="1" ht="15" x14ac:dyDescent="0.2">
      <c r="A13" s="69"/>
      <c r="B13" s="69"/>
      <c r="C13" s="69"/>
      <c r="D13" s="69"/>
      <c r="E13" s="105" t="s">
        <v>0</v>
      </c>
      <c r="F13" s="105" t="s">
        <v>0</v>
      </c>
      <c r="G13" s="104"/>
      <c r="H13" s="378" t="s">
        <v>10</v>
      </c>
      <c r="I13" s="379"/>
    </row>
    <row r="14" spans="1:11" s="123" customFormat="1" ht="15" x14ac:dyDescent="0.2">
      <c r="A14" s="69"/>
      <c r="B14" s="69"/>
      <c r="C14" s="69"/>
      <c r="D14" s="69"/>
      <c r="E14" s="105"/>
      <c r="F14" s="105"/>
      <c r="G14" s="104"/>
      <c r="H14" s="323"/>
      <c r="I14" s="324"/>
    </row>
    <row r="15" spans="1:11" s="123" customFormat="1" ht="18.75" x14ac:dyDescent="0.4">
      <c r="A15" s="70" t="s">
        <v>35</v>
      </c>
      <c r="B15" s="70"/>
      <c r="C15" s="100"/>
      <c r="D15" s="99"/>
      <c r="E15" s="101"/>
      <c r="F15" s="101"/>
      <c r="G15" s="81"/>
      <c r="H15" s="69"/>
      <c r="I15" s="69"/>
    </row>
    <row r="16" spans="1:11" s="123" customFormat="1" ht="19.5" x14ac:dyDescent="0.4">
      <c r="A16" s="95" t="s">
        <v>34</v>
      </c>
      <c r="B16" s="70"/>
      <c r="C16" s="100"/>
      <c r="D16" s="99"/>
      <c r="E16" s="77">
        <v>38000000</v>
      </c>
      <c r="F16" s="94">
        <v>37970000</v>
      </c>
      <c r="G16" s="91">
        <f>H16+I16</f>
        <v>37546324.840000011</v>
      </c>
      <c r="H16" s="77">
        <v>37414834.960000008</v>
      </c>
      <c r="I16" s="77">
        <v>131489.88</v>
      </c>
    </row>
    <row r="17" spans="1:9" s="123" customFormat="1" ht="14.25" x14ac:dyDescent="0.3">
      <c r="A17" s="98"/>
      <c r="B17" s="97"/>
      <c r="C17" s="97"/>
      <c r="D17" s="97"/>
      <c r="E17" s="96"/>
      <c r="F17" s="96"/>
      <c r="G17" s="2"/>
      <c r="H17" s="2"/>
      <c r="I17" s="2"/>
    </row>
    <row r="18" spans="1:9" s="123" customFormat="1" ht="19.5" x14ac:dyDescent="0.4">
      <c r="A18" s="95" t="s">
        <v>33</v>
      </c>
      <c r="B18" s="84"/>
      <c r="C18" s="84"/>
      <c r="D18" s="84"/>
      <c r="E18" s="77">
        <v>38000000</v>
      </c>
      <c r="F18" s="94">
        <v>37970000</v>
      </c>
      <c r="G18" s="91">
        <f>H18+I18</f>
        <v>37582789.640000001</v>
      </c>
      <c r="H18" s="77">
        <v>37436289.640000001</v>
      </c>
      <c r="I18" s="77">
        <v>146500</v>
      </c>
    </row>
    <row r="19" spans="1:9" s="123" customFormat="1" ht="18" x14ac:dyDescent="0.35">
      <c r="A19" s="93"/>
      <c r="B19" s="84"/>
      <c r="C19" s="84"/>
      <c r="D19" s="84"/>
      <c r="E19" s="91"/>
      <c r="F19" s="92"/>
      <c r="G19" s="91"/>
      <c r="H19" s="90"/>
      <c r="I19" s="90"/>
    </row>
    <row r="20" spans="1:9" s="123" customFormat="1" ht="18" hidden="1" x14ac:dyDescent="0.35">
      <c r="A20" s="89"/>
      <c r="B20" s="88"/>
      <c r="C20" s="88"/>
      <c r="D20" s="88"/>
      <c r="E20" s="84"/>
      <c r="F20" s="84"/>
      <c r="G20" s="84"/>
      <c r="H20" s="87"/>
      <c r="I20" s="87"/>
    </row>
    <row r="21" spans="1:9" s="123" customFormat="1" ht="19.5" x14ac:dyDescent="0.4">
      <c r="A21" s="86" t="s">
        <v>32</v>
      </c>
      <c r="B21" s="82"/>
      <c r="C21" s="82"/>
      <c r="D21" s="82"/>
      <c r="E21" s="82"/>
      <c r="F21" s="82"/>
      <c r="G21" s="85"/>
      <c r="H21" s="84"/>
      <c r="I21" s="84"/>
    </row>
    <row r="22" spans="1:9" s="123" customFormat="1" ht="18" x14ac:dyDescent="0.35">
      <c r="A22" s="82"/>
      <c r="B22" s="82"/>
      <c r="C22" s="83" t="s">
        <v>31</v>
      </c>
      <c r="D22" s="82"/>
      <c r="E22" s="82"/>
      <c r="F22" s="82"/>
      <c r="G22" s="77">
        <v>0</v>
      </c>
      <c r="H22" s="77">
        <v>0</v>
      </c>
      <c r="I22" s="77">
        <v>0</v>
      </c>
    </row>
    <row r="23" spans="1:9" s="123" customFormat="1" ht="18" x14ac:dyDescent="0.25">
      <c r="A23" s="81"/>
      <c r="B23" s="79"/>
      <c r="C23" s="80"/>
      <c r="D23" s="79"/>
      <c r="E23" s="79"/>
      <c r="F23" s="79"/>
      <c r="G23" s="78"/>
      <c r="H23" s="77"/>
      <c r="I23" s="77"/>
    </row>
    <row r="24" spans="1:9" s="307" customFormat="1" ht="15" x14ac:dyDescent="0.3">
      <c r="A24" s="300" t="s">
        <v>30</v>
      </c>
      <c r="B24" s="300"/>
      <c r="C24" s="100"/>
      <c r="D24" s="300"/>
      <c r="E24" s="300"/>
      <c r="F24" s="300"/>
      <c r="G24" s="325">
        <f>ROUND(G18-G16-G22,2)</f>
        <v>36464.800000000003</v>
      </c>
      <c r="H24" s="309">
        <f>H18-H16-H22</f>
        <v>21454.679999992251</v>
      </c>
      <c r="I24" s="309">
        <f>I18-I16-I22</f>
        <v>15010.119999999995</v>
      </c>
    </row>
    <row r="25" spans="1:9" s="307" customFormat="1" ht="18.75" x14ac:dyDescent="0.4">
      <c r="A25" s="384" t="s">
        <v>122</v>
      </c>
      <c r="B25" s="385"/>
      <c r="C25" s="385"/>
      <c r="D25" s="385"/>
      <c r="E25" s="385"/>
      <c r="F25" s="385"/>
      <c r="G25" s="296">
        <v>-12481.199999999997</v>
      </c>
      <c r="H25" s="295"/>
      <c r="I25" s="295"/>
    </row>
    <row r="26" spans="1:9" s="307" customFormat="1" ht="15" x14ac:dyDescent="0.3">
      <c r="A26" s="295" t="s">
        <v>28</v>
      </c>
      <c r="B26" s="295"/>
      <c r="C26" s="295"/>
      <c r="D26" s="295"/>
      <c r="E26" s="295"/>
      <c r="F26" s="295"/>
      <c r="G26" s="296">
        <v>48946</v>
      </c>
      <c r="H26" s="73"/>
      <c r="I26" s="295"/>
    </row>
    <row r="27" spans="1:9" s="123" customFormat="1" x14ac:dyDescent="0.2">
      <c r="A27" s="2"/>
      <c r="B27" s="2"/>
      <c r="C27" s="2"/>
      <c r="D27" s="2"/>
      <c r="E27" s="2"/>
      <c r="F27" s="2"/>
      <c r="G27" s="2"/>
      <c r="H27" s="2"/>
      <c r="I27" s="2"/>
    </row>
    <row r="28" spans="1:9" s="123" customFormat="1" ht="18.75" x14ac:dyDescent="0.4">
      <c r="A28" s="43" t="s">
        <v>27</v>
      </c>
      <c r="B28" s="294" t="s">
        <v>103</v>
      </c>
      <c r="C28" s="294"/>
      <c r="D28" s="68"/>
      <c r="E28" s="68"/>
      <c r="F28" s="4"/>
      <c r="G28" s="299"/>
      <c r="H28" s="55"/>
      <c r="I28" s="4"/>
    </row>
    <row r="29" spans="1:9" s="123" customFormat="1" ht="18.75" x14ac:dyDescent="0.4">
      <c r="A29" s="43"/>
      <c r="B29" s="43"/>
      <c r="C29" s="291" t="s">
        <v>26</v>
      </c>
      <c r="D29" s="93"/>
      <c r="E29" s="84"/>
      <c r="F29" s="293"/>
      <c r="G29" s="301">
        <f>G30+G31</f>
        <v>0</v>
      </c>
      <c r="H29" s="55"/>
      <c r="I29" s="4"/>
    </row>
    <row r="30" spans="1:9" s="123" customFormat="1" ht="14.25" customHeight="1" x14ac:dyDescent="0.4">
      <c r="A30" s="70"/>
      <c r="B30" s="70"/>
      <c r="E30" s="185" t="s">
        <v>114</v>
      </c>
      <c r="F30" s="292" t="s">
        <v>4</v>
      </c>
      <c r="G30" s="304">
        <v>0</v>
      </c>
      <c r="H30" s="289"/>
      <c r="I30" s="69"/>
    </row>
    <row r="31" spans="1:9" s="123" customFormat="1" ht="18.75" x14ac:dyDescent="0.4">
      <c r="A31" s="70"/>
      <c r="B31" s="70"/>
      <c r="C31" s="73"/>
      <c r="D31" s="72"/>
      <c r="E31" s="98"/>
      <c r="F31" s="305" t="s">
        <v>2</v>
      </c>
      <c r="G31" s="306">
        <v>0</v>
      </c>
      <c r="H31" s="55"/>
      <c r="I31" s="69"/>
    </row>
    <row r="32" spans="1:9" s="123" customFormat="1" ht="18.75" x14ac:dyDescent="0.4">
      <c r="A32" s="70"/>
      <c r="B32" s="70"/>
      <c r="C32" s="382" t="s">
        <v>123</v>
      </c>
      <c r="D32" s="382"/>
      <c r="E32" s="382"/>
      <c r="F32" s="383"/>
      <c r="G32" s="297">
        <f>G26</f>
        <v>48946</v>
      </c>
      <c r="H32" s="55"/>
      <c r="I32" s="69"/>
    </row>
    <row r="33" spans="1:11" s="123" customFormat="1" ht="18.75" x14ac:dyDescent="0.4">
      <c r="A33" s="70"/>
      <c r="B33" s="290" t="s">
        <v>25</v>
      </c>
      <c r="C33" s="380" t="s">
        <v>124</v>
      </c>
      <c r="D33" s="381"/>
      <c r="E33" s="381"/>
      <c r="F33" s="381"/>
      <c r="G33" s="298">
        <v>0</v>
      </c>
      <c r="H33" s="55"/>
      <c r="I33" s="69"/>
    </row>
    <row r="34" spans="1:11" s="123" customFormat="1" ht="12.75" customHeight="1" x14ac:dyDescent="0.2">
      <c r="A34" s="388" t="s">
        <v>125</v>
      </c>
      <c r="B34" s="389"/>
      <c r="C34" s="389"/>
      <c r="D34" s="389"/>
      <c r="E34" s="389"/>
      <c r="F34" s="389"/>
      <c r="G34" s="389"/>
      <c r="H34" s="389"/>
      <c r="I34" s="389"/>
    </row>
    <row r="35" spans="1:11" s="123" customFormat="1" x14ac:dyDescent="0.2">
      <c r="A35" s="389"/>
      <c r="B35" s="389"/>
      <c r="C35" s="389"/>
      <c r="D35" s="389"/>
      <c r="E35" s="389"/>
      <c r="F35" s="389"/>
      <c r="G35" s="389"/>
      <c r="H35" s="389"/>
      <c r="I35" s="389"/>
    </row>
    <row r="36" spans="1:11" s="123" customFormat="1" x14ac:dyDescent="0.2">
      <c r="A36" s="389"/>
      <c r="B36" s="389"/>
      <c r="C36" s="389"/>
      <c r="D36" s="389"/>
      <c r="E36" s="389"/>
      <c r="F36" s="389"/>
      <c r="G36" s="389"/>
      <c r="H36" s="389"/>
      <c r="I36" s="389"/>
    </row>
    <row r="37" spans="1:11" s="123" customFormat="1" ht="19.5" x14ac:dyDescent="0.4">
      <c r="A37" s="43" t="s">
        <v>24</v>
      </c>
      <c r="B37" s="43" t="s">
        <v>23</v>
      </c>
      <c r="C37" s="43"/>
      <c r="D37" s="66"/>
      <c r="E37" s="5"/>
      <c r="F37" s="68"/>
      <c r="G37" s="67"/>
      <c r="H37" s="4"/>
      <c r="I37" s="4"/>
    </row>
    <row r="38" spans="1:11" s="123" customFormat="1" ht="18.75" x14ac:dyDescent="0.4">
      <c r="A38" s="43"/>
      <c r="B38" s="43"/>
      <c r="C38" s="43"/>
      <c r="D38" s="66"/>
      <c r="E38" s="2"/>
      <c r="F38" s="9" t="s">
        <v>22</v>
      </c>
      <c r="G38" s="65" t="s">
        <v>21</v>
      </c>
      <c r="H38" s="4"/>
      <c r="I38" s="64" t="s">
        <v>20</v>
      </c>
      <c r="J38" s="63"/>
      <c r="K38" s="326"/>
    </row>
    <row r="39" spans="1:11" s="123" customFormat="1" ht="16.5" x14ac:dyDescent="0.35">
      <c r="A39" s="59" t="s">
        <v>19</v>
      </c>
      <c r="B39" s="58"/>
      <c r="C39" s="57"/>
      <c r="D39" s="58"/>
      <c r="E39" s="5"/>
      <c r="F39" s="56">
        <v>22200000</v>
      </c>
      <c r="G39" s="56">
        <v>21685959</v>
      </c>
      <c r="H39" s="55"/>
      <c r="I39" s="54">
        <f>IF(F39=0,"nerozp.",G39/F39)</f>
        <v>0.97684499999999996</v>
      </c>
      <c r="J39" s="62"/>
      <c r="K39" s="326"/>
    </row>
    <row r="40" spans="1:11" s="123" customFormat="1" ht="16.5" x14ac:dyDescent="0.35">
      <c r="A40" s="59" t="s">
        <v>18</v>
      </c>
      <c r="B40" s="58"/>
      <c r="C40" s="57"/>
      <c r="D40" s="60"/>
      <c r="E40" s="60"/>
      <c r="F40" s="56">
        <v>1220000</v>
      </c>
      <c r="G40" s="56">
        <v>1221365</v>
      </c>
      <c r="H40" s="55"/>
      <c r="I40" s="54">
        <f>IF(F40=0,"nerozp.",G40/F40)</f>
        <v>1.0011188524590164</v>
      </c>
    </row>
    <row r="41" spans="1:11" s="123" customFormat="1" ht="16.5" x14ac:dyDescent="0.35">
      <c r="A41" s="59" t="s">
        <v>17</v>
      </c>
      <c r="B41" s="58"/>
      <c r="C41" s="57"/>
      <c r="D41" s="60"/>
      <c r="E41" s="60"/>
      <c r="F41" s="56">
        <v>0</v>
      </c>
      <c r="G41" s="56">
        <v>0</v>
      </c>
      <c r="H41" s="55"/>
      <c r="I41" s="54" t="str">
        <f>IF(F41=0,"nerozp.",G41/F41)</f>
        <v>nerozp.</v>
      </c>
    </row>
    <row r="42" spans="1:11" s="123" customFormat="1" ht="16.5" x14ac:dyDescent="0.35">
      <c r="A42" s="59" t="s">
        <v>16</v>
      </c>
      <c r="B42" s="58"/>
      <c r="C42" s="57"/>
      <c r="D42" s="5"/>
      <c r="E42" s="5"/>
      <c r="F42" s="56">
        <v>915500</v>
      </c>
      <c r="G42" s="56">
        <v>915500</v>
      </c>
      <c r="H42" s="55"/>
      <c r="I42" s="54">
        <f>IF(F42=0,"nerozp.",G42/F42)</f>
        <v>1</v>
      </c>
    </row>
    <row r="43" spans="1:11" s="123" customFormat="1" ht="16.5" x14ac:dyDescent="0.35">
      <c r="A43" s="59" t="s">
        <v>15</v>
      </c>
      <c r="B43" s="58"/>
      <c r="C43" s="57"/>
      <c r="D43" s="5"/>
      <c r="E43" s="5"/>
      <c r="F43" s="56">
        <v>0</v>
      </c>
      <c r="G43" s="56">
        <v>0</v>
      </c>
      <c r="H43" s="55"/>
      <c r="I43" s="54" t="str">
        <f>IF(F43=0,"nerozp.",G43/F43)</f>
        <v>nerozp.</v>
      </c>
    </row>
    <row r="44" spans="1:11" s="123" customFormat="1" ht="14.25" x14ac:dyDescent="0.2">
      <c r="A44" s="53" t="s">
        <v>14</v>
      </c>
      <c r="B44" s="52" t="s">
        <v>117</v>
      </c>
      <c r="C44" s="51"/>
      <c r="D44" s="47"/>
      <c r="E44" s="47"/>
      <c r="F44" s="46"/>
      <c r="G44" s="46"/>
      <c r="H44" s="45"/>
      <c r="I44" s="44"/>
    </row>
    <row r="45" spans="1:11" s="123" customFormat="1" ht="14.25" x14ac:dyDescent="0.2">
      <c r="A45" s="53"/>
      <c r="B45" s="52"/>
      <c r="C45" s="51"/>
      <c r="D45" s="47"/>
      <c r="E45" s="47"/>
      <c r="F45" s="46"/>
      <c r="G45" s="46"/>
      <c r="H45" s="45"/>
      <c r="I45" s="44"/>
    </row>
    <row r="46" spans="1:11" s="123" customFormat="1" ht="16.5" x14ac:dyDescent="0.35">
      <c r="A46" s="50"/>
      <c r="B46" s="49"/>
      <c r="C46" s="48"/>
      <c r="D46" s="47"/>
      <c r="E46" s="47"/>
      <c r="F46" s="46"/>
      <c r="G46" s="46"/>
      <c r="H46" s="45"/>
      <c r="I46" s="44"/>
    </row>
    <row r="47" spans="1:11" s="123" customFormat="1" ht="19.5" thickBot="1" x14ac:dyDescent="0.45">
      <c r="A47" s="43" t="s">
        <v>12</v>
      </c>
      <c r="B47" s="43" t="s">
        <v>11</v>
      </c>
      <c r="C47" s="42"/>
      <c r="D47" s="5"/>
      <c r="E47" s="5"/>
      <c r="F47" s="4"/>
      <c r="G47" s="10"/>
      <c r="H47" s="369" t="s">
        <v>10</v>
      </c>
      <c r="I47" s="370"/>
    </row>
    <row r="48" spans="1:11" s="123" customFormat="1" ht="18.75" thickTop="1" x14ac:dyDescent="0.35">
      <c r="A48" s="41"/>
      <c r="B48" s="39"/>
      <c r="C48" s="40"/>
      <c r="D48" s="39"/>
      <c r="E48" s="38" t="s">
        <v>9</v>
      </c>
      <c r="F48" s="37" t="s">
        <v>8</v>
      </c>
      <c r="G48" s="37" t="s">
        <v>7</v>
      </c>
      <c r="H48" s="36" t="s">
        <v>6</v>
      </c>
      <c r="I48" s="35" t="s">
        <v>5</v>
      </c>
    </row>
    <row r="49" spans="1:9" s="123" customFormat="1" x14ac:dyDescent="0.2">
      <c r="A49" s="31"/>
      <c r="B49" s="4"/>
      <c r="C49" s="4"/>
      <c r="D49" s="4"/>
      <c r="E49" s="31"/>
      <c r="F49" s="375"/>
      <c r="G49" s="34"/>
      <c r="H49" s="33">
        <v>41639</v>
      </c>
      <c r="I49" s="32">
        <v>41639</v>
      </c>
    </row>
    <row r="50" spans="1:9" s="123" customFormat="1" x14ac:dyDescent="0.2">
      <c r="A50" s="31"/>
      <c r="B50" s="4"/>
      <c r="C50" s="4"/>
      <c r="D50" s="4"/>
      <c r="E50" s="31"/>
      <c r="F50" s="375"/>
      <c r="G50" s="30"/>
      <c r="H50" s="30"/>
      <c r="I50" s="29"/>
    </row>
    <row r="51" spans="1:9" s="123" customFormat="1" ht="13.5" thickBot="1" x14ac:dyDescent="0.25">
      <c r="A51" s="27"/>
      <c r="B51" s="28"/>
      <c r="C51" s="28"/>
      <c r="D51" s="28"/>
      <c r="E51" s="27"/>
      <c r="F51" s="26"/>
      <c r="G51" s="26"/>
      <c r="H51" s="26"/>
      <c r="I51" s="25"/>
    </row>
    <row r="52" spans="1:9" s="123" customFormat="1" ht="13.5" thickTop="1" x14ac:dyDescent="0.2">
      <c r="A52" s="24"/>
      <c r="B52" s="23"/>
      <c r="C52" s="23" t="s">
        <v>4</v>
      </c>
      <c r="D52" s="23"/>
      <c r="E52" s="327">
        <v>61830</v>
      </c>
      <c r="F52" s="22">
        <v>0</v>
      </c>
      <c r="G52" s="21">
        <v>0</v>
      </c>
      <c r="H52" s="21">
        <f>E52+F52-G52</f>
        <v>61830</v>
      </c>
      <c r="I52" s="20">
        <v>61830</v>
      </c>
    </row>
    <row r="53" spans="1:9" s="123" customFormat="1" x14ac:dyDescent="0.2">
      <c r="A53" s="19"/>
      <c r="B53" s="18"/>
      <c r="C53" s="18" t="s">
        <v>3</v>
      </c>
      <c r="D53" s="18"/>
      <c r="E53" s="328">
        <v>46988.480000000003</v>
      </c>
      <c r="F53" s="17">
        <v>216073.87999999998</v>
      </c>
      <c r="G53" s="16">
        <v>227239</v>
      </c>
      <c r="H53" s="16">
        <f>E53+F53-G53</f>
        <v>35823.359999999986</v>
      </c>
      <c r="I53" s="15">
        <v>10031.549999999999</v>
      </c>
    </row>
    <row r="54" spans="1:9" s="123" customFormat="1" x14ac:dyDescent="0.2">
      <c r="A54" s="19"/>
      <c r="B54" s="18"/>
      <c r="C54" s="18" t="s">
        <v>2</v>
      </c>
      <c r="D54" s="18"/>
      <c r="E54" s="328">
        <v>2153286.7999999998</v>
      </c>
      <c r="F54" s="17">
        <v>688264.43</v>
      </c>
      <c r="G54" s="16">
        <v>148207</v>
      </c>
      <c r="H54" s="16">
        <f>E54+F54-G54</f>
        <v>2693344.23</v>
      </c>
      <c r="I54" s="15">
        <v>2693344.23</v>
      </c>
    </row>
    <row r="55" spans="1:9" s="123" customFormat="1" x14ac:dyDescent="0.2">
      <c r="A55" s="19"/>
      <c r="B55" s="18"/>
      <c r="C55" s="18" t="s">
        <v>1</v>
      </c>
      <c r="D55" s="18"/>
      <c r="E55" s="328">
        <v>817672.56</v>
      </c>
      <c r="F55" s="17">
        <v>1224669</v>
      </c>
      <c r="G55" s="16">
        <v>1548156.84</v>
      </c>
      <c r="H55" s="16">
        <f>E55+F55-G55</f>
        <v>494184.72</v>
      </c>
      <c r="I55" s="15">
        <v>494184.72</v>
      </c>
    </row>
    <row r="56" spans="1:9" s="123" customFormat="1" ht="18.75" thickBot="1" x14ac:dyDescent="0.4">
      <c r="A56" s="14" t="s">
        <v>0</v>
      </c>
      <c r="B56" s="13"/>
      <c r="C56" s="13"/>
      <c r="D56" s="13"/>
      <c r="E56" s="329">
        <f>SUM(E52:E55)</f>
        <v>3079777.84</v>
      </c>
      <c r="F56" s="12">
        <f>SUM(F52:F55)</f>
        <v>2129007.31</v>
      </c>
      <c r="G56" s="12">
        <f>SUM(G52:G55)</f>
        <v>1923602.84</v>
      </c>
      <c r="H56" s="12">
        <f>SUM(H52:H55)</f>
        <v>3285182.3099999996</v>
      </c>
      <c r="I56" s="11">
        <f>SUM(I52:I55)</f>
        <v>3259390.5</v>
      </c>
    </row>
    <row r="57" spans="1:9" s="123" customFormat="1" ht="18.75" thickTop="1" x14ac:dyDescent="0.35">
      <c r="A57" s="7"/>
      <c r="B57" s="6"/>
      <c r="C57" s="6"/>
      <c r="D57" s="5"/>
      <c r="E57" s="5"/>
      <c r="F57" s="4"/>
      <c r="G57" s="10"/>
      <c r="H57" s="9"/>
      <c r="I57" s="9"/>
    </row>
    <row r="58" spans="1:9" s="123" customFormat="1" ht="18" x14ac:dyDescent="0.35">
      <c r="A58" s="7"/>
      <c r="B58" s="6"/>
      <c r="C58" s="6"/>
      <c r="D58" s="5"/>
      <c r="E58" s="5"/>
      <c r="F58" s="4"/>
      <c r="G58" s="8"/>
      <c r="H58" s="4"/>
      <c r="I58" s="4"/>
    </row>
    <row r="59" spans="1:9" ht="18" x14ac:dyDescent="0.35">
      <c r="A59" s="7"/>
      <c r="B59" s="6"/>
      <c r="C59" s="6"/>
      <c r="D59" s="5"/>
      <c r="E59" s="5"/>
      <c r="F59" s="4"/>
      <c r="G59" s="4"/>
      <c r="H59" s="4"/>
      <c r="I59" s="4"/>
    </row>
    <row r="60" spans="1:9" x14ac:dyDescent="0.2">
      <c r="A60" s="3"/>
      <c r="B60" s="3"/>
      <c r="C60" s="3"/>
      <c r="D60" s="3"/>
      <c r="E60" s="3"/>
      <c r="F60" s="3"/>
      <c r="G60" s="3"/>
      <c r="H60" s="3"/>
      <c r="I60" s="3"/>
    </row>
  </sheetData>
  <sheetProtection selectLockedCells="1"/>
  <mergeCells count="14">
    <mergeCell ref="F49:F50"/>
    <mergeCell ref="E6:G6"/>
    <mergeCell ref="A34:I36"/>
    <mergeCell ref="E7:I7"/>
    <mergeCell ref="H13:I13"/>
    <mergeCell ref="C33:F33"/>
    <mergeCell ref="C32:F32"/>
    <mergeCell ref="A25:F25"/>
    <mergeCell ref="E4:I4"/>
    <mergeCell ref="H47:I47"/>
    <mergeCell ref="A2:D2"/>
    <mergeCell ref="E3:I3"/>
    <mergeCell ref="E2:I2"/>
    <mergeCell ref="E5:I5"/>
  </mergeCells>
  <conditionalFormatting sqref="I45:I46">
    <cfRule type="cellIs" dxfId="96" priority="9" stopIfTrue="1" operator="greaterThan">
      <formula>1</formula>
    </cfRule>
  </conditionalFormatting>
  <conditionalFormatting sqref="H52:H55">
    <cfRule type="cellIs" dxfId="95" priority="13" stopIfTrue="1" operator="notEqual">
      <formula>E52+F52-G52</formula>
    </cfRule>
  </conditionalFormatting>
  <conditionalFormatting sqref="I56">
    <cfRule type="cellIs" dxfId="94" priority="14" stopIfTrue="1" operator="notEqual">
      <formula>$I$52+$I$53+$I$54+$I$55</formula>
    </cfRule>
  </conditionalFormatting>
  <conditionalFormatting sqref="H56">
    <cfRule type="cellIs" dxfId="93" priority="15" stopIfTrue="1" operator="notEqual">
      <formula>E56+F56-G56</formula>
    </cfRule>
    <cfRule type="cellIs" dxfId="92" priority="16" stopIfTrue="1" operator="notEqual">
      <formula>SUM($H$52:$H$55)</formula>
    </cfRule>
  </conditionalFormatting>
  <conditionalFormatting sqref="G18 G16">
    <cfRule type="cellIs" dxfId="91" priority="17" stopIfTrue="1" operator="notEqual">
      <formula>H16+I16</formula>
    </cfRule>
  </conditionalFormatting>
  <conditionalFormatting sqref="G24">
    <cfRule type="cellIs" dxfId="90" priority="18" stopIfTrue="1" operator="notEqual">
      <formula>ROUND(H24+I24,2)</formula>
    </cfRule>
  </conditionalFormatting>
  <conditionalFormatting sqref="H24">
    <cfRule type="cellIs" dxfId="89" priority="19" stopIfTrue="1" operator="notEqual">
      <formula>$H$18-$H$16</formula>
    </cfRule>
  </conditionalFormatting>
  <conditionalFormatting sqref="G23">
    <cfRule type="cellIs" dxfId="88" priority="7" stopIfTrue="1" operator="notEqual">
      <formula>ROUND(H23+I23,2)</formula>
    </cfRule>
  </conditionalFormatting>
  <conditionalFormatting sqref="I24">
    <cfRule type="cellIs" dxfId="87" priority="20" stopIfTrue="1" operator="notEqual">
      <formula>I18-I16-I22</formula>
    </cfRule>
  </conditionalFormatting>
  <conditionalFormatting sqref="J38">
    <cfRule type="cellIs" dxfId="86" priority="5" operator="greaterThan">
      <formula>0</formula>
    </cfRule>
    <cfRule type="cellIs" dxfId="85" priority="6" operator="lessThan">
      <formula>0</formula>
    </cfRule>
  </conditionalFormatting>
  <conditionalFormatting sqref="J39">
    <cfRule type="cellIs" dxfId="84" priority="3" operator="greaterThan">
      <formula>0</formula>
    </cfRule>
    <cfRule type="cellIs" dxfId="83" priority="4" operator="lessThan">
      <formula>0</formula>
    </cfRule>
  </conditionalFormatting>
  <conditionalFormatting sqref="I44">
    <cfRule type="cellIs" dxfId="82" priority="1" stopIfTrue="1" operator="greaterThan">
      <formula>1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20.6.2014
5.2.- Závěrečný účet Olomouckého kraje za rok 2013
Příloha č.15: Financování hospodaření příspěvkových organizací Olomouckého kraje&amp;R&amp;"Arial,Kurzíva"Strana &amp;P (celkem 480)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K60"/>
  <sheetViews>
    <sheetView zoomScaleNormal="100" workbookViewId="0">
      <selection activeCell="A34" sqref="A34:I36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7.42578125" style="2" customWidth="1"/>
    <col min="7" max="9" width="14.7109375" style="2" customWidth="1"/>
    <col min="10" max="16384" width="9.140625" style="1"/>
  </cols>
  <sheetData>
    <row r="1" spans="1:11" ht="19.5" x14ac:dyDescent="0.4">
      <c r="A1" s="122" t="s">
        <v>49</v>
      </c>
      <c r="B1" s="121"/>
      <c r="C1" s="121"/>
      <c r="D1" s="121"/>
      <c r="E1" s="120"/>
      <c r="F1" s="120"/>
    </row>
    <row r="2" spans="1:11" ht="19.5" x14ac:dyDescent="0.4">
      <c r="A2" s="371" t="s">
        <v>48</v>
      </c>
      <c r="B2" s="371"/>
      <c r="C2" s="371"/>
      <c r="D2" s="371"/>
      <c r="E2" s="373" t="s">
        <v>63</v>
      </c>
      <c r="F2" s="374"/>
      <c r="G2" s="374"/>
      <c r="H2" s="374"/>
      <c r="I2" s="374"/>
      <c r="J2" s="119"/>
      <c r="K2" s="119"/>
    </row>
    <row r="3" spans="1:11" ht="12" customHeight="1" x14ac:dyDescent="0.4">
      <c r="A3" s="118"/>
      <c r="B3" s="118"/>
      <c r="C3" s="118"/>
      <c r="D3" s="118"/>
      <c r="E3" s="372" t="s">
        <v>46</v>
      </c>
      <c r="F3" s="372"/>
      <c r="G3" s="372"/>
      <c r="H3" s="372"/>
      <c r="I3" s="372"/>
    </row>
    <row r="4" spans="1:11" ht="15.75" x14ac:dyDescent="0.25">
      <c r="A4" s="117" t="s">
        <v>47</v>
      </c>
      <c r="E4" s="368" t="s">
        <v>95</v>
      </c>
      <c r="F4" s="368"/>
      <c r="G4" s="368"/>
      <c r="H4" s="368"/>
      <c r="I4" s="368"/>
    </row>
    <row r="5" spans="1:11" ht="9" customHeight="1" x14ac:dyDescent="0.25">
      <c r="A5" s="117"/>
      <c r="E5" s="372" t="s">
        <v>46</v>
      </c>
      <c r="F5" s="372"/>
      <c r="G5" s="372"/>
      <c r="H5" s="372"/>
      <c r="I5" s="372"/>
    </row>
    <row r="6" spans="1:11" ht="19.5" x14ac:dyDescent="0.4">
      <c r="A6" s="115" t="s">
        <v>45</v>
      </c>
      <c r="E6" s="374" t="s">
        <v>96</v>
      </c>
      <c r="F6" s="374"/>
      <c r="G6" s="374"/>
      <c r="H6" s="115" t="s">
        <v>44</v>
      </c>
      <c r="I6" s="116" t="s">
        <v>64</v>
      </c>
    </row>
    <row r="7" spans="1:11" ht="9.75" customHeight="1" x14ac:dyDescent="0.4">
      <c r="A7" s="115"/>
      <c r="E7" s="372" t="s">
        <v>43</v>
      </c>
      <c r="F7" s="372"/>
      <c r="G7" s="372"/>
      <c r="H7" s="372"/>
      <c r="I7" s="372"/>
    </row>
    <row r="8" spans="1:11" ht="3.75" customHeight="1" x14ac:dyDescent="0.4">
      <c r="A8" s="115"/>
      <c r="E8" s="113"/>
      <c r="F8" s="113"/>
      <c r="G8" s="113"/>
      <c r="H8" s="114"/>
      <c r="I8" s="113"/>
    </row>
    <row r="9" spans="1:11" ht="19.5" x14ac:dyDescent="0.4">
      <c r="A9" s="115"/>
      <c r="E9" s="113"/>
      <c r="F9" s="113"/>
      <c r="G9" s="113"/>
      <c r="H9" s="114"/>
      <c r="I9" s="113"/>
    </row>
    <row r="11" spans="1:11" ht="18.75" x14ac:dyDescent="0.4">
      <c r="A11" s="112"/>
      <c r="B11" s="111"/>
      <c r="C11" s="111"/>
      <c r="D11" s="111"/>
      <c r="E11" s="105" t="s">
        <v>42</v>
      </c>
      <c r="F11" s="105" t="s">
        <v>41</v>
      </c>
      <c r="G11" s="108" t="s">
        <v>21</v>
      </c>
      <c r="H11" s="110" t="s">
        <v>40</v>
      </c>
      <c r="I11" s="109"/>
    </row>
    <row r="12" spans="1:11" ht="18.75" x14ac:dyDescent="0.4">
      <c r="A12" s="69"/>
      <c r="B12" s="69"/>
      <c r="C12" s="69"/>
      <c r="D12" s="69"/>
      <c r="E12" s="105" t="s">
        <v>39</v>
      </c>
      <c r="F12" s="105" t="s">
        <v>39</v>
      </c>
      <c r="G12" s="108" t="s">
        <v>38</v>
      </c>
      <c r="H12" s="107" t="s">
        <v>37</v>
      </c>
      <c r="I12" s="106" t="s">
        <v>36</v>
      </c>
    </row>
    <row r="13" spans="1:11" ht="15" x14ac:dyDescent="0.2">
      <c r="A13" s="69"/>
      <c r="B13" s="69"/>
      <c r="C13" s="69"/>
      <c r="D13" s="69"/>
      <c r="E13" s="105" t="s">
        <v>0</v>
      </c>
      <c r="F13" s="105" t="s">
        <v>0</v>
      </c>
      <c r="G13" s="104"/>
      <c r="H13" s="378" t="s">
        <v>10</v>
      </c>
      <c r="I13" s="379"/>
    </row>
    <row r="14" spans="1:11" ht="15" x14ac:dyDescent="0.2">
      <c r="A14" s="69"/>
      <c r="B14" s="69"/>
      <c r="C14" s="69"/>
      <c r="D14" s="69"/>
      <c r="E14" s="105"/>
      <c r="F14" s="105"/>
      <c r="G14" s="104"/>
      <c r="H14" s="103"/>
      <c r="I14" s="102"/>
    </row>
    <row r="15" spans="1:11" s="123" customFormat="1" ht="18.75" x14ac:dyDescent="0.4">
      <c r="A15" s="70" t="s">
        <v>35</v>
      </c>
      <c r="B15" s="70"/>
      <c r="C15" s="100"/>
      <c r="D15" s="99"/>
      <c r="E15" s="101"/>
      <c r="F15" s="101"/>
      <c r="G15" s="81"/>
      <c r="H15" s="69"/>
      <c r="I15" s="69"/>
    </row>
    <row r="16" spans="1:11" s="123" customFormat="1" ht="19.5" x14ac:dyDescent="0.4">
      <c r="A16" s="95" t="s">
        <v>34</v>
      </c>
      <c r="B16" s="70"/>
      <c r="C16" s="100"/>
      <c r="D16" s="99"/>
      <c r="E16" s="77">
        <v>24822000</v>
      </c>
      <c r="F16" s="94">
        <v>24822000</v>
      </c>
      <c r="G16" s="91">
        <f>H16+I16</f>
        <v>27051684.93</v>
      </c>
      <c r="H16" s="77">
        <v>27046653.93</v>
      </c>
      <c r="I16" s="77">
        <v>5031</v>
      </c>
    </row>
    <row r="17" spans="1:9" s="123" customFormat="1" ht="14.25" x14ac:dyDescent="0.3">
      <c r="A17" s="98"/>
      <c r="B17" s="97"/>
      <c r="C17" s="97"/>
      <c r="D17" s="97"/>
      <c r="E17" s="96"/>
      <c r="F17" s="96"/>
      <c r="G17" s="2"/>
      <c r="H17" s="2"/>
      <c r="I17" s="2"/>
    </row>
    <row r="18" spans="1:9" s="123" customFormat="1" ht="19.5" x14ac:dyDescent="0.4">
      <c r="A18" s="95" t="s">
        <v>33</v>
      </c>
      <c r="B18" s="84"/>
      <c r="C18" s="84"/>
      <c r="D18" s="84"/>
      <c r="E18" s="77">
        <v>24822000</v>
      </c>
      <c r="F18" s="94">
        <v>24822000</v>
      </c>
      <c r="G18" s="91">
        <f>H18+I18</f>
        <v>27106493.620000001</v>
      </c>
      <c r="H18" s="77">
        <v>27101262.620000001</v>
      </c>
      <c r="I18" s="77">
        <v>5231</v>
      </c>
    </row>
    <row r="19" spans="1:9" s="123" customFormat="1" ht="18" x14ac:dyDescent="0.35">
      <c r="A19" s="93"/>
      <c r="B19" s="84"/>
      <c r="C19" s="84"/>
      <c r="D19" s="84"/>
      <c r="E19" s="91"/>
      <c r="F19" s="92"/>
      <c r="G19" s="91"/>
      <c r="H19" s="90"/>
      <c r="I19" s="90"/>
    </row>
    <row r="20" spans="1:9" s="123" customFormat="1" ht="18" hidden="1" x14ac:dyDescent="0.35">
      <c r="A20" s="89"/>
      <c r="B20" s="88"/>
      <c r="C20" s="88"/>
      <c r="D20" s="88"/>
      <c r="E20" s="84"/>
      <c r="F20" s="84"/>
      <c r="G20" s="84"/>
      <c r="H20" s="87"/>
      <c r="I20" s="87"/>
    </row>
    <row r="21" spans="1:9" s="123" customFormat="1" ht="19.5" x14ac:dyDescent="0.4">
      <c r="A21" s="86" t="s">
        <v>32</v>
      </c>
      <c r="B21" s="82"/>
      <c r="C21" s="82"/>
      <c r="D21" s="82"/>
      <c r="E21" s="82"/>
      <c r="F21" s="82"/>
      <c r="G21" s="85"/>
      <c r="H21" s="84"/>
      <c r="I21" s="84"/>
    </row>
    <row r="22" spans="1:9" s="123" customFormat="1" ht="18" x14ac:dyDescent="0.35">
      <c r="A22" s="82"/>
      <c r="B22" s="82"/>
      <c r="C22" s="83" t="s">
        <v>31</v>
      </c>
      <c r="D22" s="82"/>
      <c r="E22" s="82"/>
      <c r="F22" s="82"/>
      <c r="G22" s="77">
        <v>0</v>
      </c>
      <c r="H22" s="77">
        <v>0</v>
      </c>
      <c r="I22" s="77">
        <v>0</v>
      </c>
    </row>
    <row r="23" spans="1:9" s="123" customFormat="1" ht="18" x14ac:dyDescent="0.25">
      <c r="A23" s="81"/>
      <c r="B23" s="79"/>
      <c r="C23" s="80"/>
      <c r="D23" s="79"/>
      <c r="E23" s="79"/>
      <c r="F23" s="79"/>
      <c r="G23" s="78"/>
      <c r="H23" s="77"/>
      <c r="I23" s="77"/>
    </row>
    <row r="24" spans="1:9" s="307" customFormat="1" ht="15" x14ac:dyDescent="0.3">
      <c r="A24" s="300" t="s">
        <v>30</v>
      </c>
      <c r="B24" s="300"/>
      <c r="C24" s="100"/>
      <c r="D24" s="300"/>
      <c r="E24" s="300"/>
      <c r="F24" s="300"/>
      <c r="G24" s="325">
        <f>ROUND(G18-G16-G22,2)</f>
        <v>54808.69</v>
      </c>
      <c r="H24" s="309">
        <f>H18-H16-H22</f>
        <v>54608.690000001341</v>
      </c>
      <c r="I24" s="309">
        <f>I18-I16-I22</f>
        <v>200</v>
      </c>
    </row>
    <row r="25" spans="1:9" s="307" customFormat="1" ht="18.75" x14ac:dyDescent="0.4">
      <c r="A25" s="384" t="s">
        <v>122</v>
      </c>
      <c r="B25" s="385"/>
      <c r="C25" s="385"/>
      <c r="D25" s="385"/>
      <c r="E25" s="385"/>
      <c r="F25" s="385"/>
      <c r="G25" s="296">
        <v>54808.69</v>
      </c>
      <c r="H25" s="295"/>
      <c r="I25" s="295"/>
    </row>
    <row r="26" spans="1:9" s="307" customFormat="1" ht="15" x14ac:dyDescent="0.3">
      <c r="A26" s="295" t="s">
        <v>28</v>
      </c>
      <c r="B26" s="295"/>
      <c r="C26" s="295"/>
      <c r="D26" s="295"/>
      <c r="E26" s="295"/>
      <c r="F26" s="295"/>
      <c r="G26" s="296">
        <v>0</v>
      </c>
      <c r="H26" s="73"/>
      <c r="I26" s="295"/>
    </row>
    <row r="27" spans="1:9" s="123" customFormat="1" x14ac:dyDescent="0.2">
      <c r="A27" s="2"/>
      <c r="B27" s="2"/>
      <c r="C27" s="2"/>
      <c r="D27" s="2"/>
      <c r="E27" s="2"/>
      <c r="F27" s="2"/>
      <c r="G27" s="2"/>
      <c r="H27" s="2"/>
      <c r="I27" s="2"/>
    </row>
    <row r="28" spans="1:9" s="123" customFormat="1" ht="18.75" x14ac:dyDescent="0.4">
      <c r="A28" s="43" t="s">
        <v>27</v>
      </c>
      <c r="B28" s="294" t="s">
        <v>103</v>
      </c>
      <c r="C28" s="294"/>
      <c r="D28" s="68"/>
      <c r="E28" s="68"/>
      <c r="F28" s="4"/>
      <c r="G28" s="299"/>
      <c r="H28" s="55"/>
      <c r="I28" s="4"/>
    </row>
    <row r="29" spans="1:9" s="123" customFormat="1" ht="18.75" x14ac:dyDescent="0.4">
      <c r="A29" s="43"/>
      <c r="B29" s="43"/>
      <c r="C29" s="291" t="s">
        <v>26</v>
      </c>
      <c r="D29" s="93"/>
      <c r="E29" s="84"/>
      <c r="F29" s="293"/>
      <c r="G29" s="301">
        <f>G30+G31</f>
        <v>54808.69</v>
      </c>
      <c r="H29" s="55"/>
      <c r="I29" s="4"/>
    </row>
    <row r="30" spans="1:9" s="123" customFormat="1" ht="14.25" customHeight="1" x14ac:dyDescent="0.4">
      <c r="A30" s="70"/>
      <c r="B30" s="70"/>
      <c r="E30" s="185" t="s">
        <v>114</v>
      </c>
      <c r="F30" s="292" t="s">
        <v>4</v>
      </c>
      <c r="G30" s="304">
        <v>0</v>
      </c>
      <c r="H30" s="289"/>
      <c r="I30" s="69"/>
    </row>
    <row r="31" spans="1:9" s="123" customFormat="1" ht="18.75" x14ac:dyDescent="0.4">
      <c r="A31" s="70"/>
      <c r="B31" s="70"/>
      <c r="C31" s="73"/>
      <c r="D31" s="72"/>
      <c r="E31" s="98"/>
      <c r="F31" s="305" t="s">
        <v>2</v>
      </c>
      <c r="G31" s="306">
        <v>54808.69</v>
      </c>
      <c r="H31" s="55"/>
      <c r="I31" s="69"/>
    </row>
    <row r="32" spans="1:9" s="123" customFormat="1" ht="18.75" x14ac:dyDescent="0.4">
      <c r="A32" s="70"/>
      <c r="B32" s="70"/>
      <c r="C32" s="382" t="s">
        <v>123</v>
      </c>
      <c r="D32" s="382"/>
      <c r="E32" s="382"/>
      <c r="F32" s="383"/>
      <c r="G32" s="297">
        <f>G26</f>
        <v>0</v>
      </c>
      <c r="H32" s="55"/>
      <c r="I32" s="69"/>
    </row>
    <row r="33" spans="1:11" s="123" customFormat="1" ht="18.75" x14ac:dyDescent="0.4">
      <c r="A33" s="70"/>
      <c r="B33" s="290" t="s">
        <v>25</v>
      </c>
      <c r="C33" s="380" t="s">
        <v>124</v>
      </c>
      <c r="D33" s="381"/>
      <c r="E33" s="381"/>
      <c r="F33" s="381"/>
      <c r="G33" s="298">
        <v>0</v>
      </c>
      <c r="H33" s="55"/>
      <c r="I33" s="69"/>
    </row>
    <row r="34" spans="1:11" s="123" customFormat="1" x14ac:dyDescent="0.2">
      <c r="A34" s="386"/>
      <c r="B34" s="387"/>
      <c r="C34" s="387"/>
      <c r="D34" s="387"/>
      <c r="E34" s="387"/>
      <c r="F34" s="387"/>
      <c r="G34" s="387"/>
      <c r="H34" s="387"/>
      <c r="I34" s="387"/>
    </row>
    <row r="35" spans="1:11" s="123" customFormat="1" x14ac:dyDescent="0.2">
      <c r="A35" s="387"/>
      <c r="B35" s="387"/>
      <c r="C35" s="387"/>
      <c r="D35" s="387"/>
      <c r="E35" s="387"/>
      <c r="F35" s="387"/>
      <c r="G35" s="387"/>
      <c r="H35" s="387"/>
      <c r="I35" s="387"/>
    </row>
    <row r="36" spans="1:11" s="123" customFormat="1" ht="6.75" customHeight="1" x14ac:dyDescent="0.2">
      <c r="A36" s="387"/>
      <c r="B36" s="387"/>
      <c r="C36" s="387"/>
      <c r="D36" s="387"/>
      <c r="E36" s="387"/>
      <c r="F36" s="387"/>
      <c r="G36" s="387"/>
      <c r="H36" s="387"/>
      <c r="I36" s="387"/>
    </row>
    <row r="37" spans="1:11" s="123" customFormat="1" ht="19.5" x14ac:dyDescent="0.4">
      <c r="A37" s="43" t="s">
        <v>24</v>
      </c>
      <c r="B37" s="43" t="s">
        <v>23</v>
      </c>
      <c r="C37" s="43"/>
      <c r="D37" s="66"/>
      <c r="E37" s="5"/>
      <c r="F37" s="68"/>
      <c r="G37" s="67"/>
      <c r="H37" s="4"/>
      <c r="I37" s="4"/>
    </row>
    <row r="38" spans="1:11" s="123" customFormat="1" ht="18.75" x14ac:dyDescent="0.4">
      <c r="A38" s="43"/>
      <c r="B38" s="43"/>
      <c r="C38" s="43"/>
      <c r="D38" s="66"/>
      <c r="E38" s="2"/>
      <c r="F38" s="9" t="s">
        <v>22</v>
      </c>
      <c r="G38" s="65" t="s">
        <v>21</v>
      </c>
      <c r="H38" s="4"/>
      <c r="I38" s="64" t="s">
        <v>20</v>
      </c>
      <c r="J38" s="63"/>
      <c r="K38" s="326"/>
    </row>
    <row r="39" spans="1:11" s="123" customFormat="1" ht="16.5" x14ac:dyDescent="0.35">
      <c r="A39" s="59" t="s">
        <v>19</v>
      </c>
      <c r="B39" s="58"/>
      <c r="C39" s="57"/>
      <c r="D39" s="58"/>
      <c r="E39" s="5"/>
      <c r="F39" s="56">
        <v>15000000</v>
      </c>
      <c r="G39" s="56">
        <v>14996119</v>
      </c>
      <c r="H39" s="55"/>
      <c r="I39" s="54">
        <f>IF(F39=0,"nerozp.",G39/F39)</f>
        <v>0.99974126666666663</v>
      </c>
      <c r="J39" s="62"/>
      <c r="K39" s="326"/>
    </row>
    <row r="40" spans="1:11" s="123" customFormat="1" ht="16.5" x14ac:dyDescent="0.35">
      <c r="A40" s="59" t="s">
        <v>18</v>
      </c>
      <c r="B40" s="58"/>
      <c r="C40" s="57"/>
      <c r="D40" s="60"/>
      <c r="E40" s="60"/>
      <c r="F40" s="56">
        <v>309000</v>
      </c>
      <c r="G40" s="56">
        <v>309938</v>
      </c>
      <c r="H40" s="55"/>
      <c r="I40" s="54">
        <f>IF(F40=0,"nerozp.",G40/F40)</f>
        <v>1.0030355987055015</v>
      </c>
    </row>
    <row r="41" spans="1:11" s="123" customFormat="1" ht="16.5" x14ac:dyDescent="0.35">
      <c r="A41" s="59" t="s">
        <v>17</v>
      </c>
      <c r="B41" s="58"/>
      <c r="C41" s="57"/>
      <c r="D41" s="60"/>
      <c r="E41" s="60"/>
      <c r="F41" s="56">
        <v>0</v>
      </c>
      <c r="G41" s="56">
        <v>0</v>
      </c>
      <c r="H41" s="55"/>
      <c r="I41" s="54" t="str">
        <f>IF(F41=0,"nerozp.",G41/F41)</f>
        <v>nerozp.</v>
      </c>
    </row>
    <row r="42" spans="1:11" s="123" customFormat="1" ht="16.5" x14ac:dyDescent="0.35">
      <c r="A42" s="59" t="s">
        <v>16</v>
      </c>
      <c r="B42" s="58"/>
      <c r="C42" s="57"/>
      <c r="D42" s="5"/>
      <c r="E42" s="5"/>
      <c r="F42" s="56">
        <v>232000</v>
      </c>
      <c r="G42" s="56">
        <v>232000</v>
      </c>
      <c r="H42" s="55"/>
      <c r="I42" s="54">
        <f>IF(F42=0,"nerozp.",G42/F42)</f>
        <v>1</v>
      </c>
    </row>
    <row r="43" spans="1:11" s="123" customFormat="1" ht="16.5" x14ac:dyDescent="0.35">
      <c r="A43" s="59" t="s">
        <v>15</v>
      </c>
      <c r="B43" s="58"/>
      <c r="C43" s="57"/>
      <c r="D43" s="5"/>
      <c r="E43" s="5"/>
      <c r="F43" s="56">
        <v>0</v>
      </c>
      <c r="G43" s="56">
        <v>0</v>
      </c>
      <c r="H43" s="55"/>
      <c r="I43" s="54" t="str">
        <f>IF(F43=0,"nerozp.",G43/F43)</f>
        <v>nerozp.</v>
      </c>
    </row>
    <row r="44" spans="1:11" s="123" customFormat="1" ht="14.25" x14ac:dyDescent="0.2">
      <c r="A44" s="53" t="s">
        <v>14</v>
      </c>
      <c r="B44" s="52" t="s">
        <v>118</v>
      </c>
      <c r="C44" s="51"/>
      <c r="D44" s="47"/>
      <c r="E44" s="47"/>
      <c r="F44" s="46"/>
      <c r="G44" s="46"/>
      <c r="H44" s="45"/>
      <c r="I44" s="44"/>
    </row>
    <row r="45" spans="1:11" s="123" customFormat="1" ht="14.25" x14ac:dyDescent="0.2">
      <c r="A45" s="53"/>
      <c r="B45" s="52"/>
      <c r="C45" s="51"/>
      <c r="D45" s="47"/>
      <c r="E45" s="47"/>
      <c r="F45" s="46"/>
      <c r="G45" s="46"/>
      <c r="H45" s="45"/>
      <c r="I45" s="44"/>
    </row>
    <row r="46" spans="1:11" s="123" customFormat="1" ht="16.5" x14ac:dyDescent="0.35">
      <c r="A46" s="50"/>
      <c r="B46" s="49"/>
      <c r="C46" s="48"/>
      <c r="D46" s="47"/>
      <c r="E46" s="47"/>
      <c r="F46" s="46"/>
      <c r="G46" s="46"/>
      <c r="H46" s="45"/>
      <c r="I46" s="44"/>
    </row>
    <row r="47" spans="1:11" s="123" customFormat="1" ht="19.5" thickBot="1" x14ac:dyDescent="0.45">
      <c r="A47" s="43" t="s">
        <v>12</v>
      </c>
      <c r="B47" s="43" t="s">
        <v>11</v>
      </c>
      <c r="C47" s="42"/>
      <c r="D47" s="5"/>
      <c r="E47" s="5"/>
      <c r="F47" s="4"/>
      <c r="G47" s="10"/>
      <c r="H47" s="369" t="s">
        <v>10</v>
      </c>
      <c r="I47" s="370"/>
    </row>
    <row r="48" spans="1:11" s="123" customFormat="1" ht="18.75" thickTop="1" x14ac:dyDescent="0.35">
      <c r="A48" s="41"/>
      <c r="B48" s="39"/>
      <c r="C48" s="40"/>
      <c r="D48" s="39"/>
      <c r="E48" s="38" t="s">
        <v>9</v>
      </c>
      <c r="F48" s="37" t="s">
        <v>8</v>
      </c>
      <c r="G48" s="37" t="s">
        <v>7</v>
      </c>
      <c r="H48" s="36" t="s">
        <v>6</v>
      </c>
      <c r="I48" s="35" t="s">
        <v>5</v>
      </c>
    </row>
    <row r="49" spans="1:9" s="123" customFormat="1" x14ac:dyDescent="0.2">
      <c r="A49" s="31"/>
      <c r="B49" s="4"/>
      <c r="C49" s="4"/>
      <c r="D49" s="4"/>
      <c r="E49" s="31"/>
      <c r="F49" s="375"/>
      <c r="G49" s="34"/>
      <c r="H49" s="33">
        <v>41639</v>
      </c>
      <c r="I49" s="32">
        <v>41639</v>
      </c>
    </row>
    <row r="50" spans="1:9" s="123" customFormat="1" x14ac:dyDescent="0.2">
      <c r="A50" s="31"/>
      <c r="B50" s="4"/>
      <c r="C50" s="4"/>
      <c r="D50" s="4"/>
      <c r="E50" s="31"/>
      <c r="F50" s="375"/>
      <c r="G50" s="30"/>
      <c r="H50" s="30"/>
      <c r="I50" s="29"/>
    </row>
    <row r="51" spans="1:9" s="123" customFormat="1" ht="13.5" thickBot="1" x14ac:dyDescent="0.25">
      <c r="A51" s="27"/>
      <c r="B51" s="28"/>
      <c r="C51" s="28"/>
      <c r="D51" s="28"/>
      <c r="E51" s="27"/>
      <c r="F51" s="26"/>
      <c r="G51" s="26"/>
      <c r="H51" s="26"/>
      <c r="I51" s="25"/>
    </row>
    <row r="52" spans="1:9" s="123" customFormat="1" ht="13.5" thickTop="1" x14ac:dyDescent="0.2">
      <c r="A52" s="24"/>
      <c r="B52" s="23"/>
      <c r="C52" s="23" t="s">
        <v>4</v>
      </c>
      <c r="D52" s="23"/>
      <c r="E52" s="327">
        <v>10100</v>
      </c>
      <c r="F52" s="22">
        <v>0</v>
      </c>
      <c r="G52" s="21">
        <v>0</v>
      </c>
      <c r="H52" s="21">
        <f>E52+F52-G52</f>
        <v>10100</v>
      </c>
      <c r="I52" s="20">
        <v>10100</v>
      </c>
    </row>
    <row r="53" spans="1:9" s="123" customFormat="1" x14ac:dyDescent="0.2">
      <c r="A53" s="19"/>
      <c r="B53" s="18"/>
      <c r="C53" s="18" t="s">
        <v>3</v>
      </c>
      <c r="D53" s="18"/>
      <c r="E53" s="328">
        <v>438920.97</v>
      </c>
      <c r="F53" s="17">
        <v>148869</v>
      </c>
      <c r="G53" s="16">
        <v>162356</v>
      </c>
      <c r="H53" s="16">
        <f>E53+F53-G53</f>
        <v>425433.97</v>
      </c>
      <c r="I53" s="15">
        <v>406130.37</v>
      </c>
    </row>
    <row r="54" spans="1:9" s="123" customFormat="1" x14ac:dyDescent="0.2">
      <c r="A54" s="19"/>
      <c r="B54" s="18"/>
      <c r="C54" s="18" t="s">
        <v>2</v>
      </c>
      <c r="D54" s="18"/>
      <c r="E54" s="328">
        <v>2075394.3199999998</v>
      </c>
      <c r="F54" s="17">
        <v>108111.64</v>
      </c>
      <c r="G54" s="16">
        <v>1131026</v>
      </c>
      <c r="H54" s="16">
        <f>E54+F54-G54</f>
        <v>1052479.96</v>
      </c>
      <c r="I54" s="15">
        <v>1052336.3</v>
      </c>
    </row>
    <row r="55" spans="1:9" s="123" customFormat="1" x14ac:dyDescent="0.2">
      <c r="A55" s="19"/>
      <c r="B55" s="18"/>
      <c r="C55" s="18" t="s">
        <v>1</v>
      </c>
      <c r="D55" s="18"/>
      <c r="E55" s="328">
        <v>484400.67</v>
      </c>
      <c r="F55" s="17">
        <v>1109938</v>
      </c>
      <c r="G55" s="16">
        <v>1258603</v>
      </c>
      <c r="H55" s="16">
        <f>E55+F55-G55</f>
        <v>335735.66999999993</v>
      </c>
      <c r="I55" s="15">
        <v>335735.67</v>
      </c>
    </row>
    <row r="56" spans="1:9" s="123" customFormat="1" ht="18.75" thickBot="1" x14ac:dyDescent="0.4">
      <c r="A56" s="14" t="s">
        <v>0</v>
      </c>
      <c r="B56" s="13"/>
      <c r="C56" s="13"/>
      <c r="D56" s="13"/>
      <c r="E56" s="329">
        <f>SUM(E52:E55)</f>
        <v>3008815.96</v>
      </c>
      <c r="F56" s="12">
        <f>SUM(F52:F55)</f>
        <v>1366918.6400000001</v>
      </c>
      <c r="G56" s="12">
        <f>SUM(G52:G55)</f>
        <v>2551985</v>
      </c>
      <c r="H56" s="12">
        <f>SUM(H52:H55)</f>
        <v>1823749.5999999999</v>
      </c>
      <c r="I56" s="11">
        <f>SUM(I52:I55)</f>
        <v>1804302.3399999999</v>
      </c>
    </row>
    <row r="57" spans="1:9" ht="18.75" thickTop="1" x14ac:dyDescent="0.35">
      <c r="A57" s="7"/>
      <c r="B57" s="6"/>
      <c r="C57" s="6"/>
      <c r="D57" s="5"/>
      <c r="E57" s="5"/>
      <c r="F57" s="4"/>
      <c r="G57" s="10"/>
      <c r="H57" s="9"/>
      <c r="I57" s="9"/>
    </row>
    <row r="58" spans="1:9" ht="18" x14ac:dyDescent="0.35">
      <c r="A58" s="7"/>
      <c r="B58" s="6"/>
      <c r="C58" s="6"/>
      <c r="D58" s="5"/>
      <c r="E58" s="5"/>
      <c r="F58" s="4"/>
      <c r="G58" s="8"/>
      <c r="H58" s="4"/>
      <c r="I58" s="4"/>
    </row>
    <row r="59" spans="1:9" ht="18" x14ac:dyDescent="0.35">
      <c r="A59" s="7"/>
      <c r="B59" s="6"/>
      <c r="C59" s="6"/>
      <c r="D59" s="5"/>
      <c r="E59" s="5"/>
      <c r="F59" s="4"/>
      <c r="G59" s="4"/>
      <c r="H59" s="4"/>
      <c r="I59" s="4"/>
    </row>
    <row r="60" spans="1:9" x14ac:dyDescent="0.2">
      <c r="A60" s="3"/>
      <c r="B60" s="3"/>
      <c r="C60" s="3"/>
      <c r="D60" s="3"/>
      <c r="E60" s="3"/>
      <c r="F60" s="3"/>
      <c r="G60" s="3"/>
      <c r="H60" s="3"/>
      <c r="I60" s="3"/>
    </row>
  </sheetData>
  <sheetProtection selectLockedCells="1"/>
  <mergeCells count="14">
    <mergeCell ref="F49:F50"/>
    <mergeCell ref="E6:G6"/>
    <mergeCell ref="A34:I36"/>
    <mergeCell ref="E7:I7"/>
    <mergeCell ref="H13:I13"/>
    <mergeCell ref="C33:F33"/>
    <mergeCell ref="C32:F32"/>
    <mergeCell ref="A25:F25"/>
    <mergeCell ref="E4:I4"/>
    <mergeCell ref="H47:I47"/>
    <mergeCell ref="A2:D2"/>
    <mergeCell ref="E3:I3"/>
    <mergeCell ref="E2:I2"/>
    <mergeCell ref="E5:I5"/>
  </mergeCells>
  <conditionalFormatting sqref="I45:I46">
    <cfRule type="cellIs" dxfId="81" priority="9" stopIfTrue="1" operator="greaterThan">
      <formula>1</formula>
    </cfRule>
  </conditionalFormatting>
  <conditionalFormatting sqref="H52:H55">
    <cfRule type="cellIs" dxfId="80" priority="13" stopIfTrue="1" operator="notEqual">
      <formula>E52+F52-G52</formula>
    </cfRule>
  </conditionalFormatting>
  <conditionalFormatting sqref="I56">
    <cfRule type="cellIs" dxfId="79" priority="14" stopIfTrue="1" operator="notEqual">
      <formula>$I$52+$I$53+$I$54+$I$55</formula>
    </cfRule>
  </conditionalFormatting>
  <conditionalFormatting sqref="H56">
    <cfRule type="cellIs" dxfId="78" priority="15" stopIfTrue="1" operator="notEqual">
      <formula>E56+F56-G56</formula>
    </cfRule>
    <cfRule type="cellIs" dxfId="77" priority="16" stopIfTrue="1" operator="notEqual">
      <formula>SUM($H$52:$H$55)</formula>
    </cfRule>
  </conditionalFormatting>
  <conditionalFormatting sqref="G18 G16">
    <cfRule type="cellIs" dxfId="76" priority="17" stopIfTrue="1" operator="notEqual">
      <formula>H16+I16</formula>
    </cfRule>
  </conditionalFormatting>
  <conditionalFormatting sqref="G24">
    <cfRule type="cellIs" dxfId="75" priority="18" stopIfTrue="1" operator="notEqual">
      <formula>ROUND(H24+I24,2)</formula>
    </cfRule>
  </conditionalFormatting>
  <conditionalFormatting sqref="H24">
    <cfRule type="cellIs" dxfId="74" priority="19" stopIfTrue="1" operator="notEqual">
      <formula>$H$18-$H$16</formula>
    </cfRule>
  </conditionalFormatting>
  <conditionalFormatting sqref="G23">
    <cfRule type="cellIs" dxfId="73" priority="7" stopIfTrue="1" operator="notEqual">
      <formula>ROUND(H23+I23,2)</formula>
    </cfRule>
  </conditionalFormatting>
  <conditionalFormatting sqref="I24">
    <cfRule type="cellIs" dxfId="72" priority="20" stopIfTrue="1" operator="notEqual">
      <formula>I18-I16-I22</formula>
    </cfRule>
  </conditionalFormatting>
  <conditionalFormatting sqref="J38">
    <cfRule type="cellIs" dxfId="71" priority="5" operator="greaterThan">
      <formula>0</formula>
    </cfRule>
    <cfRule type="cellIs" dxfId="70" priority="6" operator="lessThan">
      <formula>0</formula>
    </cfRule>
  </conditionalFormatting>
  <conditionalFormatting sqref="J39">
    <cfRule type="cellIs" dxfId="69" priority="3" operator="greaterThan">
      <formula>0</formula>
    </cfRule>
    <cfRule type="cellIs" dxfId="68" priority="4" operator="lessThan">
      <formula>0</formula>
    </cfRule>
  </conditionalFormatting>
  <conditionalFormatting sqref="I44">
    <cfRule type="cellIs" dxfId="67" priority="1" stopIfTrue="1" operator="greaterThan">
      <formula>1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20.6.2014
5.2.- Závěrečný účet Olomouckého kraje za rok 2013
Příloha č.15: Financování hospodaření příspěvkových organizací Olomouckého kraje&amp;R&amp;"Arial,Kurzíva"Strana &amp;P (celkem 480)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N60"/>
  <sheetViews>
    <sheetView zoomScaleNormal="100" workbookViewId="0">
      <selection activeCell="A34" sqref="A34:I36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7.42578125" style="2" customWidth="1"/>
    <col min="7" max="9" width="14.7109375" style="2" customWidth="1"/>
    <col min="10" max="10" width="9.140625" style="1"/>
    <col min="11" max="11" width="10.140625" style="1" bestFit="1" customWidth="1"/>
    <col min="12" max="13" width="9.140625" style="1"/>
    <col min="14" max="14" width="14.7109375" style="1" bestFit="1" customWidth="1"/>
    <col min="15" max="16384" width="9.140625" style="1"/>
  </cols>
  <sheetData>
    <row r="1" spans="1:11" ht="19.5" x14ac:dyDescent="0.4">
      <c r="A1" s="122" t="s">
        <v>49</v>
      </c>
      <c r="B1" s="121"/>
      <c r="C1" s="121"/>
      <c r="D1" s="121"/>
      <c r="E1" s="120"/>
      <c r="F1" s="120"/>
    </row>
    <row r="2" spans="1:11" ht="19.5" x14ac:dyDescent="0.4">
      <c r="A2" s="371" t="s">
        <v>48</v>
      </c>
      <c r="B2" s="371"/>
      <c r="C2" s="371"/>
      <c r="D2" s="371"/>
      <c r="E2" s="373" t="s">
        <v>97</v>
      </c>
      <c r="F2" s="374"/>
      <c r="G2" s="374"/>
      <c r="H2" s="374"/>
      <c r="I2" s="374"/>
      <c r="J2" s="119"/>
      <c r="K2" s="119"/>
    </row>
    <row r="3" spans="1:11" ht="12" customHeight="1" x14ac:dyDescent="0.4">
      <c r="A3" s="118"/>
      <c r="B3" s="118"/>
      <c r="C3" s="118"/>
      <c r="D3" s="118"/>
      <c r="E3" s="372" t="s">
        <v>46</v>
      </c>
      <c r="F3" s="372"/>
      <c r="G3" s="372"/>
      <c r="H3" s="372"/>
      <c r="I3" s="372"/>
    </row>
    <row r="4" spans="1:11" ht="15.75" x14ac:dyDescent="0.25">
      <c r="A4" s="117" t="s">
        <v>47</v>
      </c>
      <c r="E4" s="368" t="s">
        <v>98</v>
      </c>
      <c r="F4" s="368"/>
      <c r="G4" s="368"/>
      <c r="H4" s="368"/>
      <c r="I4" s="368"/>
    </row>
    <row r="5" spans="1:11" ht="9" customHeight="1" x14ac:dyDescent="0.25">
      <c r="A5" s="117"/>
      <c r="E5" s="372" t="s">
        <v>46</v>
      </c>
      <c r="F5" s="372"/>
      <c r="G5" s="372"/>
      <c r="H5" s="372"/>
      <c r="I5" s="372"/>
    </row>
    <row r="6" spans="1:11" ht="19.5" x14ac:dyDescent="0.4">
      <c r="A6" s="115" t="s">
        <v>45</v>
      </c>
      <c r="E6" s="374" t="s">
        <v>99</v>
      </c>
      <c r="F6" s="374"/>
      <c r="G6" s="374"/>
      <c r="H6" s="115" t="s">
        <v>44</v>
      </c>
      <c r="I6" s="116" t="s">
        <v>59</v>
      </c>
    </row>
    <row r="7" spans="1:11" ht="9.75" customHeight="1" x14ac:dyDescent="0.4">
      <c r="A7" s="115"/>
      <c r="E7" s="372" t="s">
        <v>43</v>
      </c>
      <c r="F7" s="372"/>
      <c r="G7" s="372"/>
      <c r="H7" s="372"/>
      <c r="I7" s="372"/>
    </row>
    <row r="8" spans="1:11" ht="3.75" customHeight="1" x14ac:dyDescent="0.4">
      <c r="A8" s="115"/>
      <c r="E8" s="113"/>
      <c r="F8" s="113"/>
      <c r="G8" s="113"/>
      <c r="H8" s="114"/>
      <c r="I8" s="113"/>
    </row>
    <row r="9" spans="1:11" ht="19.5" x14ac:dyDescent="0.4">
      <c r="A9" s="115"/>
      <c r="E9" s="113"/>
      <c r="F9" s="113"/>
      <c r="G9" s="113"/>
      <c r="H9" s="114"/>
      <c r="I9" s="113"/>
    </row>
    <row r="11" spans="1:11" ht="18.75" x14ac:dyDescent="0.4">
      <c r="A11" s="112"/>
      <c r="B11" s="111"/>
      <c r="C11" s="111"/>
      <c r="D11" s="111"/>
      <c r="E11" s="105" t="s">
        <v>42</v>
      </c>
      <c r="F11" s="105" t="s">
        <v>41</v>
      </c>
      <c r="G11" s="108" t="s">
        <v>21</v>
      </c>
      <c r="H11" s="110" t="s">
        <v>40</v>
      </c>
      <c r="I11" s="109"/>
    </row>
    <row r="12" spans="1:11" ht="18.75" x14ac:dyDescent="0.4">
      <c r="A12" s="69"/>
      <c r="B12" s="69"/>
      <c r="C12" s="69"/>
      <c r="D12" s="69"/>
      <c r="E12" s="105" t="s">
        <v>39</v>
      </c>
      <c r="F12" s="105" t="s">
        <v>39</v>
      </c>
      <c r="G12" s="108" t="s">
        <v>38</v>
      </c>
      <c r="H12" s="107" t="s">
        <v>37</v>
      </c>
      <c r="I12" s="106" t="s">
        <v>36</v>
      </c>
    </row>
    <row r="13" spans="1:11" ht="15" x14ac:dyDescent="0.2">
      <c r="A13" s="69"/>
      <c r="B13" s="69"/>
      <c r="C13" s="69"/>
      <c r="D13" s="69"/>
      <c r="E13" s="105" t="s">
        <v>0</v>
      </c>
      <c r="F13" s="105" t="s">
        <v>0</v>
      </c>
      <c r="G13" s="104"/>
      <c r="H13" s="378" t="s">
        <v>10</v>
      </c>
      <c r="I13" s="379"/>
    </row>
    <row r="14" spans="1:11" ht="15" x14ac:dyDescent="0.2">
      <c r="A14" s="69"/>
      <c r="B14" s="69"/>
      <c r="C14" s="69"/>
      <c r="D14" s="69"/>
      <c r="E14" s="105"/>
      <c r="F14" s="105"/>
      <c r="G14" s="104"/>
      <c r="H14" s="103"/>
      <c r="I14" s="102"/>
    </row>
    <row r="15" spans="1:11" s="123" customFormat="1" ht="18.75" x14ac:dyDescent="0.4">
      <c r="A15" s="70" t="s">
        <v>35</v>
      </c>
      <c r="B15" s="70"/>
      <c r="C15" s="100"/>
      <c r="D15" s="99"/>
      <c r="E15" s="101"/>
      <c r="F15" s="101"/>
      <c r="G15" s="81"/>
      <c r="H15" s="69"/>
      <c r="I15" s="69"/>
    </row>
    <row r="16" spans="1:11" s="123" customFormat="1" ht="19.5" x14ac:dyDescent="0.4">
      <c r="A16" s="95" t="s">
        <v>34</v>
      </c>
      <c r="B16" s="70"/>
      <c r="C16" s="100"/>
      <c r="D16" s="99"/>
      <c r="E16" s="77">
        <v>266650000</v>
      </c>
      <c r="F16" s="94">
        <v>273048682</v>
      </c>
      <c r="G16" s="91">
        <f>H16+I16</f>
        <v>267953938.30999997</v>
      </c>
      <c r="H16" s="77">
        <f>267117937.39-H22</f>
        <v>267018707.38999999</v>
      </c>
      <c r="I16" s="77">
        <v>935230.92</v>
      </c>
    </row>
    <row r="17" spans="1:14" s="123" customFormat="1" ht="14.25" x14ac:dyDescent="0.3">
      <c r="A17" s="98"/>
      <c r="B17" s="97"/>
      <c r="C17" s="97"/>
      <c r="D17" s="97"/>
      <c r="E17" s="96"/>
      <c r="F17" s="96"/>
      <c r="G17" s="2"/>
      <c r="H17" s="2"/>
      <c r="I17" s="2"/>
    </row>
    <row r="18" spans="1:14" s="123" customFormat="1" ht="19.5" x14ac:dyDescent="0.4">
      <c r="A18" s="95" t="s">
        <v>33</v>
      </c>
      <c r="B18" s="84"/>
      <c r="C18" s="84"/>
      <c r="D18" s="84"/>
      <c r="E18" s="77">
        <v>266650000</v>
      </c>
      <c r="F18" s="94">
        <v>273048682</v>
      </c>
      <c r="G18" s="91">
        <f>H18+I18</f>
        <v>268708901.99999994</v>
      </c>
      <c r="H18" s="77">
        <v>266858510.97999996</v>
      </c>
      <c r="I18" s="77">
        <v>1850391.02</v>
      </c>
    </row>
    <row r="19" spans="1:14" s="123" customFormat="1" ht="18" x14ac:dyDescent="0.35">
      <c r="A19" s="93"/>
      <c r="B19" s="84"/>
      <c r="C19" s="84"/>
      <c r="D19" s="84"/>
      <c r="E19" s="91"/>
      <c r="F19" s="92"/>
      <c r="G19" s="91"/>
      <c r="H19" s="90"/>
      <c r="I19" s="90"/>
    </row>
    <row r="20" spans="1:14" s="123" customFormat="1" ht="18" hidden="1" x14ac:dyDescent="0.35">
      <c r="A20" s="89"/>
      <c r="B20" s="88"/>
      <c r="C20" s="88"/>
      <c r="D20" s="88"/>
      <c r="E20" s="84"/>
      <c r="F20" s="84"/>
      <c r="G20" s="84"/>
      <c r="H20" s="87"/>
      <c r="I20" s="87"/>
    </row>
    <row r="21" spans="1:14" s="123" customFormat="1" ht="19.5" x14ac:dyDescent="0.4">
      <c r="A21" s="86" t="s">
        <v>32</v>
      </c>
      <c r="B21" s="82"/>
      <c r="C21" s="82"/>
      <c r="D21" s="82"/>
      <c r="E21" s="82"/>
      <c r="F21" s="82"/>
      <c r="G21" s="85"/>
      <c r="H21" s="84"/>
      <c r="I21" s="84"/>
    </row>
    <row r="22" spans="1:14" s="123" customFormat="1" ht="18" x14ac:dyDescent="0.35">
      <c r="A22" s="82"/>
      <c r="B22" s="82"/>
      <c r="C22" s="83" t="s">
        <v>31</v>
      </c>
      <c r="D22" s="82"/>
      <c r="E22" s="82"/>
      <c r="F22" s="82"/>
      <c r="G22" s="77">
        <v>99230</v>
      </c>
      <c r="H22" s="77">
        <v>99230</v>
      </c>
      <c r="I22" s="77">
        <v>0</v>
      </c>
    </row>
    <row r="23" spans="1:14" s="123" customFormat="1" ht="18" x14ac:dyDescent="0.25">
      <c r="A23" s="81"/>
      <c r="B23" s="79"/>
      <c r="C23" s="80"/>
      <c r="D23" s="79"/>
      <c r="E23" s="79"/>
      <c r="F23" s="79"/>
      <c r="G23" s="78"/>
      <c r="H23" s="77"/>
      <c r="I23" s="77"/>
    </row>
    <row r="24" spans="1:14" s="307" customFormat="1" ht="15" x14ac:dyDescent="0.3">
      <c r="A24" s="300" t="s">
        <v>30</v>
      </c>
      <c r="B24" s="300"/>
      <c r="C24" s="100"/>
      <c r="D24" s="300"/>
      <c r="E24" s="300"/>
      <c r="F24" s="300"/>
      <c r="G24" s="325">
        <f>ROUND(G18-G16-G22,2)</f>
        <v>655733.68999999994</v>
      </c>
      <c r="H24" s="309">
        <f>H18-H16-H22</f>
        <v>-259426.41000002623</v>
      </c>
      <c r="I24" s="309">
        <f>I18-I16-I22</f>
        <v>915160.1</v>
      </c>
      <c r="K24" s="308"/>
      <c r="N24" s="308"/>
    </row>
    <row r="25" spans="1:14" s="307" customFormat="1" ht="18.75" x14ac:dyDescent="0.4">
      <c r="A25" s="384" t="s">
        <v>122</v>
      </c>
      <c r="B25" s="385"/>
      <c r="C25" s="385"/>
      <c r="D25" s="385"/>
      <c r="E25" s="385"/>
      <c r="F25" s="385"/>
      <c r="G25" s="296">
        <v>655733.68999999994</v>
      </c>
      <c r="H25" s="295"/>
      <c r="I25" s="295"/>
      <c r="N25" s="308"/>
    </row>
    <row r="26" spans="1:14" s="307" customFormat="1" ht="15" x14ac:dyDescent="0.3">
      <c r="A26" s="295" t="s">
        <v>28</v>
      </c>
      <c r="B26" s="295"/>
      <c r="C26" s="295"/>
      <c r="D26" s="295"/>
      <c r="E26" s="295"/>
      <c r="F26" s="295"/>
      <c r="G26" s="296">
        <v>0</v>
      </c>
      <c r="H26" s="73"/>
      <c r="I26" s="295"/>
      <c r="N26" s="308"/>
    </row>
    <row r="27" spans="1:14" s="123" customFormat="1" x14ac:dyDescent="0.2">
      <c r="A27" s="2"/>
      <c r="B27" s="2"/>
      <c r="C27" s="2"/>
      <c r="D27" s="2"/>
      <c r="E27" s="2"/>
      <c r="F27" s="2"/>
      <c r="G27" s="2"/>
      <c r="H27" s="2"/>
      <c r="I27" s="2"/>
    </row>
    <row r="28" spans="1:14" s="123" customFormat="1" ht="18.75" x14ac:dyDescent="0.4">
      <c r="A28" s="43" t="s">
        <v>27</v>
      </c>
      <c r="B28" s="294" t="s">
        <v>103</v>
      </c>
      <c r="C28" s="294"/>
      <c r="D28" s="68"/>
      <c r="E28" s="68"/>
      <c r="F28" s="4"/>
      <c r="G28" s="299"/>
      <c r="H28" s="55"/>
      <c r="I28" s="4"/>
      <c r="N28" s="127"/>
    </row>
    <row r="29" spans="1:14" s="123" customFormat="1" ht="18.75" x14ac:dyDescent="0.4">
      <c r="A29" s="43"/>
      <c r="B29" s="43"/>
      <c r="C29" s="291" t="s">
        <v>26</v>
      </c>
      <c r="D29" s="93"/>
      <c r="E29" s="84"/>
      <c r="F29" s="293"/>
      <c r="G29" s="301">
        <f>G30+G31</f>
        <v>221761.28</v>
      </c>
      <c r="H29" s="55"/>
      <c r="I29" s="4"/>
    </row>
    <row r="30" spans="1:14" s="123" customFormat="1" ht="14.25" customHeight="1" x14ac:dyDescent="0.4">
      <c r="A30" s="70"/>
      <c r="B30" s="70"/>
      <c r="E30" s="185" t="s">
        <v>114</v>
      </c>
      <c r="F30" s="292" t="s">
        <v>4</v>
      </c>
      <c r="G30" s="304">
        <v>0</v>
      </c>
      <c r="H30" s="289"/>
      <c r="I30" s="69"/>
    </row>
    <row r="31" spans="1:14" s="123" customFormat="1" ht="18.75" x14ac:dyDescent="0.4">
      <c r="A31" s="70"/>
      <c r="B31" s="70"/>
      <c r="C31" s="73"/>
      <c r="D31" s="72"/>
      <c r="E31" s="98"/>
      <c r="F31" s="305" t="s">
        <v>2</v>
      </c>
      <c r="G31" s="306">
        <v>221761.28</v>
      </c>
      <c r="H31" s="55"/>
      <c r="I31" s="69"/>
    </row>
    <row r="32" spans="1:14" s="123" customFormat="1" ht="18.75" x14ac:dyDescent="0.4">
      <c r="A32" s="70"/>
      <c r="B32" s="70"/>
      <c r="C32" s="382" t="s">
        <v>123</v>
      </c>
      <c r="D32" s="382"/>
      <c r="E32" s="382"/>
      <c r="F32" s="383"/>
      <c r="G32" s="297">
        <f>G26</f>
        <v>0</v>
      </c>
      <c r="H32" s="55"/>
      <c r="I32" s="69"/>
    </row>
    <row r="33" spans="1:11" s="123" customFormat="1" ht="18.75" x14ac:dyDescent="0.4">
      <c r="A33" s="70"/>
      <c r="B33" s="290" t="s">
        <v>25</v>
      </c>
      <c r="C33" s="380" t="s">
        <v>124</v>
      </c>
      <c r="D33" s="381"/>
      <c r="E33" s="381"/>
      <c r="F33" s="381"/>
      <c r="G33" s="298">
        <v>-433972.41</v>
      </c>
      <c r="H33" s="55"/>
      <c r="I33" s="69"/>
    </row>
    <row r="34" spans="1:11" s="123" customFormat="1" ht="12.75" customHeight="1" x14ac:dyDescent="0.2">
      <c r="A34" s="390" t="s">
        <v>107</v>
      </c>
      <c r="B34" s="391"/>
      <c r="C34" s="391"/>
      <c r="D34" s="391"/>
      <c r="E34" s="391"/>
      <c r="F34" s="391"/>
      <c r="G34" s="391"/>
      <c r="H34" s="391"/>
      <c r="I34" s="391"/>
    </row>
    <row r="35" spans="1:11" s="123" customFormat="1" x14ac:dyDescent="0.2">
      <c r="A35" s="391"/>
      <c r="B35" s="391"/>
      <c r="C35" s="391"/>
      <c r="D35" s="391"/>
      <c r="E35" s="391"/>
      <c r="F35" s="391"/>
      <c r="G35" s="391"/>
      <c r="H35" s="391"/>
      <c r="I35" s="391"/>
    </row>
    <row r="36" spans="1:11" s="123" customFormat="1" x14ac:dyDescent="0.2">
      <c r="A36" s="391"/>
      <c r="B36" s="391"/>
      <c r="C36" s="391"/>
      <c r="D36" s="391"/>
      <c r="E36" s="391"/>
      <c r="F36" s="391"/>
      <c r="G36" s="391"/>
      <c r="H36" s="391"/>
      <c r="I36" s="391"/>
    </row>
    <row r="37" spans="1:11" s="123" customFormat="1" ht="19.5" x14ac:dyDescent="0.4">
      <c r="A37" s="43" t="s">
        <v>24</v>
      </c>
      <c r="B37" s="43" t="s">
        <v>23</v>
      </c>
      <c r="C37" s="43"/>
      <c r="D37" s="66"/>
      <c r="E37" s="5"/>
      <c r="F37" s="68"/>
      <c r="G37" s="67"/>
      <c r="H37" s="4"/>
      <c r="I37" s="4"/>
    </row>
    <row r="38" spans="1:11" s="123" customFormat="1" ht="18.75" x14ac:dyDescent="0.4">
      <c r="A38" s="43"/>
      <c r="B38" s="43"/>
      <c r="C38" s="43"/>
      <c r="D38" s="66"/>
      <c r="E38" s="2"/>
      <c r="F38" s="9" t="s">
        <v>22</v>
      </c>
      <c r="G38" s="65" t="s">
        <v>21</v>
      </c>
      <c r="H38" s="4"/>
      <c r="I38" s="64" t="s">
        <v>20</v>
      </c>
      <c r="J38" s="63"/>
      <c r="K38" s="326"/>
    </row>
    <row r="39" spans="1:11" s="123" customFormat="1" ht="16.5" x14ac:dyDescent="0.35">
      <c r="A39" s="59" t="s">
        <v>19</v>
      </c>
      <c r="B39" s="58"/>
      <c r="C39" s="57"/>
      <c r="D39" s="58"/>
      <c r="E39" s="5"/>
      <c r="F39" s="56">
        <v>149000000</v>
      </c>
      <c r="G39" s="56">
        <v>146741206</v>
      </c>
      <c r="H39" s="55"/>
      <c r="I39" s="54">
        <f>IF(F39=0,"nerozp.",G39/F39)</f>
        <v>0.98484030872483219</v>
      </c>
      <c r="J39" s="62"/>
      <c r="K39" s="326"/>
    </row>
    <row r="40" spans="1:11" s="123" customFormat="1" ht="16.5" x14ac:dyDescent="0.35">
      <c r="A40" s="59" t="s">
        <v>18</v>
      </c>
      <c r="B40" s="58"/>
      <c r="C40" s="57"/>
      <c r="D40" s="60"/>
      <c r="E40" s="60"/>
      <c r="F40" s="56">
        <v>18100000</v>
      </c>
      <c r="G40" s="56">
        <v>18220747.739999998</v>
      </c>
      <c r="H40" s="55"/>
      <c r="I40" s="54">
        <f>IF(F40=0,"nerozp.",G40/F40)</f>
        <v>1.0066711458563535</v>
      </c>
    </row>
    <row r="41" spans="1:11" s="123" customFormat="1" ht="16.5" x14ac:dyDescent="0.35">
      <c r="A41" s="59" t="s">
        <v>17</v>
      </c>
      <c r="B41" s="58"/>
      <c r="C41" s="57"/>
      <c r="D41" s="60"/>
      <c r="E41" s="60"/>
      <c r="F41" s="56">
        <v>0</v>
      </c>
      <c r="G41" s="56">
        <v>0</v>
      </c>
      <c r="H41" s="55"/>
      <c r="I41" s="54" t="str">
        <f>IF(F41=0,"nerozp.",G41/F41)</f>
        <v>nerozp.</v>
      </c>
    </row>
    <row r="42" spans="1:11" s="123" customFormat="1" ht="16.5" x14ac:dyDescent="0.35">
      <c r="A42" s="59" t="s">
        <v>16</v>
      </c>
      <c r="B42" s="58"/>
      <c r="C42" s="57"/>
      <c r="D42" s="5"/>
      <c r="E42" s="5"/>
      <c r="F42" s="56">
        <v>13575000</v>
      </c>
      <c r="G42" s="56">
        <v>13575000</v>
      </c>
      <c r="H42" s="55"/>
      <c r="I42" s="54">
        <f>IF(F42=0,"nerozp.",G42/F42)</f>
        <v>1</v>
      </c>
    </row>
    <row r="43" spans="1:11" s="123" customFormat="1" ht="16.5" x14ac:dyDescent="0.35">
      <c r="A43" s="59" t="s">
        <v>15</v>
      </c>
      <c r="B43" s="58"/>
      <c r="C43" s="57"/>
      <c r="D43" s="5"/>
      <c r="E43" s="5"/>
      <c r="F43" s="56">
        <v>0</v>
      </c>
      <c r="G43" s="56">
        <v>0</v>
      </c>
      <c r="H43" s="55"/>
      <c r="I43" s="54" t="str">
        <f>IF(F43=0,"nerozp.",G43/F43)</f>
        <v>nerozp.</v>
      </c>
    </row>
    <row r="44" spans="1:11" s="123" customFormat="1" ht="14.25" x14ac:dyDescent="0.2">
      <c r="A44" s="53" t="s">
        <v>14</v>
      </c>
      <c r="B44" s="52" t="s">
        <v>119</v>
      </c>
      <c r="C44" s="51"/>
      <c r="D44" s="47"/>
      <c r="E44" s="47"/>
      <c r="F44" s="46"/>
      <c r="G44" s="46"/>
      <c r="H44" s="45"/>
      <c r="I44" s="44"/>
    </row>
    <row r="45" spans="1:11" s="123" customFormat="1" ht="14.25" x14ac:dyDescent="0.2">
      <c r="A45" s="53"/>
      <c r="B45" s="52"/>
      <c r="C45" s="51"/>
      <c r="D45" s="47"/>
      <c r="E45" s="47"/>
      <c r="F45" s="46"/>
      <c r="G45" s="46"/>
      <c r="H45" s="45"/>
      <c r="I45" s="44"/>
    </row>
    <row r="46" spans="1:11" s="123" customFormat="1" ht="16.5" x14ac:dyDescent="0.35">
      <c r="A46" s="50"/>
      <c r="B46" s="49"/>
      <c r="C46" s="48"/>
      <c r="D46" s="47"/>
      <c r="E46" s="47"/>
      <c r="F46" s="46"/>
      <c r="G46" s="46"/>
      <c r="H46" s="45"/>
      <c r="I46" s="44"/>
    </row>
    <row r="47" spans="1:11" s="123" customFormat="1" ht="19.5" thickBot="1" x14ac:dyDescent="0.45">
      <c r="A47" s="43" t="s">
        <v>12</v>
      </c>
      <c r="B47" s="43" t="s">
        <v>11</v>
      </c>
      <c r="C47" s="42"/>
      <c r="D47" s="5"/>
      <c r="E47" s="5"/>
      <c r="F47" s="4"/>
      <c r="G47" s="10"/>
      <c r="H47" s="369" t="s">
        <v>10</v>
      </c>
      <c r="I47" s="370"/>
    </row>
    <row r="48" spans="1:11" s="123" customFormat="1" ht="18.75" thickTop="1" x14ac:dyDescent="0.35">
      <c r="A48" s="41"/>
      <c r="B48" s="39"/>
      <c r="C48" s="40"/>
      <c r="D48" s="39"/>
      <c r="E48" s="38" t="s">
        <v>9</v>
      </c>
      <c r="F48" s="37" t="s">
        <v>8</v>
      </c>
      <c r="G48" s="37" t="s">
        <v>7</v>
      </c>
      <c r="H48" s="36" t="s">
        <v>6</v>
      </c>
      <c r="I48" s="35" t="s">
        <v>5</v>
      </c>
    </row>
    <row r="49" spans="1:9" s="123" customFormat="1" x14ac:dyDescent="0.2">
      <c r="A49" s="31"/>
      <c r="B49" s="4"/>
      <c r="C49" s="4"/>
      <c r="D49" s="4"/>
      <c r="E49" s="31"/>
      <c r="F49" s="375"/>
      <c r="G49" s="34"/>
      <c r="H49" s="33">
        <v>41639</v>
      </c>
      <c r="I49" s="32">
        <v>41639</v>
      </c>
    </row>
    <row r="50" spans="1:9" s="123" customFormat="1" x14ac:dyDescent="0.2">
      <c r="A50" s="31"/>
      <c r="B50" s="4"/>
      <c r="C50" s="4"/>
      <c r="D50" s="4"/>
      <c r="E50" s="31"/>
      <c r="F50" s="375"/>
      <c r="G50" s="30"/>
      <c r="H50" s="30"/>
      <c r="I50" s="29"/>
    </row>
    <row r="51" spans="1:9" s="123" customFormat="1" ht="13.5" thickBot="1" x14ac:dyDescent="0.25">
      <c r="A51" s="27"/>
      <c r="B51" s="28"/>
      <c r="C51" s="28"/>
      <c r="D51" s="28"/>
      <c r="E51" s="27"/>
      <c r="F51" s="26"/>
      <c r="G51" s="26"/>
      <c r="H51" s="26"/>
      <c r="I51" s="25"/>
    </row>
    <row r="52" spans="1:9" s="123" customFormat="1" ht="13.5" thickTop="1" x14ac:dyDescent="0.2">
      <c r="A52" s="24"/>
      <c r="B52" s="23"/>
      <c r="C52" s="23" t="s">
        <v>4</v>
      </c>
      <c r="D52" s="23"/>
      <c r="E52" s="327">
        <v>680281.44</v>
      </c>
      <c r="F52" s="22">
        <v>0</v>
      </c>
      <c r="G52" s="21">
        <v>0</v>
      </c>
      <c r="H52" s="21">
        <f>E52+F52-G52</f>
        <v>680281.44</v>
      </c>
      <c r="I52" s="20">
        <v>680281.44</v>
      </c>
    </row>
    <row r="53" spans="1:9" s="123" customFormat="1" x14ac:dyDescent="0.2">
      <c r="A53" s="19"/>
      <c r="B53" s="18"/>
      <c r="C53" s="18" t="s">
        <v>3</v>
      </c>
      <c r="D53" s="18"/>
      <c r="E53" s="328">
        <v>266154.40000000002</v>
      </c>
      <c r="F53" s="17">
        <v>1366272.85</v>
      </c>
      <c r="G53" s="16">
        <v>1374644</v>
      </c>
      <c r="H53" s="16">
        <f>E53+F53-G53</f>
        <v>257783.25</v>
      </c>
      <c r="I53" s="15">
        <v>234914.68</v>
      </c>
    </row>
    <row r="54" spans="1:9" s="123" customFormat="1" x14ac:dyDescent="0.2">
      <c r="A54" s="19"/>
      <c r="B54" s="18"/>
      <c r="C54" s="18" t="s">
        <v>2</v>
      </c>
      <c r="D54" s="18"/>
      <c r="E54" s="328">
        <v>559.29</v>
      </c>
      <c r="F54" s="17">
        <v>10000</v>
      </c>
      <c r="G54" s="16">
        <v>10000</v>
      </c>
      <c r="H54" s="16">
        <f>E54+F54-G54</f>
        <v>559.29000000000087</v>
      </c>
      <c r="I54" s="15">
        <v>559.29</v>
      </c>
    </row>
    <row r="55" spans="1:9" s="123" customFormat="1" x14ac:dyDescent="0.2">
      <c r="A55" s="19"/>
      <c r="B55" s="18"/>
      <c r="C55" s="18" t="s">
        <v>1</v>
      </c>
      <c r="D55" s="18"/>
      <c r="E55" s="328">
        <v>5032156.9800000004</v>
      </c>
      <c r="F55" s="17">
        <v>21080247.739999995</v>
      </c>
      <c r="G55" s="16">
        <v>21224282.399999999</v>
      </c>
      <c r="H55" s="16">
        <f>E55+F55-G55</f>
        <v>4888122.3199999966</v>
      </c>
      <c r="I55" s="15">
        <v>4888122.32</v>
      </c>
    </row>
    <row r="56" spans="1:9" s="123" customFormat="1" ht="18.75" thickBot="1" x14ac:dyDescent="0.4">
      <c r="A56" s="14" t="s">
        <v>0</v>
      </c>
      <c r="B56" s="13"/>
      <c r="C56" s="13"/>
      <c r="D56" s="13"/>
      <c r="E56" s="329">
        <f>SUM(E52:E55)</f>
        <v>5979152.1100000003</v>
      </c>
      <c r="F56" s="12">
        <f>SUM(F52:F55)</f>
        <v>22456520.589999996</v>
      </c>
      <c r="G56" s="12">
        <f>SUM(G52:G55)</f>
        <v>22608926.399999999</v>
      </c>
      <c r="H56" s="12">
        <f>SUM(H52:H55)</f>
        <v>5826746.299999997</v>
      </c>
      <c r="I56" s="11">
        <f>SUM(I52:I55)</f>
        <v>5803877.7300000004</v>
      </c>
    </row>
    <row r="57" spans="1:9" ht="18.75" thickTop="1" x14ac:dyDescent="0.35">
      <c r="A57" s="7"/>
      <c r="B57" s="6"/>
      <c r="C57" s="6"/>
      <c r="D57" s="5"/>
      <c r="E57" s="5"/>
      <c r="F57" s="4"/>
      <c r="G57" s="10"/>
      <c r="H57" s="9"/>
      <c r="I57" s="9"/>
    </row>
    <row r="58" spans="1:9" ht="18" x14ac:dyDescent="0.35">
      <c r="A58" s="7"/>
      <c r="B58" s="6"/>
      <c r="C58" s="6"/>
      <c r="D58" s="5"/>
      <c r="E58" s="5"/>
      <c r="F58" s="4"/>
      <c r="G58" s="8"/>
      <c r="H58" s="4"/>
      <c r="I58" s="4"/>
    </row>
    <row r="59" spans="1:9" ht="18" x14ac:dyDescent="0.35">
      <c r="A59" s="7"/>
      <c r="B59" s="6"/>
      <c r="C59" s="6"/>
      <c r="D59" s="5"/>
      <c r="E59" s="5"/>
      <c r="F59" s="4"/>
      <c r="G59" s="4"/>
      <c r="H59" s="4"/>
      <c r="I59" s="4"/>
    </row>
    <row r="60" spans="1:9" x14ac:dyDescent="0.2">
      <c r="A60" s="3"/>
      <c r="B60" s="3"/>
      <c r="C60" s="3"/>
      <c r="D60" s="3"/>
      <c r="E60" s="3"/>
      <c r="F60" s="3"/>
      <c r="G60" s="3"/>
      <c r="H60" s="3"/>
      <c r="I60" s="3"/>
    </row>
  </sheetData>
  <sheetProtection selectLockedCells="1"/>
  <mergeCells count="14">
    <mergeCell ref="E4:I4"/>
    <mergeCell ref="H47:I47"/>
    <mergeCell ref="A2:D2"/>
    <mergeCell ref="E3:I3"/>
    <mergeCell ref="E2:I2"/>
    <mergeCell ref="E5:I5"/>
    <mergeCell ref="A25:F25"/>
    <mergeCell ref="C32:F32"/>
    <mergeCell ref="F49:F50"/>
    <mergeCell ref="E6:G6"/>
    <mergeCell ref="A34:I36"/>
    <mergeCell ref="E7:I7"/>
    <mergeCell ref="H13:I13"/>
    <mergeCell ref="C33:F33"/>
  </mergeCells>
  <conditionalFormatting sqref="I44:I46">
    <cfRule type="cellIs" dxfId="66" priority="8" stopIfTrue="1" operator="greaterThan">
      <formula>1</formula>
    </cfRule>
  </conditionalFormatting>
  <conditionalFormatting sqref="H52:H55">
    <cfRule type="cellIs" dxfId="65" priority="12" stopIfTrue="1" operator="notEqual">
      <formula>E52+F52-G52</formula>
    </cfRule>
  </conditionalFormatting>
  <conditionalFormatting sqref="I56">
    <cfRule type="cellIs" dxfId="64" priority="13" stopIfTrue="1" operator="notEqual">
      <formula>$I$52+$I$53+$I$54+$I$55</formula>
    </cfRule>
  </conditionalFormatting>
  <conditionalFormatting sqref="H56">
    <cfRule type="cellIs" dxfId="63" priority="14" stopIfTrue="1" operator="notEqual">
      <formula>E56+F56-G56</formula>
    </cfRule>
    <cfRule type="cellIs" dxfId="62" priority="15" stopIfTrue="1" operator="notEqual">
      <formula>SUM($H$52:$H$55)</formula>
    </cfRule>
  </conditionalFormatting>
  <conditionalFormatting sqref="G18 G16">
    <cfRule type="cellIs" dxfId="61" priority="16" stopIfTrue="1" operator="notEqual">
      <formula>H16+I16</formula>
    </cfRule>
  </conditionalFormatting>
  <conditionalFormatting sqref="G24">
    <cfRule type="cellIs" dxfId="60" priority="17" stopIfTrue="1" operator="notEqual">
      <formula>ROUND(H24+I24,2)</formula>
    </cfRule>
  </conditionalFormatting>
  <conditionalFormatting sqref="H24">
    <cfRule type="cellIs" dxfId="59" priority="18" stopIfTrue="1" operator="notEqual">
      <formula>$H$18-$H$16-$H$22</formula>
    </cfRule>
  </conditionalFormatting>
  <conditionalFormatting sqref="G23">
    <cfRule type="cellIs" dxfId="58" priority="6" stopIfTrue="1" operator="notEqual">
      <formula>ROUND(H23+I23,2)</formula>
    </cfRule>
  </conditionalFormatting>
  <conditionalFormatting sqref="I24">
    <cfRule type="cellIs" dxfId="57" priority="19" stopIfTrue="1" operator="notEqual">
      <formula>I18-I16-I22</formula>
    </cfRule>
  </conditionalFormatting>
  <conditionalFormatting sqref="J38">
    <cfRule type="cellIs" dxfId="56" priority="4" operator="greaterThan">
      <formula>0</formula>
    </cfRule>
    <cfRule type="cellIs" dxfId="55" priority="5" operator="lessThan">
      <formula>0</formula>
    </cfRule>
  </conditionalFormatting>
  <conditionalFormatting sqref="J39">
    <cfRule type="cellIs" dxfId="54" priority="2" operator="greaterThan">
      <formula>0</formula>
    </cfRule>
    <cfRule type="cellIs" dxfId="53" priority="3" operator="lessThan">
      <formula>0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20.6.2014
5.2.- Závěrečný účet Olomouckého kraje za rok 2013
Příloha č.15: Financování hospodaření příspěvkových organizací Olomouckého kraje&amp;R&amp;"Arial,Kurzíva"Strana &amp;P (celkem 480)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44"/>
  </sheetPr>
  <dimension ref="A1:R60"/>
  <sheetViews>
    <sheetView topLeftCell="D16" zoomScaleNormal="100" workbookViewId="0">
      <selection activeCell="L42" sqref="L42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7.42578125" style="2" customWidth="1"/>
    <col min="7" max="9" width="14.7109375" style="2" customWidth="1"/>
    <col min="10" max="12" width="9.140625" style="1"/>
    <col min="13" max="13" width="13.85546875" style="1" bestFit="1" customWidth="1"/>
    <col min="14" max="14" width="9.140625" style="1"/>
    <col min="15" max="15" width="12.7109375" style="1" bestFit="1" customWidth="1"/>
    <col min="16" max="16" width="12.28515625" style="1" customWidth="1"/>
    <col min="17" max="17" width="10.7109375" style="1" customWidth="1"/>
    <col min="18" max="16384" width="9.140625" style="1"/>
  </cols>
  <sheetData>
    <row r="1" spans="1:11" ht="19.5" x14ac:dyDescent="0.4">
      <c r="A1" s="122" t="s">
        <v>88</v>
      </c>
      <c r="B1" s="121"/>
      <c r="C1" s="121"/>
      <c r="D1" s="121"/>
      <c r="E1" s="120"/>
      <c r="F1" s="120"/>
    </row>
    <row r="2" spans="1:11" ht="19.5" x14ac:dyDescent="0.4">
      <c r="A2" s="371"/>
      <c r="B2" s="371"/>
      <c r="C2" s="371"/>
      <c r="D2" s="371"/>
      <c r="E2" s="373"/>
      <c r="F2" s="374"/>
      <c r="G2" s="374"/>
      <c r="H2" s="374"/>
      <c r="I2" s="374"/>
      <c r="J2" s="119"/>
      <c r="K2" s="119"/>
    </row>
    <row r="3" spans="1:11" ht="12" customHeight="1" x14ac:dyDescent="0.4">
      <c r="A3" s="118"/>
      <c r="B3" s="118"/>
      <c r="C3" s="118"/>
      <c r="D3" s="118"/>
      <c r="E3" s="372"/>
      <c r="F3" s="372"/>
      <c r="G3" s="372"/>
      <c r="H3" s="372"/>
      <c r="I3" s="372"/>
    </row>
    <row r="4" spans="1:11" ht="15.75" x14ac:dyDescent="0.25">
      <c r="A4" s="117"/>
      <c r="E4" s="368"/>
      <c r="F4" s="368"/>
      <c r="G4" s="368"/>
      <c r="H4" s="368"/>
      <c r="I4" s="368"/>
    </row>
    <row r="5" spans="1:11" ht="9" customHeight="1" x14ac:dyDescent="0.25">
      <c r="A5" s="117"/>
      <c r="E5" s="372"/>
      <c r="F5" s="372"/>
      <c r="G5" s="372"/>
      <c r="H5" s="372"/>
      <c r="I5" s="372"/>
    </row>
    <row r="6" spans="1:11" ht="19.5" x14ac:dyDescent="0.4">
      <c r="A6" s="115"/>
      <c r="E6" s="374"/>
      <c r="F6" s="374"/>
      <c r="G6" s="374"/>
      <c r="H6" s="115"/>
      <c r="I6" s="116"/>
    </row>
    <row r="7" spans="1:11" ht="9.75" customHeight="1" x14ac:dyDescent="0.4">
      <c r="A7" s="115"/>
      <c r="E7" s="372"/>
      <c r="F7" s="372"/>
      <c r="G7" s="372"/>
      <c r="H7" s="372"/>
      <c r="I7" s="372"/>
    </row>
    <row r="8" spans="1:11" ht="3.75" customHeight="1" x14ac:dyDescent="0.4">
      <c r="A8" s="115"/>
      <c r="E8" s="113"/>
      <c r="F8" s="113"/>
      <c r="G8" s="113"/>
      <c r="H8" s="114"/>
      <c r="I8" s="113"/>
    </row>
    <row r="9" spans="1:11" ht="19.5" x14ac:dyDescent="0.4">
      <c r="A9" s="115"/>
      <c r="E9" s="113"/>
      <c r="F9" s="113"/>
      <c r="G9" s="113"/>
      <c r="H9" s="114"/>
      <c r="I9" s="113"/>
    </row>
    <row r="11" spans="1:11" ht="18.75" x14ac:dyDescent="0.4">
      <c r="A11" s="112"/>
      <c r="B11" s="111"/>
      <c r="C11" s="111"/>
      <c r="D11" s="111"/>
      <c r="E11" s="105" t="s">
        <v>42</v>
      </c>
      <c r="F11" s="105" t="s">
        <v>41</v>
      </c>
      <c r="G11" s="108" t="s">
        <v>21</v>
      </c>
      <c r="H11" s="110" t="s">
        <v>40</v>
      </c>
      <c r="I11" s="109"/>
    </row>
    <row r="12" spans="1:11" ht="18.75" x14ac:dyDescent="0.4">
      <c r="A12" s="69"/>
      <c r="B12" s="69"/>
      <c r="C12" s="69"/>
      <c r="D12" s="69"/>
      <c r="E12" s="105" t="s">
        <v>39</v>
      </c>
      <c r="F12" s="105" t="s">
        <v>39</v>
      </c>
      <c r="G12" s="108" t="s">
        <v>38</v>
      </c>
      <c r="H12" s="107" t="s">
        <v>37</v>
      </c>
      <c r="I12" s="106" t="s">
        <v>36</v>
      </c>
    </row>
    <row r="13" spans="1:11" ht="15" x14ac:dyDescent="0.2">
      <c r="A13" s="69"/>
      <c r="B13" s="69"/>
      <c r="C13" s="69"/>
      <c r="D13" s="69"/>
      <c r="E13" s="105" t="s">
        <v>0</v>
      </c>
      <c r="F13" s="105" t="s">
        <v>0</v>
      </c>
      <c r="G13" s="104"/>
      <c r="H13" s="378" t="s">
        <v>10</v>
      </c>
      <c r="I13" s="379"/>
    </row>
    <row r="14" spans="1:11" ht="15" x14ac:dyDescent="0.2">
      <c r="A14" s="69"/>
      <c r="B14" s="69"/>
      <c r="C14" s="69"/>
      <c r="D14" s="69"/>
      <c r="E14" s="105"/>
      <c r="F14" s="105"/>
      <c r="G14" s="104"/>
      <c r="H14" s="103"/>
      <c r="I14" s="102"/>
    </row>
    <row r="15" spans="1:11" ht="18.75" x14ac:dyDescent="0.4">
      <c r="A15" s="70" t="s">
        <v>35</v>
      </c>
      <c r="B15" s="70"/>
      <c r="C15" s="100"/>
      <c r="D15" s="99"/>
      <c r="E15" s="101"/>
      <c r="F15" s="101"/>
      <c r="G15" s="81"/>
      <c r="H15" s="69"/>
      <c r="I15" s="69"/>
    </row>
    <row r="16" spans="1:11" ht="19.5" x14ac:dyDescent="0.4">
      <c r="A16" s="95" t="s">
        <v>34</v>
      </c>
      <c r="B16" s="70"/>
      <c r="C16" s="100"/>
      <c r="D16" s="99"/>
      <c r="E16" s="197">
        <f>SUM('1. OLÚ Paseka:5. Zdravot. záchr. Olomouc'!E16)</f>
        <v>574271000</v>
      </c>
      <c r="F16" s="77">
        <f>SUM('1. OLÚ Paseka:5. Zdravot. záchr. Olomouc'!F16)</f>
        <v>568840682</v>
      </c>
      <c r="G16" s="266">
        <f>SUM('1. OLÚ Paseka:5. Zdravot. záchr. Olomouc'!G16)</f>
        <v>562931858.19999993</v>
      </c>
      <c r="H16" s="197">
        <f>SUM('1. OLÚ Paseka:5. Zdravot. záchr. Olomouc'!H16)</f>
        <v>557349246.02999997</v>
      </c>
      <c r="I16" s="197">
        <f>SUM('1. OLÚ Paseka:5. Zdravot. záchr. Olomouc'!I16)</f>
        <v>5582612.1699999999</v>
      </c>
    </row>
    <row r="17" spans="1:18" ht="14.25" x14ac:dyDescent="0.3">
      <c r="A17" s="98"/>
      <c r="B17" s="97"/>
      <c r="C17" s="97"/>
      <c r="D17" s="97"/>
      <c r="E17" s="96"/>
      <c r="F17" s="96"/>
      <c r="G17" s="188"/>
    </row>
    <row r="18" spans="1:18" ht="19.5" x14ac:dyDescent="0.4">
      <c r="A18" s="95" t="s">
        <v>33</v>
      </c>
      <c r="B18" s="84"/>
      <c r="C18" s="84"/>
      <c r="D18" s="84"/>
      <c r="E18" s="197">
        <f>SUM('1. OLÚ Paseka:5. Zdravot. záchr. Olomouc'!E18)</f>
        <v>574271000</v>
      </c>
      <c r="F18" s="77">
        <f>SUM('1. OLÚ Paseka:5. Zdravot. záchr. Olomouc'!F18)</f>
        <v>568840682</v>
      </c>
      <c r="G18" s="266">
        <f>SUM('1. OLÚ Paseka:5. Zdravot. záchr. Olomouc'!G18)</f>
        <v>564220290.53999996</v>
      </c>
      <c r="H18" s="197">
        <f>SUM('1. OLÚ Paseka:5. Zdravot. záchr. Olomouc'!H18)</f>
        <v>556403938.33999991</v>
      </c>
      <c r="I18" s="197">
        <f>SUM('1. OLÚ Paseka:5. Zdravot. záchr. Olomouc'!I18)</f>
        <v>7816352.2000000011</v>
      </c>
      <c r="M18" s="195"/>
    </row>
    <row r="19" spans="1:18" ht="18" x14ac:dyDescent="0.35">
      <c r="A19" s="93"/>
      <c r="B19" s="84"/>
      <c r="C19" s="84"/>
      <c r="D19" s="84"/>
      <c r="E19" s="91"/>
      <c r="F19" s="92"/>
      <c r="G19" s="91"/>
      <c r="H19" s="90"/>
      <c r="I19" s="90"/>
    </row>
    <row r="20" spans="1:18" ht="18" hidden="1" x14ac:dyDescent="0.35">
      <c r="A20" s="89"/>
      <c r="B20" s="88"/>
      <c r="C20" s="88"/>
      <c r="D20" s="88"/>
      <c r="E20" s="84"/>
      <c r="F20" s="84"/>
      <c r="G20" s="84"/>
      <c r="H20" s="87"/>
      <c r="I20" s="87"/>
    </row>
    <row r="21" spans="1:18" ht="19.5" x14ac:dyDescent="0.4">
      <c r="A21" s="86" t="s">
        <v>32</v>
      </c>
      <c r="B21" s="82"/>
      <c r="C21" s="82"/>
      <c r="D21" s="82"/>
      <c r="E21" s="82"/>
      <c r="F21" s="82"/>
      <c r="G21" s="85"/>
      <c r="H21" s="84"/>
      <c r="I21" s="84"/>
      <c r="K21" s="123" t="s">
        <v>128</v>
      </c>
      <c r="L21" s="123"/>
      <c r="M21" s="123"/>
      <c r="N21" s="123"/>
      <c r="O21" s="123"/>
      <c r="P21" s="331" t="s">
        <v>137</v>
      </c>
    </row>
    <row r="22" spans="1:18" ht="18" x14ac:dyDescent="0.35">
      <c r="A22" s="82"/>
      <c r="B22" s="82"/>
      <c r="C22" s="83" t="s">
        <v>31</v>
      </c>
      <c r="D22" s="82"/>
      <c r="E22" s="82"/>
      <c r="F22" s="82"/>
      <c r="G22" s="197">
        <f>SUM('1. OLÚ Paseka:5. Zdravot. záchr. Olomouc'!G22)</f>
        <v>99230</v>
      </c>
      <c r="H22" s="197">
        <f>SUM('1. OLÚ Paseka:5. Zdravot. záchr. Olomouc'!H22)</f>
        <v>99230</v>
      </c>
      <c r="I22" s="197">
        <f>SUM('1. OLÚ Paseka:5. Zdravot. záchr. Olomouc'!I22)</f>
        <v>0</v>
      </c>
      <c r="K22" s="123"/>
      <c r="L22" s="123" t="s">
        <v>129</v>
      </c>
      <c r="M22" s="123"/>
      <c r="N22" s="123"/>
      <c r="O22" s="127">
        <v>507037.19</v>
      </c>
      <c r="P22" s="333">
        <f>G31</f>
        <v>718765.13</v>
      </c>
    </row>
    <row r="23" spans="1:18" ht="18" x14ac:dyDescent="0.25">
      <c r="A23" s="81"/>
      <c r="B23" s="79"/>
      <c r="C23" s="80"/>
      <c r="D23" s="79"/>
      <c r="E23" s="79"/>
      <c r="F23" s="79"/>
      <c r="G23" s="78"/>
      <c r="H23" s="77"/>
      <c r="I23" s="77"/>
      <c r="K23" s="123"/>
      <c r="L23" s="123" t="s">
        <v>130</v>
      </c>
      <c r="M23" s="123"/>
      <c r="N23" s="123"/>
      <c r="O23" s="127">
        <f>G26</f>
        <v>470343.28</v>
      </c>
      <c r="P23" s="333">
        <f>O23-421397.28</f>
        <v>48946</v>
      </c>
    </row>
    <row r="24" spans="1:18" ht="22.5" x14ac:dyDescent="0.45">
      <c r="A24" s="75" t="s">
        <v>30</v>
      </c>
      <c r="B24" s="75"/>
      <c r="C24" s="76"/>
      <c r="D24" s="75"/>
      <c r="E24" s="75"/>
      <c r="F24" s="75"/>
      <c r="G24" s="266">
        <f>SUM('1. OLÚ Paseka:5. Zdravot. záchr. Olomouc'!G24)</f>
        <v>1189202.3399999999</v>
      </c>
      <c r="H24" s="197">
        <f>ROUND(SUM('1. OLÚ Paseka:5. Zdravot. záchr. Olomouc'!H24),2)</f>
        <v>-1044537.69</v>
      </c>
      <c r="I24" s="197">
        <f>SUM('1. OLÚ Paseka:5. Zdravot. záchr. Olomouc'!I24)</f>
        <v>2233740.0300000007</v>
      </c>
      <c r="K24" s="123"/>
      <c r="L24" s="123" t="s">
        <v>132</v>
      </c>
      <c r="M24" s="123"/>
      <c r="N24" s="123"/>
      <c r="O24" s="127">
        <v>0</v>
      </c>
      <c r="P24" s="332">
        <f t="shared" ref="P24:P25" si="0">O24</f>
        <v>0</v>
      </c>
    </row>
    <row r="25" spans="1:18" x14ac:dyDescent="0.2">
      <c r="A25" s="2" t="s">
        <v>29</v>
      </c>
      <c r="G25" s="77">
        <f>SUM('1. OLÚ Paseka:5. Zdravot. záchr. Olomouc'!G25)</f>
        <v>928528.39999999991</v>
      </c>
      <c r="K25" s="123"/>
      <c r="L25" s="123" t="s">
        <v>133</v>
      </c>
      <c r="M25" s="123"/>
      <c r="N25" s="123"/>
      <c r="O25" s="127">
        <f>G33</f>
        <v>-433972.41</v>
      </c>
      <c r="P25" s="333">
        <f t="shared" si="0"/>
        <v>-433972.41</v>
      </c>
    </row>
    <row r="26" spans="1:18" x14ac:dyDescent="0.2">
      <c r="A26" s="2" t="s">
        <v>28</v>
      </c>
      <c r="G26" s="197">
        <f>SUM('1. OLÚ Paseka:5. Zdravot. záchr. Olomouc'!G26)</f>
        <v>470343.28</v>
      </c>
      <c r="H26" s="69"/>
      <c r="L26" s="1" t="s">
        <v>135</v>
      </c>
      <c r="O26" s="1">
        <v>-222150.54</v>
      </c>
      <c r="P26" s="333">
        <f>O26+209669.34</f>
        <v>-12481.200000000012</v>
      </c>
      <c r="R26" s="1" t="s">
        <v>134</v>
      </c>
    </row>
    <row r="27" spans="1:18" x14ac:dyDescent="0.2">
      <c r="L27" s="320" t="s">
        <v>131</v>
      </c>
      <c r="M27" s="321"/>
      <c r="N27" s="321"/>
      <c r="O27" s="322">
        <f>O22+O23-O25+O26</f>
        <v>1189202.3399999999</v>
      </c>
      <c r="P27" s="334">
        <f>P22+P23-P25+P26</f>
        <v>1189202.3400000001</v>
      </c>
      <c r="Q27" s="244">
        <f>G33+G32</f>
        <v>-385026.41</v>
      </c>
    </row>
    <row r="28" spans="1:18" ht="18.75" x14ac:dyDescent="0.4">
      <c r="A28" s="43" t="s">
        <v>27</v>
      </c>
      <c r="B28" s="43" t="s">
        <v>103</v>
      </c>
      <c r="C28" s="43"/>
      <c r="D28" s="68"/>
      <c r="E28" s="68"/>
      <c r="F28" s="4"/>
      <c r="G28" s="90">
        <f>SUM('1. OLÚ Paseka:5. Zdravot. záchr. Olomouc'!G28)</f>
        <v>0</v>
      </c>
      <c r="H28" s="289">
        <f>G31+G32</f>
        <v>767711.13</v>
      </c>
      <c r="I28" s="4"/>
    </row>
    <row r="29" spans="1:18" ht="18.75" x14ac:dyDescent="0.4">
      <c r="A29" s="70"/>
      <c r="B29" s="70"/>
      <c r="C29" s="73" t="s">
        <v>26</v>
      </c>
      <c r="D29" s="72"/>
      <c r="E29" s="71"/>
      <c r="F29" s="69"/>
      <c r="G29" s="77">
        <f>SUM('1. OLÚ Paseka:5. Zdravot. záchr. Olomouc'!G29)</f>
        <v>718765.13</v>
      </c>
      <c r="H29" s="55"/>
      <c r="I29" s="69"/>
      <c r="O29" s="244">
        <f>O22-O25</f>
        <v>941009.6</v>
      </c>
      <c r="P29" s="244"/>
      <c r="Q29" s="244"/>
    </row>
    <row r="30" spans="1:18" ht="18.75" x14ac:dyDescent="0.4">
      <c r="A30" s="70"/>
      <c r="B30" s="70"/>
      <c r="C30" s="73"/>
      <c r="D30" s="72"/>
      <c r="E30" s="71"/>
      <c r="F30" s="69" t="s">
        <v>4</v>
      </c>
      <c r="G30" s="77">
        <f>SUM('1. OLÚ Paseka:5. Zdravot. záchr. Olomouc'!G30)</f>
        <v>0</v>
      </c>
      <c r="H30" s="396" t="s">
        <v>140</v>
      </c>
      <c r="I30" s="397"/>
      <c r="J30" s="397"/>
      <c r="K30" s="397"/>
      <c r="L30" s="397"/>
      <c r="M30" s="397"/>
      <c r="N30" s="397"/>
      <c r="O30" s="397"/>
    </row>
    <row r="31" spans="1:18" ht="36" customHeight="1" x14ac:dyDescent="0.4">
      <c r="A31" s="70"/>
      <c r="B31" s="70"/>
      <c r="C31" s="73"/>
      <c r="D31" s="72"/>
      <c r="E31" s="71"/>
      <c r="F31" s="74" t="s">
        <v>2</v>
      </c>
      <c r="G31" s="197">
        <f>SUM('1. OLÚ Paseka:5. Zdravot. záchr. Olomouc'!G31)</f>
        <v>718765.13</v>
      </c>
      <c r="H31" s="397"/>
      <c r="I31" s="397"/>
      <c r="J31" s="397"/>
      <c r="K31" s="397"/>
      <c r="L31" s="397"/>
      <c r="M31" s="397"/>
      <c r="N31" s="397"/>
      <c r="O31" s="397"/>
    </row>
    <row r="32" spans="1:18" ht="18.75" x14ac:dyDescent="0.4">
      <c r="A32" s="70"/>
      <c r="B32" s="70"/>
      <c r="C32" s="382" t="s">
        <v>123</v>
      </c>
      <c r="D32" s="382"/>
      <c r="E32" s="382"/>
      <c r="F32" s="383"/>
      <c r="G32" s="77">
        <f>SUM('1. OLÚ Paseka:5. Zdravot. záchr. Olomouc'!G32)</f>
        <v>48946</v>
      </c>
      <c r="H32" s="393" t="s">
        <v>120</v>
      </c>
      <c r="I32" s="394"/>
      <c r="J32" s="394"/>
      <c r="K32" s="394"/>
      <c r="L32" s="394"/>
      <c r="M32" s="394"/>
      <c r="O32" s="244">
        <v>433972.41</v>
      </c>
    </row>
    <row r="33" spans="1:15" ht="18.75" x14ac:dyDescent="0.4">
      <c r="A33" s="70"/>
      <c r="B33" s="290" t="s">
        <v>25</v>
      </c>
      <c r="C33" s="380" t="s">
        <v>124</v>
      </c>
      <c r="D33" s="392"/>
      <c r="E33" s="392"/>
      <c r="F33" s="392"/>
      <c r="G33" s="266">
        <f>SUM('1. OLÚ Paseka:5. Zdravot. záchr. Olomouc'!G33)</f>
        <v>-433972.41</v>
      </c>
      <c r="H33" s="394"/>
      <c r="I33" s="394"/>
      <c r="J33" s="394"/>
      <c r="K33" s="394"/>
      <c r="L33" s="394"/>
      <c r="M33" s="394"/>
      <c r="O33" s="244"/>
    </row>
    <row r="34" spans="1:15" ht="18.75" x14ac:dyDescent="0.4">
      <c r="A34" s="268"/>
      <c r="B34" s="269"/>
      <c r="C34" s="269"/>
      <c r="D34" s="269"/>
      <c r="E34" s="269"/>
      <c r="F34" s="269"/>
      <c r="G34" s="269"/>
      <c r="H34" s="395"/>
      <c r="I34" s="395"/>
      <c r="J34" s="395"/>
      <c r="K34" s="395"/>
      <c r="L34" s="395"/>
      <c r="M34" s="395"/>
      <c r="O34" s="244">
        <v>-12481.2</v>
      </c>
    </row>
    <row r="35" spans="1:15" x14ac:dyDescent="0.2">
      <c r="A35" s="269"/>
      <c r="B35" s="269"/>
      <c r="C35" s="269"/>
      <c r="D35" s="269"/>
      <c r="E35" s="269"/>
      <c r="F35" s="269"/>
      <c r="G35" s="269"/>
      <c r="H35" s="395"/>
      <c r="I35" s="395"/>
      <c r="J35" s="395"/>
      <c r="K35" s="395"/>
      <c r="L35" s="395"/>
      <c r="M35" s="395"/>
      <c r="O35" s="244">
        <f>SUM(O32:O34)</f>
        <v>421491.20999999996</v>
      </c>
    </row>
    <row r="36" spans="1:15" x14ac:dyDescent="0.2">
      <c r="A36" s="269"/>
      <c r="B36" s="269"/>
      <c r="C36" s="269"/>
      <c r="D36" s="269"/>
      <c r="E36" s="269"/>
      <c r="F36" s="269"/>
      <c r="G36" s="269"/>
      <c r="H36" s="395"/>
      <c r="I36" s="395"/>
      <c r="J36" s="395"/>
      <c r="K36" s="395"/>
      <c r="L36" s="395"/>
      <c r="M36" s="395"/>
    </row>
    <row r="37" spans="1:15" ht="19.5" x14ac:dyDescent="0.4">
      <c r="A37" s="43" t="s">
        <v>24</v>
      </c>
      <c r="B37" s="43" t="s">
        <v>23</v>
      </c>
      <c r="C37" s="43"/>
      <c r="D37" s="66"/>
      <c r="E37" s="5"/>
      <c r="F37" s="68"/>
      <c r="G37" s="67"/>
      <c r="H37" s="4"/>
      <c r="I37" s="4"/>
    </row>
    <row r="38" spans="1:15" ht="18.75" x14ac:dyDescent="0.4">
      <c r="A38" s="43"/>
      <c r="B38" s="43"/>
      <c r="C38" s="43"/>
      <c r="D38" s="66"/>
      <c r="F38" s="9" t="s">
        <v>22</v>
      </c>
      <c r="G38" s="65" t="s">
        <v>21</v>
      </c>
      <c r="H38" s="4"/>
      <c r="I38" s="64" t="s">
        <v>20</v>
      </c>
      <c r="J38" s="63">
        <f>G39-F39</f>
        <v>-6632579.8700000048</v>
      </c>
      <c r="K38" s="61" t="str">
        <f>IF(J38&gt;0,"překročen limit",IF(J38=0," ","nedočerpáno"))</f>
        <v>nedočerpáno</v>
      </c>
    </row>
    <row r="39" spans="1:15" ht="16.5" x14ac:dyDescent="0.35">
      <c r="A39" s="59" t="s">
        <v>19</v>
      </c>
      <c r="B39" s="58"/>
      <c r="C39" s="57"/>
      <c r="D39" s="58"/>
      <c r="E39" s="5"/>
      <c r="F39" s="197">
        <f>SUM('1. OLÚ Paseka:5. Zdravot. záchr. Olomouc'!F39)</f>
        <v>299450000</v>
      </c>
      <c r="G39" s="77">
        <f>SUM('1. OLÚ Paseka:5. Zdravot. záchr. Olomouc'!G39)</f>
        <v>292817420.13</v>
      </c>
      <c r="H39" s="55"/>
      <c r="I39" s="54">
        <f>IF(F39=0,"nerozp.",G39/F39)</f>
        <v>0.97785079355485049</v>
      </c>
      <c r="J39" s="62">
        <f>G40-F40</f>
        <v>6546605.9899999984</v>
      </c>
      <c r="K39" s="61" t="str">
        <f>IF(J39&gt;0," vlast. prostř.",IF(J39=0," ","NEDOČERPÁNO"))</f>
        <v xml:space="preserve"> vlast. prostř.</v>
      </c>
    </row>
    <row r="40" spans="1:15" ht="16.5" x14ac:dyDescent="0.35">
      <c r="A40" s="59" t="s">
        <v>18</v>
      </c>
      <c r="B40" s="58"/>
      <c r="C40" s="57"/>
      <c r="D40" s="60"/>
      <c r="E40" s="60"/>
      <c r="F40" s="197">
        <f>SUM('1. OLÚ Paseka:5. Zdravot. záchr. Olomouc'!F40)</f>
        <v>19629000</v>
      </c>
      <c r="G40" s="197">
        <f>SUM('1. OLÚ Paseka:5. Zdravot. záchr. Olomouc'!G40)</f>
        <v>26175605.989999998</v>
      </c>
      <c r="H40" s="55"/>
      <c r="I40" s="54">
        <f>IF(F40=0,"nerozp.",G40/F40)</f>
        <v>1.3335170406031891</v>
      </c>
    </row>
    <row r="41" spans="1:15" ht="16.5" x14ac:dyDescent="0.35">
      <c r="A41" s="59" t="s">
        <v>17</v>
      </c>
      <c r="B41" s="58"/>
      <c r="C41" s="57"/>
      <c r="D41" s="60"/>
      <c r="E41" s="60"/>
      <c r="F41" s="77">
        <f>SUM('1. OLÚ Paseka:5. Zdravot. záchr. Olomouc'!F41)</f>
        <v>0</v>
      </c>
      <c r="G41" s="77">
        <f>SUM('1. OLÚ Paseka:5. Zdravot. záchr. Olomouc'!G41)</f>
        <v>0</v>
      </c>
      <c r="H41" s="55"/>
      <c r="I41" s="54" t="str">
        <f>IF(F41=0,"nerozp.",G41/F41)</f>
        <v>nerozp.</v>
      </c>
    </row>
    <row r="42" spans="1:15" ht="16.5" x14ac:dyDescent="0.35">
      <c r="A42" s="59" t="s">
        <v>16</v>
      </c>
      <c r="B42" s="58"/>
      <c r="C42" s="57"/>
      <c r="D42" s="5"/>
      <c r="E42" s="5"/>
      <c r="F42" s="197">
        <f>SUM('1. OLÚ Paseka:5. Zdravot. záchr. Olomouc'!F42)</f>
        <v>14722500</v>
      </c>
      <c r="G42" s="197">
        <f>SUM('1. OLÚ Paseka:5. Zdravot. záchr. Olomouc'!G42)</f>
        <v>14722500</v>
      </c>
      <c r="H42" s="55"/>
      <c r="I42" s="54">
        <f>IF(F42=0,"nerozp.",G42/F42)</f>
        <v>1</v>
      </c>
    </row>
    <row r="43" spans="1:15" ht="16.5" x14ac:dyDescent="0.35">
      <c r="A43" s="59" t="s">
        <v>15</v>
      </c>
      <c r="B43" s="58"/>
      <c r="C43" s="57"/>
      <c r="D43" s="5"/>
      <c r="E43" s="5"/>
      <c r="F43" s="77">
        <f>SUM('1. OLÚ Paseka:5. Zdravot. záchr. Olomouc'!F43)</f>
        <v>0</v>
      </c>
      <c r="G43" s="77">
        <f>SUM('1. OLÚ Paseka:5. Zdravot. záchr. Olomouc'!G43)</f>
        <v>0</v>
      </c>
      <c r="H43" s="55"/>
      <c r="I43" s="54" t="str">
        <f>IF(F43=0,"nerozp.",G43/F43)</f>
        <v>nerozp.</v>
      </c>
    </row>
    <row r="44" spans="1:15" ht="14.25" x14ac:dyDescent="0.2">
      <c r="A44" s="53" t="s">
        <v>14</v>
      </c>
      <c r="B44" s="52" t="s">
        <v>13</v>
      </c>
      <c r="C44" s="51"/>
      <c r="D44" s="47"/>
      <c r="E44" s="47"/>
      <c r="F44" s="46"/>
      <c r="G44" s="46"/>
      <c r="H44" s="45"/>
      <c r="I44" s="44"/>
    </row>
    <row r="45" spans="1:15" ht="14.25" x14ac:dyDescent="0.2">
      <c r="A45" s="53"/>
      <c r="B45" s="52"/>
      <c r="C45" s="51"/>
      <c r="D45" s="47"/>
      <c r="E45" s="47"/>
      <c r="F45" s="46"/>
      <c r="G45" s="46"/>
      <c r="H45" s="45"/>
      <c r="I45" s="44"/>
    </row>
    <row r="46" spans="1:15" ht="16.5" x14ac:dyDescent="0.35">
      <c r="A46" s="50"/>
      <c r="B46" s="49"/>
      <c r="C46" s="48"/>
      <c r="D46" s="47"/>
      <c r="E46" s="47"/>
      <c r="F46" s="46"/>
      <c r="G46" s="46"/>
      <c r="H46" s="45"/>
      <c r="I46" s="44"/>
    </row>
    <row r="47" spans="1:15" ht="19.5" thickBot="1" x14ac:dyDescent="0.45">
      <c r="A47" s="43" t="s">
        <v>12</v>
      </c>
      <c r="B47" s="43" t="s">
        <v>11</v>
      </c>
      <c r="C47" s="42"/>
      <c r="D47" s="5"/>
      <c r="E47" s="5"/>
      <c r="F47" s="4"/>
      <c r="G47" s="10"/>
      <c r="H47" s="369" t="s">
        <v>10</v>
      </c>
      <c r="I47" s="370"/>
    </row>
    <row r="48" spans="1:15" ht="18.75" thickTop="1" x14ac:dyDescent="0.35">
      <c r="A48" s="41"/>
      <c r="B48" s="39"/>
      <c r="C48" s="40"/>
      <c r="D48" s="39"/>
      <c r="E48" s="38" t="s">
        <v>9</v>
      </c>
      <c r="F48" s="37" t="s">
        <v>8</v>
      </c>
      <c r="G48" s="37" t="s">
        <v>7</v>
      </c>
      <c r="H48" s="36" t="s">
        <v>6</v>
      </c>
      <c r="I48" s="35" t="s">
        <v>5</v>
      </c>
    </row>
    <row r="49" spans="1:9" x14ac:dyDescent="0.2">
      <c r="A49" s="31"/>
      <c r="B49" s="4"/>
      <c r="C49" s="4"/>
      <c r="D49" s="4"/>
      <c r="E49" s="31"/>
      <c r="F49" s="375"/>
      <c r="G49" s="34"/>
      <c r="H49" s="33">
        <v>41639</v>
      </c>
      <c r="I49" s="32">
        <v>41639</v>
      </c>
    </row>
    <row r="50" spans="1:9" x14ac:dyDescent="0.2">
      <c r="A50" s="31"/>
      <c r="B50" s="4"/>
      <c r="C50" s="4"/>
      <c r="D50" s="4"/>
      <c r="E50" s="31"/>
      <c r="F50" s="375"/>
      <c r="G50" s="30"/>
      <c r="H50" s="30"/>
      <c r="I50" s="29"/>
    </row>
    <row r="51" spans="1:9" ht="13.5" thickBot="1" x14ac:dyDescent="0.25">
      <c r="A51" s="27"/>
      <c r="B51" s="28"/>
      <c r="C51" s="28"/>
      <c r="D51" s="28"/>
      <c r="E51" s="27"/>
      <c r="F51" s="26"/>
      <c r="G51" s="26"/>
      <c r="H51" s="26"/>
      <c r="I51" s="25"/>
    </row>
    <row r="52" spans="1:9" ht="13.5" thickTop="1" x14ac:dyDescent="0.2">
      <c r="A52" s="24"/>
      <c r="B52" s="23"/>
      <c r="C52" s="23" t="s">
        <v>4</v>
      </c>
      <c r="D52" s="23"/>
      <c r="E52" s="270">
        <f>SUM('1. OLÚ Paseka:5. Zdravot. záchr. Olomouc'!E52)</f>
        <v>970030.44</v>
      </c>
      <c r="F52" s="189">
        <f>SUM('1. OLÚ Paseka:5. Zdravot. záchr. Olomouc'!F52)</f>
        <v>0</v>
      </c>
      <c r="G52" s="189">
        <f>SUM('1. OLÚ Paseka:5. Zdravot. záchr. Olomouc'!G52)</f>
        <v>0</v>
      </c>
      <c r="H52" s="274">
        <f>SUM('1. OLÚ Paseka:5. Zdravot. záchr. Olomouc'!H52)</f>
        <v>970030.44</v>
      </c>
      <c r="I52" s="190">
        <f>SUM('1. OLÚ Paseka:5. Zdravot. záchr. Olomouc'!I52)</f>
        <v>970030.44</v>
      </c>
    </row>
    <row r="53" spans="1:9" x14ac:dyDescent="0.2">
      <c r="A53" s="19"/>
      <c r="B53" s="18"/>
      <c r="C53" s="18" t="s">
        <v>3</v>
      </c>
      <c r="D53" s="18"/>
      <c r="E53" s="271">
        <f>SUM('1. OLÚ Paseka:5. Zdravot. záchr. Olomouc'!E53)</f>
        <v>1366599.73</v>
      </c>
      <c r="F53" s="191">
        <f>SUM('1. OLÚ Paseka:5. Zdravot. záchr. Olomouc'!F53)</f>
        <v>2798707.87</v>
      </c>
      <c r="G53" s="191">
        <f>SUM('1. OLÚ Paseka:5. Zdravot. záchr. Olomouc'!G53)</f>
        <v>2914469.4</v>
      </c>
      <c r="H53" s="275">
        <f>SUM('1. OLÚ Paseka:5. Zdravot. záchr. Olomouc'!H53)</f>
        <v>1250838.2000000002</v>
      </c>
      <c r="I53" s="284">
        <f>SUM('1. OLÚ Paseka:5. Zdravot. záchr. Olomouc'!I53)</f>
        <v>1700190.09</v>
      </c>
    </row>
    <row r="54" spans="1:9" x14ac:dyDescent="0.2">
      <c r="A54" s="19"/>
      <c r="B54" s="18"/>
      <c r="C54" s="18" t="s">
        <v>2</v>
      </c>
      <c r="D54" s="18"/>
      <c r="E54" s="271">
        <f>SUM('1. OLÚ Paseka:5. Zdravot. záchr. Olomouc'!E54)</f>
        <v>9337744.5199999996</v>
      </c>
      <c r="F54" s="191">
        <f>SUM('1. OLÚ Paseka:5. Zdravot. záchr. Olomouc'!F54)</f>
        <v>6700214.29</v>
      </c>
      <c r="G54" s="191">
        <f>SUM('1. OLÚ Paseka:5. Zdravot. záchr. Olomouc'!G54)</f>
        <v>1289842</v>
      </c>
      <c r="H54" s="275">
        <f>SUM('1. OLÚ Paseka:5. Zdravot. záchr. Olomouc'!H54)</f>
        <v>14748116.809999999</v>
      </c>
      <c r="I54" s="192">
        <f>SUM('1. OLÚ Paseka:5. Zdravot. záchr. Olomouc'!I54)</f>
        <v>14742773.15</v>
      </c>
    </row>
    <row r="55" spans="1:9" x14ac:dyDescent="0.2">
      <c r="A55" s="19"/>
      <c r="B55" s="18"/>
      <c r="C55" s="18" t="s">
        <v>1</v>
      </c>
      <c r="D55" s="18"/>
      <c r="E55" s="271">
        <f>SUM('1. OLÚ Paseka:5. Zdravot. záchr. Olomouc'!E55)</f>
        <v>15657231.020000001</v>
      </c>
      <c r="F55" s="191">
        <f>SUM('1. OLÚ Paseka:5. Zdravot. záchr. Olomouc'!F55)</f>
        <v>35832130.409999996</v>
      </c>
      <c r="G55" s="191">
        <f>SUM('1. OLÚ Paseka:5. Zdravot. záchr. Olomouc'!G55)</f>
        <v>38699971.359999999</v>
      </c>
      <c r="H55" s="275">
        <f>SUM('1. OLÚ Paseka:5. Zdravot. záchr. Olomouc'!H55)</f>
        <v>12789390.069999997</v>
      </c>
      <c r="I55" s="192">
        <f>SUM('1. OLÚ Paseka:5. Zdravot. záchr. Olomouc'!I55)</f>
        <v>12789390.07</v>
      </c>
    </row>
    <row r="56" spans="1:9" ht="18.75" thickBot="1" x14ac:dyDescent="0.4">
      <c r="A56" s="14" t="s">
        <v>0</v>
      </c>
      <c r="B56" s="13"/>
      <c r="C56" s="13"/>
      <c r="D56" s="13"/>
      <c r="E56" s="272">
        <f>SUM('1. OLÚ Paseka:5. Zdravot. záchr. Olomouc'!E56)</f>
        <v>27331605.710000001</v>
      </c>
      <c r="F56" s="193">
        <f>SUM('1. OLÚ Paseka:5. Zdravot. záchr. Olomouc'!F56)</f>
        <v>45331052.569999993</v>
      </c>
      <c r="G56" s="193">
        <f>SUM('1. OLÚ Paseka:5. Zdravot. záchr. Olomouc'!G56)</f>
        <v>42904282.760000005</v>
      </c>
      <c r="H56" s="276">
        <f>SUM('1. OLÚ Paseka:5. Zdravot. záchr. Olomouc'!H56)</f>
        <v>29758375.519999996</v>
      </c>
      <c r="I56" s="194">
        <f>SUM('1. OLÚ Paseka:5. Zdravot. záchr. Olomouc'!I56)</f>
        <v>30202383.75</v>
      </c>
    </row>
    <row r="57" spans="1:9" ht="18.75" thickTop="1" x14ac:dyDescent="0.35">
      <c r="A57" s="7"/>
      <c r="B57" s="6"/>
      <c r="C57" s="6"/>
      <c r="D57" s="5"/>
      <c r="E57" s="273">
        <f>E52+E53+E54+E55</f>
        <v>27331605.710000001</v>
      </c>
      <c r="F57" s="273">
        <f t="shared" ref="F57:I57" si="1">F52+F53+F54+F55</f>
        <v>45331052.569999993</v>
      </c>
      <c r="G57" s="273">
        <f t="shared" si="1"/>
        <v>42904282.759999998</v>
      </c>
      <c r="H57" s="273">
        <f t="shared" si="1"/>
        <v>29758375.519999996</v>
      </c>
      <c r="I57" s="273">
        <f t="shared" si="1"/>
        <v>30202383.75</v>
      </c>
    </row>
    <row r="58" spans="1:9" ht="18" x14ac:dyDescent="0.35">
      <c r="A58" s="7"/>
      <c r="B58" s="6"/>
      <c r="C58" s="6"/>
      <c r="D58" s="5"/>
      <c r="E58" s="5"/>
      <c r="F58" s="4"/>
      <c r="G58" s="8"/>
      <c r="H58" s="4"/>
      <c r="I58" s="4"/>
    </row>
    <row r="59" spans="1:9" ht="18" x14ac:dyDescent="0.35">
      <c r="A59" s="7"/>
      <c r="B59" s="6"/>
      <c r="C59" s="6"/>
      <c r="D59" s="5"/>
      <c r="E59" s="5"/>
      <c r="F59" s="4"/>
      <c r="G59" s="4"/>
      <c r="H59" s="4"/>
      <c r="I59" s="4"/>
    </row>
    <row r="60" spans="1:9" x14ac:dyDescent="0.2">
      <c r="A60" s="3"/>
      <c r="B60" s="3"/>
      <c r="C60" s="3"/>
      <c r="D60" s="3"/>
      <c r="E60" s="3"/>
      <c r="F60" s="3"/>
      <c r="G60" s="3"/>
      <c r="H60" s="3"/>
      <c r="I60" s="3"/>
    </row>
  </sheetData>
  <sheetProtection selectLockedCells="1"/>
  <mergeCells count="14">
    <mergeCell ref="F49:F50"/>
    <mergeCell ref="A2:D2"/>
    <mergeCell ref="E2:I2"/>
    <mergeCell ref="E3:I3"/>
    <mergeCell ref="E4:I4"/>
    <mergeCell ref="E5:I5"/>
    <mergeCell ref="E6:G6"/>
    <mergeCell ref="E7:I7"/>
    <mergeCell ref="H13:I13"/>
    <mergeCell ref="C33:F33"/>
    <mergeCell ref="H47:I47"/>
    <mergeCell ref="H32:M36"/>
    <mergeCell ref="C32:F32"/>
    <mergeCell ref="H30:O31"/>
  </mergeCells>
  <conditionalFormatting sqref="I39">
    <cfRule type="cellIs" dxfId="52" priority="33" stopIfTrue="1" operator="greaterThan">
      <formula>1</formula>
    </cfRule>
  </conditionalFormatting>
  <conditionalFormatting sqref="I43:I46">
    <cfRule type="cellIs" dxfId="51" priority="34" stopIfTrue="1" operator="greaterThan">
      <formula>1</formula>
    </cfRule>
  </conditionalFormatting>
  <conditionalFormatting sqref="I42 I40">
    <cfRule type="cellIs" dxfId="50" priority="35" stopIfTrue="1" operator="greaterThan">
      <formula>1</formula>
    </cfRule>
    <cfRule type="cellIs" dxfId="49" priority="36" stopIfTrue="1" operator="lessThan">
      <formula>1</formula>
    </cfRule>
  </conditionalFormatting>
  <conditionalFormatting sqref="G23">
    <cfRule type="cellIs" dxfId="48" priority="32" stopIfTrue="1" operator="notEqual">
      <formula>ROUND(H23+I23,2)</formula>
    </cfRule>
  </conditionalFormatting>
  <conditionalFormatting sqref="J38">
    <cfRule type="cellIs" dxfId="47" priority="30" operator="greaterThan">
      <formula>0</formula>
    </cfRule>
    <cfRule type="cellIs" dxfId="46" priority="31" operator="lessThan">
      <formula>0</formula>
    </cfRule>
  </conditionalFormatting>
  <conditionalFormatting sqref="J39">
    <cfRule type="cellIs" dxfId="45" priority="28" operator="greaterThan">
      <formula>0</formula>
    </cfRule>
    <cfRule type="cellIs" dxfId="44" priority="29" operator="lessThan">
      <formula>0</formula>
    </cfRule>
  </conditionalFormatting>
  <conditionalFormatting sqref="G16">
    <cfRule type="cellIs" dxfId="43" priority="27" operator="notEqual">
      <formula>562931858.2</formula>
    </cfRule>
  </conditionalFormatting>
  <conditionalFormatting sqref="G18">
    <cfRule type="cellIs" dxfId="42" priority="26" operator="notEqual">
      <formula>564220290.54</formula>
    </cfRule>
  </conditionalFormatting>
  <conditionalFormatting sqref="G22">
    <cfRule type="cellIs" dxfId="41" priority="25" operator="notEqual">
      <formula>99230</formula>
    </cfRule>
  </conditionalFormatting>
  <conditionalFormatting sqref="G24">
    <cfRule type="cellIs" dxfId="40" priority="24" operator="notEqual">
      <formula>1189202.34</formula>
    </cfRule>
  </conditionalFormatting>
  <conditionalFormatting sqref="H24">
    <cfRule type="cellIs" dxfId="39" priority="23" operator="notEqual">
      <formula>-1044537.69</formula>
    </cfRule>
  </conditionalFormatting>
  <conditionalFormatting sqref="I24">
    <cfRule type="cellIs" dxfId="38" priority="22" operator="notEqual">
      <formula>2233740.03</formula>
    </cfRule>
  </conditionalFormatting>
  <conditionalFormatting sqref="G26">
    <cfRule type="cellIs" dxfId="37" priority="21" operator="notEqual">
      <formula>470343.28</formula>
    </cfRule>
  </conditionalFormatting>
  <conditionalFormatting sqref="G33">
    <cfRule type="cellIs" dxfId="36" priority="20" operator="notEqual">
      <formula>-433972.41</formula>
    </cfRule>
  </conditionalFormatting>
  <conditionalFormatting sqref="G31">
    <cfRule type="cellIs" dxfId="35" priority="19" operator="notEqual">
      <formula>507037.19+211727.94</formula>
    </cfRule>
  </conditionalFormatting>
  <conditionalFormatting sqref="F39">
    <cfRule type="cellIs" dxfId="34" priority="18" operator="notEqual">
      <formula>299450000</formula>
    </cfRule>
  </conditionalFormatting>
  <conditionalFormatting sqref="F40">
    <cfRule type="cellIs" dxfId="33" priority="17" operator="notEqual">
      <formula>19629000</formula>
    </cfRule>
  </conditionalFormatting>
  <conditionalFormatting sqref="F42">
    <cfRule type="cellIs" dxfId="32" priority="16" operator="notEqual">
      <formula>14722500</formula>
    </cfRule>
  </conditionalFormatting>
  <conditionalFormatting sqref="G42">
    <cfRule type="cellIs" dxfId="31" priority="15" operator="notEqual">
      <formula>14722500</formula>
    </cfRule>
  </conditionalFormatting>
  <conditionalFormatting sqref="G40">
    <cfRule type="cellIs" dxfId="30" priority="14" operator="notEqual">
      <formula>26175605.99</formula>
    </cfRule>
  </conditionalFormatting>
  <conditionalFormatting sqref="E52">
    <cfRule type="cellIs" dxfId="29" priority="13" operator="notEqual">
      <formula>970030.44</formula>
    </cfRule>
  </conditionalFormatting>
  <conditionalFormatting sqref="E53">
    <cfRule type="cellIs" dxfId="28" priority="12" operator="notEqual">
      <formula>1366599.73</formula>
    </cfRule>
  </conditionalFormatting>
  <conditionalFormatting sqref="E54">
    <cfRule type="cellIs" dxfId="27" priority="11" operator="notEqual">
      <formula>9337744.52</formula>
    </cfRule>
  </conditionalFormatting>
  <conditionalFormatting sqref="E55">
    <cfRule type="cellIs" dxfId="26" priority="10" operator="notEqual">
      <formula>15657231.02</formula>
    </cfRule>
  </conditionalFormatting>
  <conditionalFormatting sqref="E56">
    <cfRule type="cellIs" dxfId="25" priority="9" operator="notEqual">
      <formula>27331605.71</formula>
    </cfRule>
  </conditionalFormatting>
  <conditionalFormatting sqref="H52">
    <cfRule type="cellIs" dxfId="24" priority="8" operator="notEqual">
      <formula>970030.44</formula>
    </cfRule>
  </conditionalFormatting>
  <conditionalFormatting sqref="H53">
    <cfRule type="cellIs" dxfId="23" priority="7" operator="notEqual">
      <formula>1250838.2</formula>
    </cfRule>
  </conditionalFormatting>
  <conditionalFormatting sqref="H54">
    <cfRule type="cellIs" dxfId="22" priority="6" operator="notEqual">
      <formula>7806561.25+6941555.56</formula>
    </cfRule>
  </conditionalFormatting>
  <conditionalFormatting sqref="H55">
    <cfRule type="cellIs" dxfId="21" priority="5" operator="notEqual">
      <formula>12789390.07</formula>
    </cfRule>
  </conditionalFormatting>
  <conditionalFormatting sqref="H56">
    <cfRule type="cellIs" dxfId="20" priority="4" operator="notEqual">
      <formula>29758375.52</formula>
    </cfRule>
  </conditionalFormatting>
  <conditionalFormatting sqref="I53">
    <cfRule type="cellIs" dxfId="19" priority="3" operator="notEqual">
      <formula>1700190.09</formula>
    </cfRule>
  </conditionalFormatting>
  <conditionalFormatting sqref="E16">
    <cfRule type="cellIs" dxfId="18" priority="2" operator="notEqual">
      <formula>574271000</formula>
    </cfRule>
  </conditionalFormatting>
  <conditionalFormatting sqref="E18">
    <cfRule type="cellIs" dxfId="17" priority="1" operator="notEqual">
      <formula>574271000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&amp;L&amp;"Arial,Kurzíva"Rada Olomouckého kraje 29.5.2014
x.- Rozpočet Olomouckého kraje 2014-závěrečný účet 
Příloha č.x: Financování hospodaření příspěvkových organizací Olomouckého kraje&amp;R&amp;"Arial,Kurzíva"Strana &amp;P (celkem xxx)</oddFooter>
  </headerFooter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K60"/>
  <sheetViews>
    <sheetView zoomScaleNormal="100" workbookViewId="0">
      <selection activeCell="C28" sqref="C28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7.42578125" style="2" customWidth="1"/>
    <col min="7" max="9" width="14.7109375" style="2" customWidth="1"/>
    <col min="10" max="16384" width="9.140625" style="1"/>
  </cols>
  <sheetData>
    <row r="1" spans="1:11" ht="19.5" x14ac:dyDescent="0.4">
      <c r="A1" s="122" t="s">
        <v>49</v>
      </c>
      <c r="B1" s="121"/>
      <c r="C1" s="121"/>
      <c r="D1" s="121"/>
      <c r="E1" s="120"/>
      <c r="F1" s="120"/>
    </row>
    <row r="2" spans="1:11" ht="19.5" x14ac:dyDescent="0.4">
      <c r="A2" s="371" t="s">
        <v>48</v>
      </c>
      <c r="B2" s="371"/>
      <c r="C2" s="371"/>
      <c r="D2" s="371"/>
      <c r="E2" s="373" t="s">
        <v>89</v>
      </c>
      <c r="F2" s="374"/>
      <c r="G2" s="374"/>
      <c r="H2" s="374"/>
      <c r="I2" s="374"/>
      <c r="J2" s="119"/>
      <c r="K2" s="119"/>
    </row>
    <row r="3" spans="1:11" ht="12" customHeight="1" x14ac:dyDescent="0.4">
      <c r="A3" s="235"/>
      <c r="B3" s="235"/>
      <c r="C3" s="235"/>
      <c r="D3" s="235"/>
      <c r="E3" s="372" t="s">
        <v>46</v>
      </c>
      <c r="F3" s="372"/>
      <c r="G3" s="372"/>
      <c r="H3" s="372"/>
      <c r="I3" s="372"/>
    </row>
    <row r="4" spans="1:11" ht="15.75" x14ac:dyDescent="0.25">
      <c r="A4" s="117" t="s">
        <v>47</v>
      </c>
      <c r="E4" s="368" t="s">
        <v>90</v>
      </c>
      <c r="F4" s="368"/>
      <c r="G4" s="368"/>
      <c r="H4" s="368"/>
      <c r="I4" s="368"/>
    </row>
    <row r="5" spans="1:11" ht="9" customHeight="1" x14ac:dyDescent="0.25">
      <c r="A5" s="117"/>
      <c r="E5" s="372" t="s">
        <v>46</v>
      </c>
      <c r="F5" s="372"/>
      <c r="G5" s="372"/>
      <c r="H5" s="372"/>
      <c r="I5" s="372"/>
    </row>
    <row r="6" spans="1:11" ht="19.5" x14ac:dyDescent="0.4">
      <c r="A6" s="115" t="s">
        <v>45</v>
      </c>
      <c r="E6" s="374" t="s">
        <v>91</v>
      </c>
      <c r="F6" s="374"/>
      <c r="G6" s="374"/>
      <c r="H6" s="115" t="s">
        <v>44</v>
      </c>
      <c r="I6" s="232" t="s">
        <v>76</v>
      </c>
    </row>
    <row r="7" spans="1:11" ht="9.75" customHeight="1" x14ac:dyDescent="0.4">
      <c r="A7" s="115"/>
      <c r="E7" s="372" t="s">
        <v>43</v>
      </c>
      <c r="F7" s="372"/>
      <c r="G7" s="372"/>
      <c r="H7" s="372"/>
      <c r="I7" s="372"/>
    </row>
    <row r="8" spans="1:11" ht="3.75" customHeight="1" x14ac:dyDescent="0.4">
      <c r="A8" s="115"/>
      <c r="E8" s="113"/>
      <c r="F8" s="113"/>
      <c r="G8" s="113"/>
      <c r="H8" s="114"/>
      <c r="I8" s="113"/>
    </row>
    <row r="9" spans="1:11" ht="19.5" x14ac:dyDescent="0.4">
      <c r="A9" s="115"/>
      <c r="E9" s="113"/>
      <c r="F9" s="113"/>
      <c r="G9" s="113"/>
      <c r="H9" s="114"/>
      <c r="I9" s="113"/>
    </row>
    <row r="11" spans="1:11" ht="18.75" x14ac:dyDescent="0.4">
      <c r="A11" s="112"/>
      <c r="B11" s="111"/>
      <c r="C11" s="111"/>
      <c r="D11" s="111"/>
      <c r="E11" s="105" t="s">
        <v>42</v>
      </c>
      <c r="F11" s="105" t="s">
        <v>41</v>
      </c>
      <c r="G11" s="108" t="s">
        <v>21</v>
      </c>
      <c r="H11" s="110" t="s">
        <v>40</v>
      </c>
      <c r="I11" s="109"/>
    </row>
    <row r="12" spans="1:11" ht="18.75" x14ac:dyDescent="0.4">
      <c r="A12" s="69"/>
      <c r="B12" s="69"/>
      <c r="C12" s="69"/>
      <c r="D12" s="69"/>
      <c r="E12" s="105" t="s">
        <v>39</v>
      </c>
      <c r="F12" s="105" t="s">
        <v>39</v>
      </c>
      <c r="G12" s="108" t="s">
        <v>38</v>
      </c>
      <c r="H12" s="107" t="s">
        <v>37</v>
      </c>
      <c r="I12" s="106" t="s">
        <v>36</v>
      </c>
    </row>
    <row r="13" spans="1:11" ht="15" x14ac:dyDescent="0.2">
      <c r="A13" s="69"/>
      <c r="B13" s="69"/>
      <c r="C13" s="69"/>
      <c r="D13" s="69"/>
      <c r="E13" s="105" t="s">
        <v>0</v>
      </c>
      <c r="F13" s="105" t="s">
        <v>0</v>
      </c>
      <c r="G13" s="104"/>
      <c r="H13" s="378" t="s">
        <v>10</v>
      </c>
      <c r="I13" s="379"/>
    </row>
    <row r="14" spans="1:11" ht="15" x14ac:dyDescent="0.2">
      <c r="A14" s="69"/>
      <c r="B14" s="69"/>
      <c r="C14" s="69"/>
      <c r="D14" s="69"/>
      <c r="E14" s="105"/>
      <c r="F14" s="105"/>
      <c r="G14" s="104"/>
      <c r="H14" s="233"/>
      <c r="I14" s="234"/>
    </row>
    <row r="15" spans="1:11" ht="18.75" x14ac:dyDescent="0.4">
      <c r="A15" s="70" t="s">
        <v>35</v>
      </c>
      <c r="B15" s="70"/>
      <c r="C15" s="100"/>
      <c r="D15" s="99"/>
      <c r="E15" s="101"/>
      <c r="F15" s="101"/>
      <c r="G15" s="81"/>
      <c r="H15" s="69"/>
      <c r="I15" s="69"/>
    </row>
    <row r="16" spans="1:11" ht="19.5" x14ac:dyDescent="0.4">
      <c r="A16" s="95" t="s">
        <v>34</v>
      </c>
      <c r="B16" s="70"/>
      <c r="C16" s="100"/>
      <c r="D16" s="99"/>
      <c r="E16" s="197">
        <v>182644000</v>
      </c>
      <c r="F16" s="94">
        <v>170595000</v>
      </c>
      <c r="G16" s="91">
        <f>H16+I16</f>
        <v>170202938.27999997</v>
      </c>
      <c r="H16" s="197">
        <v>166316893.21999997</v>
      </c>
      <c r="I16" s="197">
        <v>3886045.06</v>
      </c>
    </row>
    <row r="17" spans="1:11" ht="14.25" x14ac:dyDescent="0.3">
      <c r="A17" s="98"/>
      <c r="B17" s="97"/>
      <c r="C17" s="97"/>
      <c r="D17" s="97"/>
      <c r="E17" s="96"/>
      <c r="F17" s="96"/>
    </row>
    <row r="18" spans="1:11" ht="19.5" x14ac:dyDescent="0.4">
      <c r="A18" s="95" t="s">
        <v>33</v>
      </c>
      <c r="B18" s="84"/>
      <c r="C18" s="84"/>
      <c r="D18" s="84"/>
      <c r="E18" s="197">
        <v>182644000</v>
      </c>
      <c r="F18" s="94">
        <v>170595000</v>
      </c>
      <c r="G18" s="91">
        <f>H18+I18</f>
        <v>170414666.22000003</v>
      </c>
      <c r="H18" s="197">
        <v>165527031.57000002</v>
      </c>
      <c r="I18" s="197">
        <v>4887634.6500000004</v>
      </c>
    </row>
    <row r="19" spans="1:11" ht="18" x14ac:dyDescent="0.35">
      <c r="A19" s="93"/>
      <c r="B19" s="84"/>
      <c r="C19" s="84"/>
      <c r="D19" s="84"/>
      <c r="E19" s="91"/>
      <c r="F19" s="92"/>
      <c r="G19" s="91"/>
      <c r="H19" s="90"/>
      <c r="I19" s="90"/>
    </row>
    <row r="20" spans="1:11" ht="18" hidden="1" x14ac:dyDescent="0.35">
      <c r="A20" s="89"/>
      <c r="B20" s="88"/>
      <c r="C20" s="88"/>
      <c r="D20" s="88"/>
      <c r="E20" s="84"/>
      <c r="F20" s="84"/>
      <c r="G20" s="84"/>
      <c r="H20" s="87"/>
      <c r="I20" s="87"/>
    </row>
    <row r="21" spans="1:11" ht="19.5" x14ac:dyDescent="0.4">
      <c r="A21" s="86" t="s">
        <v>32</v>
      </c>
      <c r="B21" s="82"/>
      <c r="C21" s="82"/>
      <c r="D21" s="82"/>
      <c r="E21" s="82"/>
      <c r="F21" s="82"/>
      <c r="G21" s="85"/>
      <c r="H21" s="84"/>
      <c r="I21" s="84"/>
    </row>
    <row r="22" spans="1:11" ht="18" x14ac:dyDescent="0.35">
      <c r="A22" s="82"/>
      <c r="B22" s="82"/>
      <c r="C22" s="83" t="s">
        <v>31</v>
      </c>
      <c r="D22" s="82"/>
      <c r="E22" s="82"/>
      <c r="F22" s="82"/>
      <c r="G22" s="197">
        <v>0</v>
      </c>
      <c r="H22" s="197">
        <v>0</v>
      </c>
      <c r="I22" s="197">
        <v>0</v>
      </c>
    </row>
    <row r="23" spans="1:11" ht="18" x14ac:dyDescent="0.25">
      <c r="A23" s="81"/>
      <c r="B23" s="79"/>
      <c r="C23" s="80"/>
      <c r="D23" s="79"/>
      <c r="E23" s="79"/>
      <c r="F23" s="79"/>
      <c r="G23" s="78"/>
      <c r="H23" s="77"/>
      <c r="I23" s="77"/>
    </row>
    <row r="24" spans="1:11" s="123" customFormat="1" ht="15" x14ac:dyDescent="0.3">
      <c r="A24" s="300" t="s">
        <v>30</v>
      </c>
      <c r="B24" s="300"/>
      <c r="C24" s="100"/>
      <c r="D24" s="300"/>
      <c r="E24" s="300"/>
      <c r="F24" s="300"/>
      <c r="G24" s="302">
        <f>ROUND(G18-G16-G22,2)</f>
        <v>211727.94</v>
      </c>
      <c r="H24" s="303">
        <f>H18-H16-H22</f>
        <v>-789861.64999994636</v>
      </c>
      <c r="I24" s="303">
        <f>I18-I16-I22</f>
        <v>1001589.5900000003</v>
      </c>
    </row>
    <row r="25" spans="1:11" ht="18.75" x14ac:dyDescent="0.4">
      <c r="A25" s="384" t="s">
        <v>122</v>
      </c>
      <c r="B25" s="385"/>
      <c r="C25" s="385"/>
      <c r="D25" s="385"/>
      <c r="E25" s="385"/>
      <c r="F25" s="385"/>
      <c r="G25" s="296">
        <v>-209669.34000000003</v>
      </c>
    </row>
    <row r="26" spans="1:11" ht="15" x14ac:dyDescent="0.3">
      <c r="A26" s="295" t="s">
        <v>28</v>
      </c>
      <c r="B26" s="295"/>
      <c r="C26" s="295"/>
      <c r="D26" s="295"/>
      <c r="E26" s="295"/>
      <c r="F26" s="295"/>
      <c r="G26" s="296">
        <v>421397.28</v>
      </c>
      <c r="H26" s="69"/>
    </row>
    <row r="28" spans="1:11" ht="18.75" x14ac:dyDescent="0.4">
      <c r="A28" s="43" t="s">
        <v>27</v>
      </c>
      <c r="B28" s="294" t="s">
        <v>103</v>
      </c>
      <c r="C28" s="294"/>
      <c r="D28" s="68"/>
      <c r="E28" s="68"/>
      <c r="F28" s="4"/>
      <c r="G28" s="299"/>
      <c r="H28" s="55"/>
      <c r="I28" s="4"/>
    </row>
    <row r="29" spans="1:11" ht="18.75" x14ac:dyDescent="0.4">
      <c r="A29" s="43"/>
      <c r="B29" s="43"/>
      <c r="C29" s="291" t="s">
        <v>26</v>
      </c>
      <c r="D29" s="93"/>
      <c r="E29" s="84"/>
      <c r="F29" s="293"/>
      <c r="G29" s="301">
        <f>G30+G31</f>
        <v>0</v>
      </c>
      <c r="H29" s="55"/>
      <c r="I29" s="4"/>
    </row>
    <row r="30" spans="1:11" ht="14.25" customHeight="1" x14ac:dyDescent="0.4">
      <c r="A30" s="70"/>
      <c r="B30" s="70"/>
      <c r="C30" s="1"/>
      <c r="D30" s="1"/>
      <c r="E30" s="185" t="s">
        <v>114</v>
      </c>
      <c r="F30" s="292" t="s">
        <v>4</v>
      </c>
      <c r="G30" s="304">
        <v>0</v>
      </c>
      <c r="H30" s="289"/>
      <c r="I30" s="69"/>
    </row>
    <row r="31" spans="1:11" ht="18.75" x14ac:dyDescent="0.4">
      <c r="A31" s="70"/>
      <c r="B31" s="70"/>
      <c r="C31" s="73"/>
      <c r="D31" s="72"/>
      <c r="E31" s="98"/>
      <c r="F31" s="305" t="s">
        <v>2</v>
      </c>
      <c r="G31" s="306">
        <v>0</v>
      </c>
      <c r="H31" s="55"/>
      <c r="I31" s="69"/>
    </row>
    <row r="32" spans="1:11" ht="18.75" x14ac:dyDescent="0.4">
      <c r="A32" s="70"/>
      <c r="B32" s="70"/>
      <c r="C32" s="382" t="s">
        <v>123</v>
      </c>
      <c r="D32" s="382"/>
      <c r="E32" s="382"/>
      <c r="F32" s="383"/>
      <c r="G32" s="297">
        <f>G26</f>
        <v>421397.28</v>
      </c>
      <c r="H32" s="55"/>
      <c r="I32" s="69"/>
      <c r="J32" s="123"/>
      <c r="K32" s="123"/>
    </row>
    <row r="33" spans="1:11" ht="18.75" x14ac:dyDescent="0.4">
      <c r="A33" s="70"/>
      <c r="B33" s="290" t="s">
        <v>25</v>
      </c>
      <c r="C33" s="380" t="s">
        <v>124</v>
      </c>
      <c r="D33" s="392"/>
      <c r="E33" s="392"/>
      <c r="F33" s="392"/>
      <c r="G33" s="298">
        <v>0</v>
      </c>
      <c r="H33" s="55"/>
      <c r="I33" s="69"/>
    </row>
    <row r="34" spans="1:11" x14ac:dyDescent="0.2">
      <c r="A34" s="388" t="s">
        <v>121</v>
      </c>
      <c r="B34" s="389"/>
      <c r="C34" s="389"/>
      <c r="D34" s="389"/>
      <c r="E34" s="389"/>
      <c r="F34" s="389"/>
      <c r="G34" s="389"/>
      <c r="H34" s="389"/>
      <c r="I34" s="389"/>
    </row>
    <row r="35" spans="1:11" x14ac:dyDescent="0.2">
      <c r="A35" s="389"/>
      <c r="B35" s="389"/>
      <c r="C35" s="389"/>
      <c r="D35" s="389"/>
      <c r="E35" s="389"/>
      <c r="F35" s="389"/>
      <c r="G35" s="389"/>
      <c r="H35" s="389"/>
      <c r="I35" s="389"/>
    </row>
    <row r="36" spans="1:11" x14ac:dyDescent="0.2">
      <c r="A36" s="389"/>
      <c r="B36" s="389"/>
      <c r="C36" s="389"/>
      <c r="D36" s="389"/>
      <c r="E36" s="389"/>
      <c r="F36" s="389"/>
      <c r="G36" s="389"/>
      <c r="H36" s="389"/>
      <c r="I36" s="389"/>
    </row>
    <row r="37" spans="1:11" ht="19.5" x14ac:dyDescent="0.4">
      <c r="A37" s="43" t="s">
        <v>24</v>
      </c>
      <c r="B37" s="43" t="s">
        <v>23</v>
      </c>
      <c r="C37" s="43"/>
      <c r="D37" s="66"/>
      <c r="E37" s="5"/>
      <c r="F37" s="68"/>
      <c r="G37" s="67"/>
      <c r="H37" s="4"/>
      <c r="I37" s="4"/>
    </row>
    <row r="38" spans="1:11" ht="18.75" x14ac:dyDescent="0.4">
      <c r="A38" s="43"/>
      <c r="B38" s="43"/>
      <c r="C38" s="43"/>
      <c r="D38" s="66"/>
      <c r="F38" s="9" t="s">
        <v>22</v>
      </c>
      <c r="G38" s="65" t="s">
        <v>21</v>
      </c>
      <c r="H38" s="4"/>
      <c r="I38" s="64" t="s">
        <v>20</v>
      </c>
      <c r="J38" s="63">
        <f>G39-F39</f>
        <v>-3679139.9300000072</v>
      </c>
      <c r="K38" s="61" t="str">
        <f>IF(J38&gt;0,"překročen limit",IF(J38=0," ","nedočerpáno"))</f>
        <v>nedočerpáno</v>
      </c>
    </row>
    <row r="39" spans="1:11" ht="16.5" x14ac:dyDescent="0.35">
      <c r="A39" s="59" t="s">
        <v>19</v>
      </c>
      <c r="B39" s="58"/>
      <c r="C39" s="57"/>
      <c r="D39" s="58"/>
      <c r="E39" s="5"/>
      <c r="F39" s="267">
        <v>83500000</v>
      </c>
      <c r="G39" s="56">
        <v>79820860.069999993</v>
      </c>
      <c r="H39" s="55"/>
      <c r="I39" s="54">
        <f>IF(F39=0,"nerozp.",G39/F39)</f>
        <v>0.95593844395209571</v>
      </c>
      <c r="J39" s="62">
        <f>G40-F40</f>
        <v>4729149.3899999997</v>
      </c>
      <c r="K39" s="61" t="str">
        <f>IF(J39&gt;0," vlast. prostř.",IF(J39=0," ","NEDOČERPÁNO"))</f>
        <v xml:space="preserve"> vlast. prostř.</v>
      </c>
    </row>
    <row r="40" spans="1:11" ht="16.5" x14ac:dyDescent="0.35">
      <c r="A40" s="59" t="s">
        <v>18</v>
      </c>
      <c r="B40" s="58"/>
      <c r="C40" s="57"/>
      <c r="D40" s="60"/>
      <c r="E40" s="60"/>
      <c r="F40" s="267">
        <v>0</v>
      </c>
      <c r="G40" s="56">
        <v>4729149.3899999997</v>
      </c>
      <c r="H40" s="55"/>
      <c r="I40" s="54" t="str">
        <f>IF(F40=0,"nerozp.",G40/F40)</f>
        <v>nerozp.</v>
      </c>
    </row>
    <row r="41" spans="1:11" ht="16.5" x14ac:dyDescent="0.35">
      <c r="A41" s="59" t="s">
        <v>17</v>
      </c>
      <c r="B41" s="58"/>
      <c r="C41" s="57"/>
      <c r="D41" s="60"/>
      <c r="E41" s="60"/>
      <c r="F41" s="56">
        <v>0</v>
      </c>
      <c r="G41" s="56">
        <v>0</v>
      </c>
      <c r="H41" s="55"/>
      <c r="I41" s="54" t="str">
        <f>IF(F41=0,"nerozp.",G41/F41)</f>
        <v>nerozp.</v>
      </c>
    </row>
    <row r="42" spans="1:11" ht="16.5" x14ac:dyDescent="0.35">
      <c r="A42" s="59" t="s">
        <v>16</v>
      </c>
      <c r="B42" s="58"/>
      <c r="C42" s="57"/>
      <c r="D42" s="5"/>
      <c r="E42" s="5"/>
      <c r="F42" s="56">
        <v>0</v>
      </c>
      <c r="G42" s="56">
        <v>0</v>
      </c>
      <c r="H42" s="55"/>
      <c r="I42" s="54" t="str">
        <f>IF(F42=0,"nerozp.",G42/F42)</f>
        <v>nerozp.</v>
      </c>
    </row>
    <row r="43" spans="1:11" ht="16.5" x14ac:dyDescent="0.35">
      <c r="A43" s="59" t="s">
        <v>15</v>
      </c>
      <c r="B43" s="58"/>
      <c r="C43" s="57"/>
      <c r="D43" s="5"/>
      <c r="E43" s="5"/>
      <c r="F43" s="56">
        <v>0</v>
      </c>
      <c r="G43" s="56">
        <v>0</v>
      </c>
      <c r="H43" s="55"/>
      <c r="I43" s="54" t="str">
        <f>IF(F43=0,"nerozp.",G43/F43)</f>
        <v>nerozp.</v>
      </c>
    </row>
    <row r="44" spans="1:11" ht="14.25" x14ac:dyDescent="0.2">
      <c r="A44" s="53" t="s">
        <v>14</v>
      </c>
      <c r="B44" s="285" t="s">
        <v>116</v>
      </c>
      <c r="C44" s="286"/>
      <c r="D44" s="287"/>
      <c r="E44" s="287"/>
      <c r="F44" s="288"/>
      <c r="G44" s="288"/>
      <c r="H44" s="45"/>
      <c r="I44" s="44"/>
    </row>
    <row r="45" spans="1:11" ht="14.25" x14ac:dyDescent="0.2">
      <c r="A45" s="53"/>
      <c r="B45" s="52"/>
      <c r="C45" s="51"/>
      <c r="D45" s="47"/>
      <c r="E45" s="47"/>
      <c r="F45" s="46"/>
      <c r="G45" s="46"/>
      <c r="H45" s="45"/>
      <c r="I45" s="44"/>
    </row>
    <row r="46" spans="1:11" ht="16.5" x14ac:dyDescent="0.35">
      <c r="A46" s="50"/>
      <c r="B46" s="49"/>
      <c r="C46" s="48"/>
      <c r="D46" s="47"/>
      <c r="E46" s="47"/>
      <c r="F46" s="46"/>
      <c r="G46" s="46"/>
      <c r="H46" s="45"/>
      <c r="I46" s="44"/>
    </row>
    <row r="47" spans="1:11" ht="19.5" thickBot="1" x14ac:dyDescent="0.45">
      <c r="A47" s="43" t="s">
        <v>12</v>
      </c>
      <c r="B47" s="43" t="s">
        <v>11</v>
      </c>
      <c r="C47" s="42"/>
      <c r="D47" s="5"/>
      <c r="E47" s="5"/>
      <c r="F47" s="4"/>
      <c r="G47" s="10"/>
      <c r="H47" s="369" t="s">
        <v>10</v>
      </c>
      <c r="I47" s="370"/>
    </row>
    <row r="48" spans="1:11" ht="18.75" thickTop="1" x14ac:dyDescent="0.35">
      <c r="A48" s="41"/>
      <c r="B48" s="39"/>
      <c r="C48" s="40"/>
      <c r="D48" s="39"/>
      <c r="E48" s="38" t="s">
        <v>9</v>
      </c>
      <c r="F48" s="37" t="s">
        <v>8</v>
      </c>
      <c r="G48" s="37" t="s">
        <v>7</v>
      </c>
      <c r="H48" s="36" t="s">
        <v>6</v>
      </c>
      <c r="I48" s="35" t="s">
        <v>5</v>
      </c>
    </row>
    <row r="49" spans="1:9" x14ac:dyDescent="0.2">
      <c r="A49" s="31"/>
      <c r="B49" s="4"/>
      <c r="C49" s="4"/>
      <c r="D49" s="4"/>
      <c r="E49" s="31"/>
      <c r="F49" s="375"/>
      <c r="G49" s="34"/>
      <c r="H49" s="33">
        <v>41639</v>
      </c>
      <c r="I49" s="32">
        <v>41639</v>
      </c>
    </row>
    <row r="50" spans="1:9" x14ac:dyDescent="0.2">
      <c r="A50" s="31"/>
      <c r="B50" s="4"/>
      <c r="C50" s="4"/>
      <c r="D50" s="4"/>
      <c r="E50" s="31"/>
      <c r="F50" s="375"/>
      <c r="G50" s="30"/>
      <c r="H50" s="30"/>
      <c r="I50" s="29"/>
    </row>
    <row r="51" spans="1:9" ht="13.5" thickBot="1" x14ac:dyDescent="0.25">
      <c r="A51" s="27"/>
      <c r="B51" s="28"/>
      <c r="C51" s="28"/>
      <c r="D51" s="28"/>
      <c r="E51" s="27"/>
      <c r="F51" s="26"/>
      <c r="G51" s="26"/>
      <c r="H51" s="26"/>
      <c r="I51" s="25"/>
    </row>
    <row r="52" spans="1:9" ht="13.5" thickTop="1" x14ac:dyDescent="0.2">
      <c r="A52" s="24"/>
      <c r="B52" s="23"/>
      <c r="C52" s="23" t="s">
        <v>4</v>
      </c>
      <c r="D52" s="23"/>
      <c r="E52" s="277">
        <v>214819</v>
      </c>
      <c r="F52" s="22">
        <v>0</v>
      </c>
      <c r="G52" s="21">
        <v>0</v>
      </c>
      <c r="H52" s="280">
        <f>E52+F52-G52</f>
        <v>214819</v>
      </c>
      <c r="I52" s="20">
        <v>214819</v>
      </c>
    </row>
    <row r="53" spans="1:9" x14ac:dyDescent="0.2">
      <c r="A53" s="19"/>
      <c r="B53" s="18"/>
      <c r="C53" s="18" t="s">
        <v>3</v>
      </c>
      <c r="D53" s="18"/>
      <c r="E53" s="278">
        <v>510044.55</v>
      </c>
      <c r="F53" s="17">
        <v>788297.04</v>
      </c>
      <c r="G53" s="16">
        <v>880136.9</v>
      </c>
      <c r="H53" s="281">
        <f>E53+F53-G53</f>
        <v>418204.69000000006</v>
      </c>
      <c r="I53" s="283">
        <v>942126.39</v>
      </c>
    </row>
    <row r="54" spans="1:9" x14ac:dyDescent="0.2">
      <c r="A54" s="19"/>
      <c r="B54" s="18"/>
      <c r="C54" s="18" t="s">
        <v>2</v>
      </c>
      <c r="D54" s="18"/>
      <c r="E54" s="278">
        <v>4691545.82</v>
      </c>
      <c r="F54" s="17">
        <v>5195246.4300000006</v>
      </c>
      <c r="G54" s="16">
        <v>609</v>
      </c>
      <c r="H54" s="281">
        <f>E54+F54-G54</f>
        <v>9886183.25</v>
      </c>
      <c r="I54" s="15">
        <v>9886183.25</v>
      </c>
    </row>
    <row r="55" spans="1:9" x14ac:dyDescent="0.2">
      <c r="A55" s="19"/>
      <c r="B55" s="18"/>
      <c r="C55" s="18" t="s">
        <v>1</v>
      </c>
      <c r="D55" s="18"/>
      <c r="E55" s="278">
        <v>7165948.3799999999</v>
      </c>
      <c r="F55" s="17">
        <v>9364833.5700000003</v>
      </c>
      <c r="G55" s="16">
        <v>13830512.440000001</v>
      </c>
      <c r="H55" s="281">
        <f>E55+F55-G55</f>
        <v>2700269.5099999979</v>
      </c>
      <c r="I55" s="15">
        <v>2700269.51</v>
      </c>
    </row>
    <row r="56" spans="1:9" ht="18.75" thickBot="1" x14ac:dyDescent="0.4">
      <c r="A56" s="14" t="s">
        <v>0</v>
      </c>
      <c r="B56" s="13"/>
      <c r="C56" s="13"/>
      <c r="D56" s="13"/>
      <c r="E56" s="279">
        <f>SUM(E52:E55)</f>
        <v>12582357.75</v>
      </c>
      <c r="F56" s="12">
        <f>SUM(F52:F55)</f>
        <v>15348377.040000001</v>
      </c>
      <c r="G56" s="12">
        <f>SUM(G52:G55)</f>
        <v>14711258.340000002</v>
      </c>
      <c r="H56" s="282">
        <f>SUM(H52:H55)</f>
        <v>13219476.449999997</v>
      </c>
      <c r="I56" s="11">
        <f>SUM(I52:I55)</f>
        <v>13743398.15</v>
      </c>
    </row>
    <row r="57" spans="1:9" ht="18.75" thickTop="1" x14ac:dyDescent="0.35">
      <c r="A57" s="7"/>
      <c r="B57" s="6"/>
      <c r="C57" s="6"/>
      <c r="D57" s="5"/>
      <c r="E57" s="5"/>
      <c r="F57" s="4"/>
      <c r="G57" s="10"/>
      <c r="H57" s="9"/>
      <c r="I57" s="9"/>
    </row>
    <row r="58" spans="1:9" ht="18" x14ac:dyDescent="0.35">
      <c r="A58" s="7"/>
      <c r="B58" s="6"/>
      <c r="C58" s="6"/>
      <c r="D58" s="5"/>
      <c r="E58" s="5"/>
      <c r="F58" s="4"/>
      <c r="G58" s="8"/>
      <c r="H58" s="4"/>
      <c r="I58" s="4"/>
    </row>
    <row r="59" spans="1:9" ht="18" x14ac:dyDescent="0.35">
      <c r="A59" s="7"/>
      <c r="B59" s="6"/>
      <c r="C59" s="6"/>
      <c r="D59" s="5"/>
      <c r="E59" s="5"/>
      <c r="F59" s="4"/>
      <c r="G59" s="4"/>
      <c r="H59" s="4"/>
      <c r="I59" s="4"/>
    </row>
    <row r="60" spans="1:9" x14ac:dyDescent="0.2">
      <c r="A60" s="3"/>
      <c r="B60" s="3"/>
      <c r="C60" s="3"/>
      <c r="D60" s="3"/>
      <c r="E60" s="3"/>
      <c r="F60" s="3"/>
      <c r="G60" s="3"/>
      <c r="H60" s="3"/>
      <c r="I60" s="3"/>
    </row>
  </sheetData>
  <sheetProtection selectLockedCells="1"/>
  <mergeCells count="14">
    <mergeCell ref="H47:I47"/>
    <mergeCell ref="F49:F50"/>
    <mergeCell ref="C32:F32"/>
    <mergeCell ref="A2:D2"/>
    <mergeCell ref="E2:I2"/>
    <mergeCell ref="E3:I3"/>
    <mergeCell ref="E4:I4"/>
    <mergeCell ref="E5:I5"/>
    <mergeCell ref="E6:G6"/>
    <mergeCell ref="A25:F25"/>
    <mergeCell ref="E7:I7"/>
    <mergeCell ref="H13:I13"/>
    <mergeCell ref="C33:F33"/>
    <mergeCell ref="A34:I36"/>
  </mergeCells>
  <conditionalFormatting sqref="I39">
    <cfRule type="cellIs" dxfId="16" priority="6" stopIfTrue="1" operator="greaterThan">
      <formula>1</formula>
    </cfRule>
  </conditionalFormatting>
  <conditionalFormatting sqref="I43:I46">
    <cfRule type="cellIs" dxfId="15" priority="7" stopIfTrue="1" operator="greaterThan">
      <formula>1</formula>
    </cfRule>
  </conditionalFormatting>
  <conditionalFormatting sqref="I42 I40">
    <cfRule type="cellIs" dxfId="14" priority="8" stopIfTrue="1" operator="greaterThan">
      <formula>1</formula>
    </cfRule>
    <cfRule type="cellIs" dxfId="13" priority="9" stopIfTrue="1" operator="lessThan">
      <formula>1</formula>
    </cfRule>
  </conditionalFormatting>
  <conditionalFormatting sqref="H52:H55">
    <cfRule type="cellIs" dxfId="12" priority="10" stopIfTrue="1" operator="notEqual">
      <formula>E52+F52-G52</formula>
    </cfRule>
  </conditionalFormatting>
  <conditionalFormatting sqref="I56">
    <cfRule type="cellIs" dxfId="11" priority="11" stopIfTrue="1" operator="notEqual">
      <formula>$I$52+$I$53+$I$54+$I$55</formula>
    </cfRule>
  </conditionalFormatting>
  <conditionalFormatting sqref="H56">
    <cfRule type="cellIs" dxfId="10" priority="12" stopIfTrue="1" operator="notEqual">
      <formula>E56+F56-G56</formula>
    </cfRule>
    <cfRule type="cellIs" dxfId="9" priority="13" stopIfTrue="1" operator="notEqual">
      <formula>SUM($H$52:$H$55)</formula>
    </cfRule>
  </conditionalFormatting>
  <conditionalFormatting sqref="G18 G16">
    <cfRule type="cellIs" dxfId="8" priority="14" stopIfTrue="1" operator="notEqual">
      <formula>H16+I16</formula>
    </cfRule>
  </conditionalFormatting>
  <conditionalFormatting sqref="G24">
    <cfRule type="cellIs" dxfId="7" priority="15" stopIfTrue="1" operator="notEqual">
      <formula>ROUND(H24+I24,2)</formula>
    </cfRule>
  </conditionalFormatting>
  <conditionalFormatting sqref="H24">
    <cfRule type="cellIs" dxfId="6" priority="16" stopIfTrue="1" operator="notEqual">
      <formula>$H$18-$H$16</formula>
    </cfRule>
  </conditionalFormatting>
  <conditionalFormatting sqref="G23">
    <cfRule type="cellIs" dxfId="5" priority="5" stopIfTrue="1" operator="notEqual">
      <formula>ROUND(H23+I23,2)</formula>
    </cfRule>
  </conditionalFormatting>
  <conditionalFormatting sqref="I24">
    <cfRule type="cellIs" dxfId="4" priority="17" stopIfTrue="1" operator="notEqual">
      <formula>I18-I16-I22</formula>
    </cfRule>
  </conditionalFormatting>
  <conditionalFormatting sqref="J38">
    <cfRule type="cellIs" dxfId="3" priority="3" operator="greaterThan">
      <formula>0</formula>
    </cfRule>
    <cfRule type="cellIs" dxfId="2" priority="4" operator="lessThan">
      <formula>0</formula>
    </cfRule>
  </conditionalFormatting>
  <conditionalFormatting sqref="J39">
    <cfRule type="cellIs" dxfId="1" priority="1" operator="greaterThan">
      <formula>0</formula>
    </cfRule>
    <cfRule type="cellIs" dxfId="0" priority="2" operator="lessThan">
      <formula>0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&amp;L&amp;"Arial,Kurzíva"Rada Olomouckého kraje x.x.2011
x.- Rozpočet Olomouckého kraje 2010-závěrečný účet 
Příloha č.x: Financování hospodaření příspěvkových organizací Olomouckého kraje&amp;R&amp;"Arial,Kurzíva"Strana &amp;P (celkem xxx)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8</vt:i4>
      </vt:variant>
    </vt:vector>
  </HeadingPairs>
  <TitlesOfParts>
    <vt:vector size="16" baseType="lpstr">
      <vt:lpstr>Rekapitulace zdravotnictví </vt:lpstr>
      <vt:lpstr>1. OLÚ Paseka</vt:lpstr>
      <vt:lpstr>2. OLÚ Moravský Beroun</vt:lpstr>
      <vt:lpstr>3. Dětské centrum Ostrůvek</vt:lpstr>
      <vt:lpstr>4. Dětské centrum Pavučinka</vt:lpstr>
      <vt:lpstr>5. Zdravot. záchr. Olomouc</vt:lpstr>
      <vt:lpstr>CELKEM</vt:lpstr>
      <vt:lpstr>VZOR</vt:lpstr>
      <vt:lpstr>'1. OLÚ Paseka'!Oblast_tisku</vt:lpstr>
      <vt:lpstr>'2. OLÚ Moravský Beroun'!Oblast_tisku</vt:lpstr>
      <vt:lpstr>'3. Dětské centrum Ostrůvek'!Oblast_tisku</vt:lpstr>
      <vt:lpstr>'4. Dětské centrum Pavučinka'!Oblast_tisku</vt:lpstr>
      <vt:lpstr>'5. Zdravot. záchr. Olomouc'!Oblast_tisku</vt:lpstr>
      <vt:lpstr>CELKEM!Oblast_tisku</vt:lpstr>
      <vt:lpstr>'Rekapitulace zdravotnictví '!Oblast_tisku</vt:lpstr>
      <vt:lpstr>VZOR!Oblast_tisku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Dostálová Anna</dc:creator>
  <cp:lastModifiedBy>Stiebnerová Monika</cp:lastModifiedBy>
  <cp:lastPrinted>2014-06-02T13:34:58Z</cp:lastPrinted>
  <dcterms:created xsi:type="dcterms:W3CDTF">2014-03-13T08:20:19Z</dcterms:created>
  <dcterms:modified xsi:type="dcterms:W3CDTF">2014-06-02T13:40:38Z</dcterms:modified>
</cp:coreProperties>
</file>