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10860" windowHeight="513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<sst xmlns="http://schemas.openxmlformats.org/spreadsheetml/2006/main" count="330" uniqueCount="149">
  <si>
    <t xml:space="preserve">druh dotace </t>
  </si>
  <si>
    <t>UZ</t>
  </si>
  <si>
    <t>vráceno do SR</t>
  </si>
  <si>
    <t>Soukromé školy</t>
  </si>
  <si>
    <t>Celkem</t>
  </si>
  <si>
    <t>Finanční vypořádání s Ministerstvem zemědělství</t>
  </si>
  <si>
    <t>Kč</t>
  </si>
  <si>
    <t>Finanční vypořádání s Ministerstvem kultury</t>
  </si>
  <si>
    <t>Finanční vypořádání s Ministerstvem financí</t>
  </si>
  <si>
    <t>Finanční vypořádání s Ministerstvem školství, mládeže a tělovýchovy</t>
  </si>
  <si>
    <t>Projekty romské komunity</t>
  </si>
  <si>
    <t>vráceno v průběhu roku MŠMT</t>
  </si>
  <si>
    <t>vráceno v průběhu roku MF</t>
  </si>
  <si>
    <t>Kulturní aktivity</t>
  </si>
  <si>
    <t>vráceno v průběhu roku MK</t>
  </si>
  <si>
    <t>vráceno v průběhu roku MZe</t>
  </si>
  <si>
    <t>Finanční vypořádání s Ministerstvem obrany</t>
  </si>
  <si>
    <t>vráceno v průběhu roku MO</t>
  </si>
  <si>
    <t>Neinv.transfery na provoz škol</t>
  </si>
  <si>
    <t>Finanční vypořádání s Ministerstvem životního prostředí</t>
  </si>
  <si>
    <t>vráceno v průběhu roku MŽP</t>
  </si>
  <si>
    <t>Program péče o krajinu</t>
  </si>
  <si>
    <t xml:space="preserve">vráceno v průběhu roku </t>
  </si>
  <si>
    <t>C e l k e m</t>
  </si>
  <si>
    <t>a) Olomoucký kraj</t>
  </si>
  <si>
    <t>b) Obce Olomouckého kraje</t>
  </si>
  <si>
    <t>Na účet Olomouckého kraje byly ze státního rozpočtu poskytnuty účelové dotace :</t>
  </si>
  <si>
    <t>Účelové dotace poskytnuté obcím Olomouckého kraje ze státního rozpočtu:</t>
  </si>
  <si>
    <t>Veřejné informační služby knihoven-neinv.</t>
  </si>
  <si>
    <t>Finanční vypořádání s Ministerstvem práce a sociálních věcí</t>
  </si>
  <si>
    <t>vráceno v průběhu roku MPSV</t>
  </si>
  <si>
    <t>Finanční vypořádání s Úřadem vlády</t>
  </si>
  <si>
    <t>vráceno v průběhu roku ÚV</t>
  </si>
  <si>
    <t>Spolupráce s franc.a vlámskými školami</t>
  </si>
  <si>
    <t>07131</t>
  </si>
  <si>
    <t>Finanční vypořádání s Ministerstvem vnitra</t>
  </si>
  <si>
    <t>vráceno v průběhu roku MV</t>
  </si>
  <si>
    <t xml:space="preserve">Přes čerpací účty čerpal Olomoucký kraj a příspěvkové organizace zřizované Olomouckým krajem účelové dotace v celkové výši </t>
  </si>
  <si>
    <t xml:space="preserve">Účelové dotace čerpané prostřednictvím čerpacích účtů </t>
  </si>
  <si>
    <t>Podpora koordinátorů romských poradců</t>
  </si>
  <si>
    <t>04001</t>
  </si>
  <si>
    <t>Náhrada škody způsobená chrán.živočichy</t>
  </si>
  <si>
    <t>Úhrada nákladů za likvidaci nepouž.léčiv</t>
  </si>
  <si>
    <t>Meliorace a hrazení bystřin v lesích-inv.</t>
  </si>
  <si>
    <t>29517</t>
  </si>
  <si>
    <t>Ministerstvo financí</t>
  </si>
  <si>
    <t>Podpora terénní sociální práce</t>
  </si>
  <si>
    <t>04428</t>
  </si>
  <si>
    <t>Dotace zoologickým zahradám</t>
  </si>
  <si>
    <t>Dotace na výsadbu melioračních dřevin</t>
  </si>
  <si>
    <t>Dotace na činnost odb. lesního hospodáře</t>
  </si>
  <si>
    <t>Dotace pro Moravské divadlo Olomouc</t>
  </si>
  <si>
    <t>Dotace pro Moravskou filharmonii Olomouc</t>
  </si>
  <si>
    <t>Asistenti pedagogů v soukr. a církevních</t>
  </si>
  <si>
    <t>spec. školách</t>
  </si>
  <si>
    <t>Asistenti pedagogů pro děti, žáky a studenty</t>
  </si>
  <si>
    <t>se sociálním znevýhodněním</t>
  </si>
  <si>
    <t>Na činnost SDH obcí</t>
  </si>
  <si>
    <t>Finanční vypořádání s Ministerstvem dopravy</t>
  </si>
  <si>
    <t>vráceno v průběhu roku MD</t>
  </si>
  <si>
    <t>Příspěvek na úhradu prokazatelné ztráty</t>
  </si>
  <si>
    <t>27355</t>
  </si>
  <si>
    <t>Program prevence kriminality</t>
  </si>
  <si>
    <t>Podpora škol s inkluzívním vzděláváním</t>
  </si>
  <si>
    <t>Zabránění vzniku a šíření TBC</t>
  </si>
  <si>
    <t>Finanční vypořádání s Ministerstvem zdravotnictví</t>
  </si>
  <si>
    <t>Zůstatky na účtu OK:</t>
  </si>
  <si>
    <t>UZ 13307 Transfery na st. příspěvek-okamž. pomoc</t>
  </si>
  <si>
    <t xml:space="preserve">Vratky do SR: </t>
  </si>
  <si>
    <t>Úřad vlády</t>
  </si>
  <si>
    <t>Ministerstvo práce a soc. věcí</t>
  </si>
  <si>
    <t>Ministerstvo vnitra</t>
  </si>
  <si>
    <t>Ministerstvo vnitra - GŘ HZS</t>
  </si>
  <si>
    <t>Finanční vypořádání s Ministerstvem průmyslu a obchodu</t>
  </si>
  <si>
    <t>Činnost jednotných kontaktních míst</t>
  </si>
  <si>
    <t>vráceno v průběhu roku MPO</t>
  </si>
  <si>
    <t>Vratky do SR:</t>
  </si>
  <si>
    <t>Ministerstvo zemědělství</t>
  </si>
  <si>
    <t>Rozvojový program MŠMT pro děti-cizince</t>
  </si>
  <si>
    <t>Ministerstvo školství</t>
  </si>
  <si>
    <t>Účet OŠMT:</t>
  </si>
  <si>
    <t>vráceno v průběhu roku MZdr.</t>
  </si>
  <si>
    <t xml:space="preserve"> </t>
  </si>
  <si>
    <t>Vybavení škol - kompen. a rehab. pomůcky</t>
  </si>
  <si>
    <t>Podpora org.a ukončení stř.vzdělání - mat.</t>
  </si>
  <si>
    <t>zkouškou</t>
  </si>
  <si>
    <t>Dotace dvojjazyč.gymnáziím s výukou franc.</t>
  </si>
  <si>
    <t>Program protidrogové politiky</t>
  </si>
  <si>
    <t>Program podpory vzděl .nár. menšin</t>
  </si>
  <si>
    <t>Realizace integrace azylantů</t>
  </si>
  <si>
    <t xml:space="preserve">UZ 13233 OPLZZ se vypořádává až po ukončení projektu </t>
  </si>
  <si>
    <t xml:space="preserve">UZ   4001 Podpora koordinátorů rom. poradců  </t>
  </si>
  <si>
    <t>Majetkoprávní vypořádání pozemků pod komunikacemi</t>
  </si>
  <si>
    <t>Nedávkové transfery soc. služby</t>
  </si>
  <si>
    <t xml:space="preserve">UZ 14012, 14013   OPLZZ se vypořádává až po ukončení projektu </t>
  </si>
  <si>
    <t>Lesní hospodářské osnovy - inv.</t>
  </si>
  <si>
    <t>Excelence středních škol</t>
  </si>
  <si>
    <t>Zajištění bezplatné přípravy dětí azylantů</t>
  </si>
  <si>
    <t>UZ 33123 ,UZ 33031 "EU peníze školám" , UZ 33019 "Individuální projekt ostatní OP VK-neinv.-EU"  se vypořádává až po ukončení projektu</t>
  </si>
  <si>
    <t xml:space="preserve">UZ 33123 a UZ 33031 "EU peníze školám" se vypořádává až po ukončení projektu </t>
  </si>
  <si>
    <t>b) Obce Olomouckého kraje a příjemci dotace pro poskytovatele sociálních služeb</t>
  </si>
  <si>
    <t>poskytnuto                         k 31.12.2013</t>
  </si>
  <si>
    <t>použito                               k 31.12.2013</t>
  </si>
  <si>
    <t>zůstatek na účtě Olomouckého kraje k 31.12.2013</t>
  </si>
  <si>
    <t>poukázáno od příspěvkových organizací v roce 2014</t>
  </si>
  <si>
    <t>poukázáno od obcí  v roce 2014</t>
  </si>
  <si>
    <t>poukázáno od příspěvkových  orgranizací, obcí  v roce 2014</t>
  </si>
  <si>
    <t>poukázáno od obcí v roce 2014</t>
  </si>
  <si>
    <t>a) Obce Olomouckého kraje</t>
  </si>
  <si>
    <t>poukázáno od dopravců v roce 2014</t>
  </si>
  <si>
    <t>Dotace na činnosti vykonávané obcemi s roz-</t>
  </si>
  <si>
    <t>šířenou působností v oblasti sociálně-právní</t>
  </si>
  <si>
    <t>ochrany dětí</t>
  </si>
  <si>
    <t>ze závazku veř. služby - veř. žel. os.doprava</t>
  </si>
  <si>
    <t>Financování připravenosti poskytovatele</t>
  </si>
  <si>
    <t>zdrav. záchranné služby na řešení mimořád-</t>
  </si>
  <si>
    <t>ných událostí a krizových situací podle zák.</t>
  </si>
  <si>
    <t>č.374/2011 Sb., o zdrav. záchr.  službě</t>
  </si>
  <si>
    <t>Meliorace a hrazení bystřin v lesích-neinv.</t>
  </si>
  <si>
    <t>29009</t>
  </si>
  <si>
    <t>Na výdaje jednotek SDH obcí - povodeň</t>
  </si>
  <si>
    <t xml:space="preserve">Volby do PS Parlamentu </t>
  </si>
  <si>
    <t>Volby prezidenta republiky ČR</t>
  </si>
  <si>
    <t>funkční celek sever</t>
  </si>
  <si>
    <t>Regenerace sídliště E. Beneše v Prostějově-</t>
  </si>
  <si>
    <t>Podpora zavádění diagnostických nástrojů</t>
  </si>
  <si>
    <t>Podpora implementace Etické výchovy</t>
  </si>
  <si>
    <t>Podpora logopecké prevence v předškolním vzdělávání</t>
  </si>
  <si>
    <t>Podpora odborného vzdělávání</t>
  </si>
  <si>
    <t>UZ 33155  Soukromé školy</t>
  </si>
  <si>
    <t>UZ 98071 Volby do PS Parlamentu</t>
  </si>
  <si>
    <t>Ministerstvo zdravotnictví</t>
  </si>
  <si>
    <t>Ministestvo kultury</t>
  </si>
  <si>
    <t>Transformace Vincentina Šternberk I. etapa</t>
  </si>
  <si>
    <t>Transformace Vincentina Šternberk II. etapa-byty</t>
  </si>
  <si>
    <t>Transformace Vincentina Šternberk II. etapa- byty</t>
  </si>
  <si>
    <t>UZ 60515008 a 60515945 "Tramvajová trať Nové Sady" se vypořádá až po ukončení projektu</t>
  </si>
  <si>
    <t>UZ 13305  Nedávkové transfery soc. služby</t>
  </si>
  <si>
    <t>Transfery na SP zřiz. zařízení pro děti vyžadující okamžitou pomoc</t>
  </si>
  <si>
    <t>poukázáno od obcí a   poskyt. soc služeb v roce 2014</t>
  </si>
  <si>
    <t xml:space="preserve">Soutěže </t>
  </si>
  <si>
    <t>Přímé náklady na vzdělávání</t>
  </si>
  <si>
    <t>Program soc. prevence a prev. kriminality</t>
  </si>
  <si>
    <t>poukázáno od příspěvkových orgranizací v roce 2014</t>
  </si>
  <si>
    <t>poukázáno od příspěvkových organizací, obcí        v roce 2014</t>
  </si>
  <si>
    <t xml:space="preserve">UZ 14022 SDH obcí -povodeň </t>
  </si>
  <si>
    <t>UZ 29517 Meliorace a hrazení bystřin-inv.</t>
  </si>
  <si>
    <t>10. Vyúčtování finančních vztahů ke státnímu rozpočtu za rok 2013</t>
  </si>
  <si>
    <t>Ostatní přijaté dotace nepodléhají finančnímu vypořádání za rok 2013.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</si>
</sst>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"/>
  </numFmts>
  <fonts count="49">
    <font>
      <sz val="10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name val="Arial Black"/>
      <family val="2"/>
    </font>
    <font>
      <sz val="10"/>
      <color indexed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u val="single"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1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 horizontal="center"/>
    </xf>
    <xf numFmtId="4" fontId="0" fillId="0" borderId="13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3" fillId="33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" fontId="0" fillId="0" borderId="11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vertical="center" wrapText="1"/>
    </xf>
    <xf numFmtId="4" fontId="0" fillId="0" borderId="13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13" xfId="0" applyFont="1" applyFill="1" applyBorder="1" applyAlignment="1">
      <alignment horizontal="center" vertical="center"/>
    </xf>
    <xf numFmtId="4" fontId="0" fillId="34" borderId="13" xfId="0" applyNumberFormat="1" applyFont="1" applyFill="1" applyBorder="1" applyAlignment="1">
      <alignment horizontal="right" vertical="center" wrapText="1"/>
    </xf>
    <xf numFmtId="4" fontId="0" fillId="34" borderId="14" xfId="0" applyNumberFormat="1" applyFont="1" applyFill="1" applyBorder="1" applyAlignment="1">
      <alignment horizontal="right" vertical="center" wrapText="1"/>
    </xf>
    <xf numFmtId="4" fontId="0" fillId="0" borderId="13" xfId="0" applyNumberFormat="1" applyBorder="1" applyAlignment="1">
      <alignment/>
    </xf>
    <xf numFmtId="0" fontId="0" fillId="34" borderId="11" xfId="0" applyFont="1" applyFill="1" applyBorder="1" applyAlignment="1">
      <alignment horizontal="center" vertical="center"/>
    </xf>
    <xf numFmtId="4" fontId="0" fillId="34" borderId="11" xfId="0" applyNumberFormat="1" applyFont="1" applyFill="1" applyBorder="1" applyAlignment="1">
      <alignment horizontal="right" vertical="center" wrapText="1"/>
    </xf>
    <xf numFmtId="4" fontId="0" fillId="34" borderId="12" xfId="0" applyNumberFormat="1" applyFont="1" applyFill="1" applyBorder="1" applyAlignment="1">
      <alignment horizontal="right" vertical="center" wrapText="1"/>
    </xf>
    <xf numFmtId="4" fontId="3" fillId="34" borderId="0" xfId="0" applyNumberFormat="1" applyFont="1" applyFill="1" applyBorder="1" applyAlignment="1">
      <alignment/>
    </xf>
    <xf numFmtId="0" fontId="0" fillId="0" borderId="13" xfId="0" applyBorder="1" applyAlignment="1">
      <alignment horizontal="center" vertical="top"/>
    </xf>
    <xf numFmtId="4" fontId="0" fillId="0" borderId="13" xfId="0" applyNumberFormat="1" applyFont="1" applyBorder="1" applyAlignment="1">
      <alignment vertical="top"/>
    </xf>
    <xf numFmtId="4" fontId="0" fillId="0" borderId="14" xfId="0" applyNumberFormat="1" applyFont="1" applyBorder="1" applyAlignment="1">
      <alignment vertical="top"/>
    </xf>
    <xf numFmtId="4" fontId="5" fillId="33" borderId="10" xfId="0" applyNumberFormat="1" applyFont="1" applyFill="1" applyBorder="1" applyAlignment="1">
      <alignment/>
    </xf>
    <xf numFmtId="4" fontId="6" fillId="34" borderId="0" xfId="0" applyNumberFormat="1" applyFont="1" applyFill="1" applyBorder="1" applyAlignment="1">
      <alignment/>
    </xf>
    <xf numFmtId="0" fontId="3" fillId="34" borderId="0" xfId="0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0" fontId="0" fillId="34" borderId="13" xfId="0" applyFont="1" applyFill="1" applyBorder="1" applyAlignment="1">
      <alignment vertical="center"/>
    </xf>
    <xf numFmtId="0" fontId="3" fillId="35" borderId="0" xfId="0" applyFont="1" applyFill="1" applyAlignment="1">
      <alignment/>
    </xf>
    <xf numFmtId="0" fontId="0" fillId="35" borderId="0" xfId="0" applyFill="1" applyAlignment="1">
      <alignment/>
    </xf>
    <xf numFmtId="4" fontId="3" fillId="35" borderId="0" xfId="0" applyNumberFormat="1" applyFont="1" applyFill="1" applyAlignment="1">
      <alignment/>
    </xf>
    <xf numFmtId="0" fontId="0" fillId="0" borderId="13" xfId="0" applyFont="1" applyBorder="1" applyAlignment="1">
      <alignment vertical="top" wrapText="1"/>
    </xf>
    <xf numFmtId="0" fontId="0" fillId="34" borderId="11" xfId="0" applyFont="1" applyFill="1" applyBorder="1" applyAlignment="1">
      <alignment vertical="center"/>
    </xf>
    <xf numFmtId="0" fontId="7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4" fontId="0" fillId="0" borderId="13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0" fontId="5" fillId="35" borderId="0" xfId="0" applyFont="1" applyFill="1" applyAlignment="1">
      <alignment horizontal="left"/>
    </xf>
    <xf numFmtId="4" fontId="0" fillId="0" borderId="15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8" fillId="0" borderId="0" xfId="0" applyFont="1" applyFill="1" applyAlignment="1">
      <alignment/>
    </xf>
    <xf numFmtId="49" fontId="0" fillId="34" borderId="11" xfId="0" applyNumberFormat="1" applyFont="1" applyFill="1" applyBorder="1" applyAlignment="1">
      <alignment horizontal="center" vertical="center"/>
    </xf>
    <xf numFmtId="49" fontId="0" fillId="0" borderId="11" xfId="0" applyNumberFormat="1" applyBorder="1" applyAlignment="1">
      <alignment horizontal="center"/>
    </xf>
    <xf numFmtId="4" fontId="0" fillId="34" borderId="13" xfId="0" applyNumberFormat="1" applyFont="1" applyFill="1" applyBorder="1" applyAlignment="1">
      <alignment horizontal="right" vertical="top" wrapText="1"/>
    </xf>
    <xf numFmtId="4" fontId="0" fillId="34" borderId="14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 vertical="center" wrapText="1"/>
    </xf>
    <xf numFmtId="0" fontId="0" fillId="0" borderId="13" xfId="0" applyFont="1" applyBorder="1" applyAlignment="1">
      <alignment wrapText="1"/>
    </xf>
    <xf numFmtId="0" fontId="6" fillId="0" borderId="0" xfId="0" applyFont="1" applyAlignment="1">
      <alignment/>
    </xf>
    <xf numFmtId="0" fontId="0" fillId="34" borderId="14" xfId="0" applyFont="1" applyFill="1" applyBorder="1" applyAlignment="1">
      <alignment vertical="center"/>
    </xf>
    <xf numFmtId="49" fontId="0" fillId="0" borderId="13" xfId="0" applyNumberFormat="1" applyBorder="1" applyAlignment="1">
      <alignment horizontal="center"/>
    </xf>
    <xf numFmtId="0" fontId="0" fillId="34" borderId="15" xfId="0" applyFont="1" applyFill="1" applyBorder="1" applyAlignment="1">
      <alignment horizontal="center" vertical="top"/>
    </xf>
    <xf numFmtId="49" fontId="0" fillId="0" borderId="15" xfId="0" applyNumberFormat="1" applyBorder="1" applyAlignment="1">
      <alignment horizontal="center"/>
    </xf>
    <xf numFmtId="0" fontId="0" fillId="34" borderId="15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 vertical="top"/>
    </xf>
    <xf numFmtId="8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4" borderId="14" xfId="0" applyFont="1" applyFill="1" applyBorder="1" applyAlignment="1">
      <alignment horizontal="left" vertical="justify"/>
    </xf>
    <xf numFmtId="0" fontId="0" fillId="34" borderId="14" xfId="0" applyFont="1" applyFill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 vertical="center" wrapText="1"/>
    </xf>
    <xf numFmtId="4" fontId="0" fillId="0" borderId="0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0" fontId="0" fillId="34" borderId="13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 vertical="center"/>
    </xf>
    <xf numFmtId="4" fontId="0" fillId="0" borderId="17" xfId="0" applyNumberFormat="1" applyFont="1" applyBorder="1" applyAlignment="1">
      <alignment vertical="center"/>
    </xf>
    <xf numFmtId="0" fontId="0" fillId="34" borderId="14" xfId="0" applyFont="1" applyFill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4" fontId="0" fillId="34" borderId="13" xfId="0" applyNumberFormat="1" applyFont="1" applyFill="1" applyBorder="1" applyAlignment="1">
      <alignment horizontal="right" vertical="center" wrapText="1"/>
    </xf>
    <xf numFmtId="0" fontId="3" fillId="36" borderId="0" xfId="0" applyFont="1" applyFill="1" applyBorder="1" applyAlignment="1">
      <alignment/>
    </xf>
    <xf numFmtId="4" fontId="3" fillId="36" borderId="0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49" fontId="0" fillId="0" borderId="13" xfId="0" applyNumberFormat="1" applyFont="1" applyBorder="1" applyAlignment="1">
      <alignment horizontal="center"/>
    </xf>
    <xf numFmtId="0" fontId="48" fillId="36" borderId="0" xfId="0" applyFont="1" applyFill="1" applyBorder="1" applyAlignment="1">
      <alignment/>
    </xf>
    <xf numFmtId="4" fontId="48" fillId="36" borderId="0" xfId="0" applyNumberFormat="1" applyFont="1" applyFill="1" applyBorder="1" applyAlignment="1">
      <alignment/>
    </xf>
    <xf numFmtId="0" fontId="0" fillId="34" borderId="13" xfId="0" applyFont="1" applyFill="1" applyBorder="1" applyAlignment="1">
      <alignment vertical="center"/>
    </xf>
    <xf numFmtId="0" fontId="0" fillId="34" borderId="13" xfId="0" applyFont="1" applyFill="1" applyBorder="1" applyAlignment="1">
      <alignment vertical="center" wrapText="1"/>
    </xf>
    <xf numFmtId="0" fontId="0" fillId="0" borderId="13" xfId="0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 shrinkToFi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11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4" fontId="5" fillId="34" borderId="0" xfId="0" applyNumberFormat="1" applyFont="1" applyFill="1" applyBorder="1" applyAlignment="1">
      <alignment/>
    </xf>
    <xf numFmtId="3" fontId="10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0" fontId="5" fillId="36" borderId="0" xfId="0" applyFont="1" applyFill="1" applyBorder="1" applyAlignment="1">
      <alignment/>
    </xf>
    <xf numFmtId="4" fontId="5" fillId="36" borderId="0" xfId="0" applyNumberFormat="1" applyFont="1" applyFill="1" applyBorder="1" applyAlignment="1">
      <alignment/>
    </xf>
    <xf numFmtId="0" fontId="5" fillId="0" borderId="0" xfId="0" applyNumberFormat="1" applyFont="1" applyAlignment="1">
      <alignment/>
    </xf>
    <xf numFmtId="0" fontId="9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3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4" fontId="5" fillId="35" borderId="0" xfId="0" applyNumberFormat="1" applyFont="1" applyFill="1" applyAlignment="1">
      <alignment/>
    </xf>
    <xf numFmtId="0" fontId="5" fillId="35" borderId="0" xfId="0" applyFont="1" applyFill="1" applyAlignment="1">
      <alignment/>
    </xf>
    <xf numFmtId="0" fontId="5" fillId="33" borderId="18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2"/>
  <sheetViews>
    <sheetView showGridLines="0" tabSelected="1" view="pageBreakPreview" zoomScaleNormal="90" zoomScaleSheetLayoutView="100" zoomScalePageLayoutView="0" workbookViewId="0" topLeftCell="A1">
      <selection activeCell="C14" sqref="C14"/>
    </sheetView>
  </sheetViews>
  <sheetFormatPr defaultColWidth="9.140625" defaultRowHeight="12.75"/>
  <cols>
    <col min="1" max="1" width="39.28125" style="0" customWidth="1"/>
    <col min="2" max="2" width="7.8515625" style="0" customWidth="1"/>
    <col min="3" max="3" width="20.00390625" style="0" customWidth="1"/>
    <col min="4" max="4" width="20.28125" style="0" customWidth="1"/>
    <col min="5" max="5" width="14.28125" style="0" customWidth="1"/>
    <col min="6" max="6" width="14.8515625" style="0" customWidth="1"/>
    <col min="7" max="7" width="16.421875" style="0" customWidth="1"/>
    <col min="8" max="8" width="19.28125" style="0" customWidth="1"/>
    <col min="9" max="9" width="11.00390625" style="0" bestFit="1" customWidth="1"/>
  </cols>
  <sheetData>
    <row r="1" spans="1:8" ht="18">
      <c r="A1" s="26" t="s">
        <v>147</v>
      </c>
      <c r="B1" s="27"/>
      <c r="C1" s="27"/>
      <c r="D1" s="27"/>
      <c r="E1" s="27"/>
      <c r="F1" s="27"/>
      <c r="G1" s="27"/>
      <c r="H1" s="27"/>
    </row>
    <row r="3" s="106" customFormat="1" ht="15.75">
      <c r="A3" s="105" t="s">
        <v>31</v>
      </c>
    </row>
    <row r="4" s="106" customFormat="1" ht="15.75">
      <c r="A4" s="107" t="s">
        <v>24</v>
      </c>
    </row>
    <row r="5" spans="1:8" ht="48">
      <c r="A5" s="1" t="s">
        <v>0</v>
      </c>
      <c r="B5" s="2" t="s">
        <v>1</v>
      </c>
      <c r="C5" s="3" t="s">
        <v>101</v>
      </c>
      <c r="D5" s="3" t="s">
        <v>102</v>
      </c>
      <c r="E5" s="3" t="s">
        <v>32</v>
      </c>
      <c r="F5" s="3" t="s">
        <v>103</v>
      </c>
      <c r="G5" s="3" t="s">
        <v>104</v>
      </c>
      <c r="H5" s="3" t="s">
        <v>2</v>
      </c>
    </row>
    <row r="6" spans="1:8" ht="12.75">
      <c r="A6" s="48" t="s">
        <v>39</v>
      </c>
      <c r="B6" s="60" t="s">
        <v>40</v>
      </c>
      <c r="C6" s="33">
        <v>450000</v>
      </c>
      <c r="D6" s="33">
        <v>440994.55</v>
      </c>
      <c r="E6" s="33">
        <v>0</v>
      </c>
      <c r="F6" s="34">
        <v>9005.45</v>
      </c>
      <c r="G6" s="33">
        <v>0</v>
      </c>
      <c r="H6" s="33">
        <v>9005.45</v>
      </c>
    </row>
    <row r="7" spans="1:8" ht="15">
      <c r="A7" s="121" t="s">
        <v>4</v>
      </c>
      <c r="B7" s="122"/>
      <c r="C7" s="13">
        <f aca="true" t="shared" si="0" ref="C7:H7">SUM(C6:C6)</f>
        <v>450000</v>
      </c>
      <c r="D7" s="13">
        <f t="shared" si="0"/>
        <v>440994.55</v>
      </c>
      <c r="E7" s="13">
        <f t="shared" si="0"/>
        <v>0</v>
      </c>
      <c r="F7" s="13">
        <f t="shared" si="0"/>
        <v>9005.45</v>
      </c>
      <c r="G7" s="13">
        <f t="shared" si="0"/>
        <v>0</v>
      </c>
      <c r="H7" s="13">
        <f t="shared" si="0"/>
        <v>9005.45</v>
      </c>
    </row>
    <row r="8" s="106" customFormat="1" ht="15.75">
      <c r="A8" s="105"/>
    </row>
    <row r="9" s="106" customFormat="1" ht="15.75">
      <c r="A9" s="107" t="s">
        <v>25</v>
      </c>
    </row>
    <row r="10" spans="1:8" ht="48">
      <c r="A10" s="1" t="s">
        <v>0</v>
      </c>
      <c r="B10" s="2" t="s">
        <v>1</v>
      </c>
      <c r="C10" s="3" t="s">
        <v>101</v>
      </c>
      <c r="D10" s="3" t="s">
        <v>102</v>
      </c>
      <c r="E10" s="3" t="s">
        <v>32</v>
      </c>
      <c r="F10" s="3" t="s">
        <v>103</v>
      </c>
      <c r="G10" s="3" t="s">
        <v>105</v>
      </c>
      <c r="H10" s="3" t="s">
        <v>2</v>
      </c>
    </row>
    <row r="11" spans="1:8" ht="12.75">
      <c r="A11" s="48" t="s">
        <v>46</v>
      </c>
      <c r="B11" s="60" t="s">
        <v>47</v>
      </c>
      <c r="C11" s="33">
        <v>727000</v>
      </c>
      <c r="D11" s="33">
        <v>574125</v>
      </c>
      <c r="E11" s="33">
        <v>0</v>
      </c>
      <c r="F11" s="34">
        <v>0</v>
      </c>
      <c r="G11" s="33">
        <v>152875</v>
      </c>
      <c r="H11" s="33">
        <v>152875</v>
      </c>
    </row>
    <row r="12" spans="1:8" ht="15">
      <c r="A12" s="121" t="s">
        <v>4</v>
      </c>
      <c r="B12" s="122"/>
      <c r="C12" s="13">
        <f aca="true" t="shared" si="1" ref="C12:H12">SUM(C11:C11)</f>
        <v>727000</v>
      </c>
      <c r="D12" s="13">
        <f t="shared" si="1"/>
        <v>574125</v>
      </c>
      <c r="E12" s="13">
        <f t="shared" si="1"/>
        <v>0</v>
      </c>
      <c r="F12" s="13">
        <f t="shared" si="1"/>
        <v>0</v>
      </c>
      <c r="G12" s="13">
        <f t="shared" si="1"/>
        <v>152875</v>
      </c>
      <c r="H12" s="13">
        <f t="shared" si="1"/>
        <v>152875</v>
      </c>
    </row>
    <row r="13" s="106" customFormat="1" ht="13.5" customHeight="1"/>
    <row r="14" s="106" customFormat="1" ht="15.75">
      <c r="A14" s="105" t="s">
        <v>16</v>
      </c>
    </row>
    <row r="15" s="106" customFormat="1" ht="15.75">
      <c r="A15" s="107" t="s">
        <v>24</v>
      </c>
    </row>
    <row r="16" spans="1:8" ht="48">
      <c r="A16" s="1" t="s">
        <v>0</v>
      </c>
      <c r="B16" s="2" t="s">
        <v>1</v>
      </c>
      <c r="C16" s="3" t="s">
        <v>101</v>
      </c>
      <c r="D16" s="3" t="s">
        <v>102</v>
      </c>
      <c r="E16" s="3" t="s">
        <v>17</v>
      </c>
      <c r="F16" s="3" t="s">
        <v>103</v>
      </c>
      <c r="G16" s="103" t="s">
        <v>104</v>
      </c>
      <c r="H16" s="3" t="s">
        <v>2</v>
      </c>
    </row>
    <row r="17" spans="1:8" ht="12.75">
      <c r="A17" s="57" t="s">
        <v>18</v>
      </c>
      <c r="B17" s="61" t="s">
        <v>34</v>
      </c>
      <c r="C17" s="7">
        <v>2400000</v>
      </c>
      <c r="D17" s="7">
        <v>2400000</v>
      </c>
      <c r="E17" s="7">
        <v>0</v>
      </c>
      <c r="F17" s="8">
        <v>0</v>
      </c>
      <c r="G17" s="7">
        <v>0</v>
      </c>
      <c r="H17" s="7">
        <v>0</v>
      </c>
    </row>
    <row r="18" spans="1:8" ht="15">
      <c r="A18" s="121" t="s">
        <v>4</v>
      </c>
      <c r="B18" s="122"/>
      <c r="C18" s="13">
        <f aca="true" t="shared" si="2" ref="C18:H18">SUM(C17:C17)</f>
        <v>2400000</v>
      </c>
      <c r="D18" s="13">
        <f t="shared" si="2"/>
        <v>2400000</v>
      </c>
      <c r="E18" s="13">
        <f t="shared" si="2"/>
        <v>0</v>
      </c>
      <c r="F18" s="13">
        <f t="shared" si="2"/>
        <v>0</v>
      </c>
      <c r="G18" s="13">
        <f t="shared" si="2"/>
        <v>0</v>
      </c>
      <c r="H18" s="13">
        <f t="shared" si="2"/>
        <v>0</v>
      </c>
    </row>
    <row r="19" s="106" customFormat="1" ht="15"/>
    <row r="20" s="106" customFormat="1" ht="15.75">
      <c r="A20" s="105" t="s">
        <v>8</v>
      </c>
    </row>
    <row r="21" s="106" customFormat="1" ht="15" customHeight="1">
      <c r="A21" s="107" t="s">
        <v>24</v>
      </c>
    </row>
    <row r="22" spans="1:8" s="4" customFormat="1" ht="48">
      <c r="A22" s="1" t="s">
        <v>0</v>
      </c>
      <c r="B22" s="2" t="s">
        <v>1</v>
      </c>
      <c r="C22" s="3" t="s">
        <v>101</v>
      </c>
      <c r="D22" s="3" t="s">
        <v>102</v>
      </c>
      <c r="E22" s="3" t="s">
        <v>12</v>
      </c>
      <c r="F22" s="3" t="s">
        <v>103</v>
      </c>
      <c r="G22" s="104" t="s">
        <v>104</v>
      </c>
      <c r="H22" s="3" t="s">
        <v>2</v>
      </c>
    </row>
    <row r="23" spans="1:8" s="4" customFormat="1" ht="12.75">
      <c r="A23" s="100" t="s">
        <v>122</v>
      </c>
      <c r="B23" s="28">
        <v>98008</v>
      </c>
      <c r="C23" s="29">
        <v>100000</v>
      </c>
      <c r="D23" s="29">
        <v>30407.68</v>
      </c>
      <c r="E23" s="29">
        <v>69592.32</v>
      </c>
      <c r="F23" s="30">
        <v>0</v>
      </c>
      <c r="G23" s="29">
        <v>0</v>
      </c>
      <c r="H23" s="29">
        <v>0</v>
      </c>
    </row>
    <row r="24" spans="1:8" s="4" customFormat="1" ht="14.25" customHeight="1">
      <c r="A24" s="100" t="s">
        <v>121</v>
      </c>
      <c r="B24" s="28">
        <v>98071</v>
      </c>
      <c r="C24" s="29">
        <v>100000</v>
      </c>
      <c r="D24" s="29">
        <v>56030.36</v>
      </c>
      <c r="E24" s="29">
        <v>0</v>
      </c>
      <c r="F24" s="30">
        <v>43969.64</v>
      </c>
      <c r="G24" s="29">
        <v>0</v>
      </c>
      <c r="H24" s="29">
        <v>43969.64</v>
      </c>
    </row>
    <row r="25" spans="1:8" s="20" customFormat="1" ht="14.25" customHeight="1">
      <c r="A25" s="21" t="s">
        <v>41</v>
      </c>
      <c r="B25" s="75">
        <v>98278</v>
      </c>
      <c r="C25" s="22">
        <v>6669316</v>
      </c>
      <c r="D25" s="22">
        <v>6669316</v>
      </c>
      <c r="E25" s="22">
        <v>0</v>
      </c>
      <c r="F25" s="23">
        <v>0</v>
      </c>
      <c r="G25" s="22">
        <v>0</v>
      </c>
      <c r="H25" s="22">
        <v>0</v>
      </c>
    </row>
    <row r="26" spans="1:8" s="17" customFormat="1" ht="14.25" customHeight="1">
      <c r="A26" s="9" t="s">
        <v>42</v>
      </c>
      <c r="B26" s="76">
        <v>98297</v>
      </c>
      <c r="C26" s="22">
        <v>344279.86</v>
      </c>
      <c r="D26" s="22">
        <v>344279.86</v>
      </c>
      <c r="E26" s="22">
        <v>0</v>
      </c>
      <c r="F26" s="23">
        <v>0</v>
      </c>
      <c r="G26" s="22">
        <v>0</v>
      </c>
      <c r="H26" s="22">
        <v>0</v>
      </c>
    </row>
    <row r="27" spans="1:8" s="20" customFormat="1" ht="14.25" customHeight="1">
      <c r="A27" s="66" t="s">
        <v>64</v>
      </c>
      <c r="B27" s="77">
        <v>98335</v>
      </c>
      <c r="C27" s="37">
        <v>1886414.75</v>
      </c>
      <c r="D27" s="37">
        <v>1886414.75</v>
      </c>
      <c r="E27" s="37">
        <v>0</v>
      </c>
      <c r="F27" s="38">
        <v>0</v>
      </c>
      <c r="G27" s="37">
        <v>0</v>
      </c>
      <c r="H27" s="37">
        <v>0</v>
      </c>
    </row>
    <row r="28" spans="1:8" s="20" customFormat="1" ht="30" customHeight="1">
      <c r="A28" s="91" t="s">
        <v>92</v>
      </c>
      <c r="B28" s="75">
        <v>98861</v>
      </c>
      <c r="C28" s="22">
        <v>361010</v>
      </c>
      <c r="D28" s="22">
        <v>361010</v>
      </c>
      <c r="E28" s="22">
        <v>0</v>
      </c>
      <c r="F28" s="23">
        <v>0</v>
      </c>
      <c r="G28" s="22">
        <v>0</v>
      </c>
      <c r="H28" s="22">
        <v>0</v>
      </c>
    </row>
    <row r="29" spans="1:8" s="14" customFormat="1" ht="15">
      <c r="A29" s="121" t="s">
        <v>4</v>
      </c>
      <c r="B29" s="122"/>
      <c r="C29" s="13">
        <f aca="true" t="shared" si="3" ref="C29:H29">SUM(C23:C28)</f>
        <v>9461020.61</v>
      </c>
      <c r="D29" s="13">
        <f t="shared" si="3"/>
        <v>9347458.65</v>
      </c>
      <c r="E29" s="13">
        <f t="shared" si="3"/>
        <v>69592.32</v>
      </c>
      <c r="F29" s="13">
        <f t="shared" si="3"/>
        <v>43969.64</v>
      </c>
      <c r="G29" s="13">
        <f t="shared" si="3"/>
        <v>0</v>
      </c>
      <c r="H29" s="13">
        <f t="shared" si="3"/>
        <v>43969.64</v>
      </c>
    </row>
    <row r="30" spans="1:8" s="107" customFormat="1" ht="15.75">
      <c r="A30" s="108"/>
      <c r="B30" s="109"/>
      <c r="C30" s="110"/>
      <c r="D30" s="110"/>
      <c r="E30" s="110"/>
      <c r="F30" s="110"/>
      <c r="G30" s="110"/>
      <c r="H30" s="110"/>
    </row>
    <row r="31" s="106" customFormat="1" ht="15.75">
      <c r="A31" s="107" t="s">
        <v>25</v>
      </c>
    </row>
    <row r="32" spans="1:8" ht="48">
      <c r="A32" s="1" t="s">
        <v>0</v>
      </c>
      <c r="B32" s="2" t="s">
        <v>1</v>
      </c>
      <c r="C32" s="3" t="s">
        <v>101</v>
      </c>
      <c r="D32" s="3" t="s">
        <v>102</v>
      </c>
      <c r="E32" s="3" t="s">
        <v>12</v>
      </c>
      <c r="F32" s="3" t="s">
        <v>103</v>
      </c>
      <c r="G32" s="3" t="s">
        <v>105</v>
      </c>
      <c r="H32" s="3" t="s">
        <v>2</v>
      </c>
    </row>
    <row r="33" spans="1:8" ht="12.75" customHeight="1">
      <c r="A33" s="90" t="s">
        <v>124</v>
      </c>
      <c r="B33" s="28">
        <v>97572</v>
      </c>
      <c r="C33" s="29">
        <v>4450000</v>
      </c>
      <c r="D33" s="29">
        <v>4450000</v>
      </c>
      <c r="E33" s="29">
        <v>0</v>
      </c>
      <c r="F33" s="30">
        <v>0</v>
      </c>
      <c r="G33" s="29">
        <v>0</v>
      </c>
      <c r="H33" s="29">
        <v>0</v>
      </c>
    </row>
    <row r="34" spans="1:8" ht="12.75" customHeight="1">
      <c r="A34" s="90" t="s">
        <v>123</v>
      </c>
      <c r="B34" s="28"/>
      <c r="C34" s="29"/>
      <c r="D34" s="29"/>
      <c r="E34" s="29"/>
      <c r="F34" s="30"/>
      <c r="G34" s="29"/>
      <c r="H34" s="29"/>
    </row>
    <row r="35" spans="1:8" ht="12.75" customHeight="1">
      <c r="A35" s="100" t="s">
        <v>122</v>
      </c>
      <c r="B35" s="28">
        <v>98008</v>
      </c>
      <c r="C35" s="29">
        <v>24783000</v>
      </c>
      <c r="D35" s="29">
        <v>19816916.21</v>
      </c>
      <c r="E35" s="29">
        <v>4966083.79</v>
      </c>
      <c r="F35" s="30">
        <v>0</v>
      </c>
      <c r="G35" s="29">
        <v>0</v>
      </c>
      <c r="H35" s="29">
        <v>0</v>
      </c>
    </row>
    <row r="36" spans="1:8" ht="12.75" customHeight="1">
      <c r="A36" s="100" t="s">
        <v>121</v>
      </c>
      <c r="B36" s="28">
        <v>98071</v>
      </c>
      <c r="C36" s="29">
        <v>24800000</v>
      </c>
      <c r="D36" s="29">
        <v>22104470.57</v>
      </c>
      <c r="E36" s="29">
        <v>15692.4</v>
      </c>
      <c r="F36" s="30">
        <v>0</v>
      </c>
      <c r="G36" s="29">
        <v>2679837.03</v>
      </c>
      <c r="H36" s="29">
        <v>2679837.03</v>
      </c>
    </row>
    <row r="37" spans="1:8" ht="15">
      <c r="A37" s="121" t="s">
        <v>4</v>
      </c>
      <c r="B37" s="122"/>
      <c r="C37" s="13">
        <f aca="true" t="shared" si="4" ref="C37:H37">SUM(C33:C36)</f>
        <v>54033000</v>
      </c>
      <c r="D37" s="13">
        <f t="shared" si="4"/>
        <v>46371386.78</v>
      </c>
      <c r="E37" s="13">
        <f t="shared" si="4"/>
        <v>4981776.19</v>
      </c>
      <c r="F37" s="13">
        <f t="shared" si="4"/>
        <v>0</v>
      </c>
      <c r="G37" s="13">
        <f t="shared" si="4"/>
        <v>2679837.03</v>
      </c>
      <c r="H37" s="13">
        <f t="shared" si="4"/>
        <v>2679837.03</v>
      </c>
    </row>
    <row r="38" s="106" customFormat="1" ht="15">
      <c r="A38" s="111"/>
    </row>
    <row r="39" s="106" customFormat="1" ht="15.75">
      <c r="A39" s="105" t="s">
        <v>29</v>
      </c>
    </row>
    <row r="40" s="106" customFormat="1" ht="15.75">
      <c r="A40" s="107" t="s">
        <v>24</v>
      </c>
    </row>
    <row r="41" spans="1:8" ht="48">
      <c r="A41" s="1" t="s">
        <v>0</v>
      </c>
      <c r="B41" s="2" t="s">
        <v>1</v>
      </c>
      <c r="C41" s="3" t="s">
        <v>101</v>
      </c>
      <c r="D41" s="3" t="s">
        <v>102</v>
      </c>
      <c r="E41" s="3" t="s">
        <v>30</v>
      </c>
      <c r="F41" s="3" t="s">
        <v>103</v>
      </c>
      <c r="G41" s="103" t="s">
        <v>143</v>
      </c>
      <c r="H41" s="3" t="s">
        <v>2</v>
      </c>
    </row>
    <row r="42" spans="1:8" ht="24.75" customHeight="1">
      <c r="A42" s="80" t="s">
        <v>138</v>
      </c>
      <c r="B42" s="71">
        <v>13307</v>
      </c>
      <c r="C42" s="62">
        <v>13400000</v>
      </c>
      <c r="D42" s="62">
        <v>12448166</v>
      </c>
      <c r="E42" s="62">
        <v>0</v>
      </c>
      <c r="F42" s="63">
        <v>951834</v>
      </c>
      <c r="G42" s="62">
        <v>0</v>
      </c>
      <c r="H42" s="62">
        <v>951834</v>
      </c>
    </row>
    <row r="43" spans="1:8" ht="15">
      <c r="A43" s="121" t="s">
        <v>4</v>
      </c>
      <c r="B43" s="122"/>
      <c r="C43" s="13">
        <f aca="true" t="shared" si="5" ref="C43:H43">SUM(C42:C42)</f>
        <v>13400000</v>
      </c>
      <c r="D43" s="13">
        <f t="shared" si="5"/>
        <v>12448166</v>
      </c>
      <c r="E43" s="13">
        <f t="shared" si="5"/>
        <v>0</v>
      </c>
      <c r="F43" s="13">
        <f t="shared" si="5"/>
        <v>951834</v>
      </c>
      <c r="G43" s="13">
        <f t="shared" si="5"/>
        <v>0</v>
      </c>
      <c r="H43" s="13">
        <f t="shared" si="5"/>
        <v>951834</v>
      </c>
    </row>
    <row r="44" spans="1:8" ht="15">
      <c r="A44" s="68" t="s">
        <v>90</v>
      </c>
      <c r="B44" s="41"/>
      <c r="C44" s="35"/>
      <c r="D44" s="35"/>
      <c r="E44" s="35"/>
      <c r="F44" s="35"/>
      <c r="G44" s="35"/>
      <c r="H44" s="35"/>
    </row>
    <row r="45" s="106" customFormat="1" ht="15">
      <c r="C45" s="112"/>
    </row>
    <row r="46" s="106" customFormat="1" ht="15.75">
      <c r="A46" s="107" t="s">
        <v>100</v>
      </c>
    </row>
    <row r="47" spans="1:8" ht="48">
      <c r="A47" s="1" t="s">
        <v>0</v>
      </c>
      <c r="B47" s="2" t="s">
        <v>1</v>
      </c>
      <c r="C47" s="3" t="s">
        <v>101</v>
      </c>
      <c r="D47" s="3" t="s">
        <v>102</v>
      </c>
      <c r="E47" s="3" t="s">
        <v>30</v>
      </c>
      <c r="F47" s="3" t="s">
        <v>103</v>
      </c>
      <c r="G47" s="3" t="s">
        <v>139</v>
      </c>
      <c r="H47" s="3" t="s">
        <v>2</v>
      </c>
    </row>
    <row r="48" spans="1:8" ht="12.75">
      <c r="A48" s="80" t="s">
        <v>110</v>
      </c>
      <c r="B48" s="28">
        <v>13011</v>
      </c>
      <c r="C48" s="29">
        <v>40826244</v>
      </c>
      <c r="D48" s="29">
        <v>40400682</v>
      </c>
      <c r="E48" s="29">
        <v>390000</v>
      </c>
      <c r="F48" s="30">
        <v>0</v>
      </c>
      <c r="G48" s="29">
        <v>35562</v>
      </c>
      <c r="H48" s="29">
        <v>35562</v>
      </c>
    </row>
    <row r="49" spans="1:8" ht="12.75">
      <c r="A49" s="80" t="s">
        <v>111</v>
      </c>
      <c r="B49" s="28"/>
      <c r="C49" s="29"/>
      <c r="D49" s="29"/>
      <c r="E49" s="29"/>
      <c r="F49" s="30"/>
      <c r="G49" s="29"/>
      <c r="H49" s="29"/>
    </row>
    <row r="50" spans="1:8" ht="12.75">
      <c r="A50" s="80" t="s">
        <v>112</v>
      </c>
      <c r="B50" s="28"/>
      <c r="C50" s="29"/>
      <c r="D50" s="29"/>
      <c r="E50" s="29"/>
      <c r="F50" s="30"/>
      <c r="G50" s="29"/>
      <c r="H50" s="29"/>
    </row>
    <row r="51" spans="1:8" ht="12.75">
      <c r="A51" s="80" t="s">
        <v>93</v>
      </c>
      <c r="B51" s="28">
        <v>13305</v>
      </c>
      <c r="C51" s="92">
        <v>486940000</v>
      </c>
      <c r="D51" s="29">
        <v>486648377.8</v>
      </c>
      <c r="E51" s="29">
        <v>144692.2</v>
      </c>
      <c r="F51" s="30">
        <v>41000</v>
      </c>
      <c r="G51" s="29">
        <v>105930</v>
      </c>
      <c r="H51" s="29">
        <v>146930</v>
      </c>
    </row>
    <row r="52" spans="1:8" ht="15">
      <c r="A52" s="121" t="s">
        <v>4</v>
      </c>
      <c r="B52" s="122"/>
      <c r="C52" s="13">
        <f aca="true" t="shared" si="6" ref="C52:H52">SUM(C48:C51)</f>
        <v>527766244</v>
      </c>
      <c r="D52" s="13">
        <f t="shared" si="6"/>
        <v>527049059.8</v>
      </c>
      <c r="E52" s="13">
        <f t="shared" si="6"/>
        <v>534692.2</v>
      </c>
      <c r="F52" s="13">
        <f t="shared" si="6"/>
        <v>41000</v>
      </c>
      <c r="G52" s="13">
        <f t="shared" si="6"/>
        <v>141492</v>
      </c>
      <c r="H52" s="13">
        <f t="shared" si="6"/>
        <v>182492</v>
      </c>
    </row>
    <row r="53" spans="1:3" ht="12.75">
      <c r="A53" s="68" t="s">
        <v>90</v>
      </c>
      <c r="C53" s="16"/>
    </row>
    <row r="54" s="106" customFormat="1" ht="15">
      <c r="C54" s="112"/>
    </row>
    <row r="55" s="106" customFormat="1" ht="15.75">
      <c r="A55" s="105" t="s">
        <v>35</v>
      </c>
    </row>
    <row r="56" s="106" customFormat="1" ht="15.75">
      <c r="A56" s="107" t="s">
        <v>24</v>
      </c>
    </row>
    <row r="57" spans="1:8" ht="48">
      <c r="A57" s="1" t="s">
        <v>0</v>
      </c>
      <c r="B57" s="2" t="s">
        <v>1</v>
      </c>
      <c r="C57" s="3" t="s">
        <v>101</v>
      </c>
      <c r="D57" s="3" t="s">
        <v>102</v>
      </c>
      <c r="E57" s="3" t="s">
        <v>36</v>
      </c>
      <c r="F57" s="3" t="s">
        <v>103</v>
      </c>
      <c r="G57" s="103" t="s">
        <v>106</v>
      </c>
      <c r="H57" s="3" t="s">
        <v>2</v>
      </c>
    </row>
    <row r="58" spans="1:8" ht="12.75">
      <c r="A58" s="43" t="s">
        <v>57</v>
      </c>
      <c r="B58" s="28">
        <v>14004</v>
      </c>
      <c r="C58" s="29">
        <v>14316000</v>
      </c>
      <c r="D58" s="29">
        <v>13824489</v>
      </c>
      <c r="E58" s="29">
        <v>491511</v>
      </c>
      <c r="F58" s="29">
        <v>0</v>
      </c>
      <c r="G58" s="29">
        <v>64772</v>
      </c>
      <c r="H58" s="29">
        <v>64772</v>
      </c>
    </row>
    <row r="59" spans="1:8" ht="12.75">
      <c r="A59" s="90" t="s">
        <v>120</v>
      </c>
      <c r="B59" s="73">
        <v>14022</v>
      </c>
      <c r="C59" s="29">
        <v>6015249</v>
      </c>
      <c r="D59" s="29">
        <v>6007979</v>
      </c>
      <c r="E59" s="29">
        <v>0</v>
      </c>
      <c r="F59" s="29">
        <v>7270</v>
      </c>
      <c r="G59" s="29">
        <v>38424.8</v>
      </c>
      <c r="H59" s="29">
        <v>45694.8</v>
      </c>
    </row>
    <row r="60" spans="1:8" ht="15">
      <c r="A60" s="121" t="s">
        <v>4</v>
      </c>
      <c r="B60" s="122"/>
      <c r="C60" s="13">
        <f aca="true" t="shared" si="7" ref="C60:H60">SUM(C58:C59)</f>
        <v>20331249</v>
      </c>
      <c r="D60" s="13">
        <f t="shared" si="7"/>
        <v>19832468</v>
      </c>
      <c r="E60" s="13">
        <f t="shared" si="7"/>
        <v>491511</v>
      </c>
      <c r="F60" s="13">
        <f t="shared" si="7"/>
        <v>7270</v>
      </c>
      <c r="G60" s="13">
        <f t="shared" si="7"/>
        <v>103196.8</v>
      </c>
      <c r="H60" s="13">
        <f t="shared" si="7"/>
        <v>110466.8</v>
      </c>
    </row>
    <row r="61" spans="1:8" s="106" customFormat="1" ht="15.75">
      <c r="A61" s="113"/>
      <c r="B61" s="113"/>
      <c r="C61" s="114"/>
      <c r="D61" s="114"/>
      <c r="E61" s="114"/>
      <c r="F61" s="114"/>
      <c r="G61" s="114"/>
      <c r="H61" s="114"/>
    </row>
    <row r="62" s="106" customFormat="1" ht="15.75">
      <c r="A62" s="107" t="s">
        <v>25</v>
      </c>
    </row>
    <row r="63" spans="1:8" ht="48">
      <c r="A63" s="1" t="s">
        <v>0</v>
      </c>
      <c r="B63" s="2" t="s">
        <v>1</v>
      </c>
      <c r="C63" s="3" t="s">
        <v>101</v>
      </c>
      <c r="D63" s="3" t="s">
        <v>102</v>
      </c>
      <c r="E63" s="3" t="s">
        <v>36</v>
      </c>
      <c r="F63" s="3" t="s">
        <v>103</v>
      </c>
      <c r="G63" s="3" t="s">
        <v>107</v>
      </c>
      <c r="H63" s="3" t="s">
        <v>2</v>
      </c>
    </row>
    <row r="64" spans="1:9" ht="12.75">
      <c r="A64" s="69" t="s">
        <v>62</v>
      </c>
      <c r="B64" s="28">
        <v>14018</v>
      </c>
      <c r="C64" s="29">
        <v>1565000</v>
      </c>
      <c r="D64" s="29">
        <v>1510101.9</v>
      </c>
      <c r="E64" s="29">
        <v>33600</v>
      </c>
      <c r="F64" s="30">
        <v>0</v>
      </c>
      <c r="G64" s="29">
        <v>21298.1</v>
      </c>
      <c r="H64" s="29">
        <v>21298.1</v>
      </c>
      <c r="I64" s="16"/>
    </row>
    <row r="65" spans="1:8" ht="12.75">
      <c r="A65" s="81" t="s">
        <v>89</v>
      </c>
      <c r="B65" s="28">
        <v>14336</v>
      </c>
      <c r="C65" s="29">
        <v>386462</v>
      </c>
      <c r="D65" s="29">
        <v>386462</v>
      </c>
      <c r="E65" s="29">
        <v>0</v>
      </c>
      <c r="F65" s="30">
        <v>0</v>
      </c>
      <c r="G65" s="29">
        <v>0</v>
      </c>
      <c r="H65" s="29">
        <v>0</v>
      </c>
    </row>
    <row r="66" spans="1:8" ht="15">
      <c r="A66" s="121" t="s">
        <v>4</v>
      </c>
      <c r="B66" s="122"/>
      <c r="C66" s="13">
        <f aca="true" t="shared" si="8" ref="C66:H66">SUM(C64:C65)</f>
        <v>1951462</v>
      </c>
      <c r="D66" s="13">
        <f t="shared" si="8"/>
        <v>1896563.9</v>
      </c>
      <c r="E66" s="13">
        <f t="shared" si="8"/>
        <v>33600</v>
      </c>
      <c r="F66" s="13">
        <f t="shared" si="8"/>
        <v>0</v>
      </c>
      <c r="G66" s="13">
        <f t="shared" si="8"/>
        <v>21298.1</v>
      </c>
      <c r="H66" s="13">
        <f t="shared" si="8"/>
        <v>21298.1</v>
      </c>
    </row>
    <row r="67" spans="1:3" ht="12.75">
      <c r="A67" s="68" t="s">
        <v>94</v>
      </c>
      <c r="C67" s="16"/>
    </row>
    <row r="68" ht="12.75">
      <c r="C68" s="16"/>
    </row>
    <row r="69" s="106" customFormat="1" ht="15.75">
      <c r="A69" s="105" t="s">
        <v>19</v>
      </c>
    </row>
    <row r="70" s="106" customFormat="1" ht="15" customHeight="1">
      <c r="A70" s="107" t="s">
        <v>108</v>
      </c>
    </row>
    <row r="71" spans="1:8" ht="48">
      <c r="A71" s="1" t="s">
        <v>0</v>
      </c>
      <c r="B71" s="2" t="s">
        <v>1</v>
      </c>
      <c r="C71" s="3" t="s">
        <v>101</v>
      </c>
      <c r="D71" s="3" t="s">
        <v>102</v>
      </c>
      <c r="E71" s="3" t="s">
        <v>20</v>
      </c>
      <c r="F71" s="3" t="s">
        <v>103</v>
      </c>
      <c r="G71" s="3" t="s">
        <v>105</v>
      </c>
      <c r="H71" s="3" t="s">
        <v>2</v>
      </c>
    </row>
    <row r="72" spans="1:8" ht="14.25" customHeight="1">
      <c r="A72" s="69" t="s">
        <v>21</v>
      </c>
      <c r="B72" s="32">
        <v>15091</v>
      </c>
      <c r="C72" s="29">
        <v>654412</v>
      </c>
      <c r="D72" s="29">
        <v>654412</v>
      </c>
      <c r="E72" s="29">
        <v>0</v>
      </c>
      <c r="F72" s="30">
        <v>0</v>
      </c>
      <c r="G72" s="29">
        <v>0</v>
      </c>
      <c r="H72" s="29">
        <v>0</v>
      </c>
    </row>
    <row r="73" spans="1:8" ht="14.25" customHeight="1">
      <c r="A73" s="69" t="s">
        <v>48</v>
      </c>
      <c r="B73" s="28">
        <v>15065</v>
      </c>
      <c r="C73" s="29">
        <v>1388046</v>
      </c>
      <c r="D73" s="29">
        <v>1388046</v>
      </c>
      <c r="E73" s="29">
        <v>0</v>
      </c>
      <c r="F73" s="30">
        <v>0</v>
      </c>
      <c r="G73" s="29">
        <v>0</v>
      </c>
      <c r="H73" s="29">
        <v>0</v>
      </c>
    </row>
    <row r="74" spans="1:8" ht="15">
      <c r="A74" s="121" t="s">
        <v>4</v>
      </c>
      <c r="B74" s="122"/>
      <c r="C74" s="13">
        <f aca="true" t="shared" si="9" ref="C74:H74">SUM(C72:C73)</f>
        <v>2042458</v>
      </c>
      <c r="D74" s="13">
        <f t="shared" si="9"/>
        <v>2042458</v>
      </c>
      <c r="E74" s="13">
        <f t="shared" si="9"/>
        <v>0</v>
      </c>
      <c r="F74" s="13">
        <f t="shared" si="9"/>
        <v>0</v>
      </c>
      <c r="G74" s="13">
        <f t="shared" si="9"/>
        <v>0</v>
      </c>
      <c r="H74" s="13">
        <f t="shared" si="9"/>
        <v>0</v>
      </c>
    </row>
    <row r="75" ht="12.75">
      <c r="A75" s="87" t="s">
        <v>136</v>
      </c>
    </row>
    <row r="76" ht="12.75">
      <c r="A76" s="68"/>
    </row>
    <row r="77" s="106" customFormat="1" ht="15.75">
      <c r="A77" s="105" t="s">
        <v>58</v>
      </c>
    </row>
    <row r="78" spans="1:5" s="106" customFormat="1" ht="15.75">
      <c r="A78" s="107" t="s">
        <v>24</v>
      </c>
      <c r="E78" s="106" t="s">
        <v>82</v>
      </c>
    </row>
    <row r="79" spans="1:8" ht="48">
      <c r="A79" s="1" t="s">
        <v>0</v>
      </c>
      <c r="B79" s="2" t="s">
        <v>1</v>
      </c>
      <c r="C79" s="3" t="s">
        <v>101</v>
      </c>
      <c r="D79" s="3" t="s">
        <v>102</v>
      </c>
      <c r="E79" s="3" t="s">
        <v>59</v>
      </c>
      <c r="F79" s="3" t="s">
        <v>103</v>
      </c>
      <c r="G79" s="3" t="s">
        <v>109</v>
      </c>
      <c r="H79" s="3" t="s">
        <v>2</v>
      </c>
    </row>
    <row r="80" spans="1:8" ht="12.75">
      <c r="A80" s="58" t="s">
        <v>60</v>
      </c>
      <c r="B80" s="70" t="s">
        <v>61</v>
      </c>
      <c r="C80" s="11">
        <v>208570000</v>
      </c>
      <c r="D80" s="11">
        <v>208570000</v>
      </c>
      <c r="E80" s="11">
        <v>0</v>
      </c>
      <c r="F80" s="12">
        <v>0</v>
      </c>
      <c r="G80" s="11">
        <v>0</v>
      </c>
      <c r="H80" s="11">
        <v>0</v>
      </c>
    </row>
    <row r="81" spans="1:8" ht="12.75">
      <c r="A81" s="95" t="s">
        <v>113</v>
      </c>
      <c r="B81" s="72"/>
      <c r="C81" s="55"/>
      <c r="D81" s="55"/>
      <c r="E81" s="55"/>
      <c r="F81" s="56"/>
      <c r="G81" s="55"/>
      <c r="H81" s="55"/>
    </row>
    <row r="82" spans="1:8" ht="15">
      <c r="A82" s="121" t="s">
        <v>4</v>
      </c>
      <c r="B82" s="122"/>
      <c r="C82" s="13">
        <f aca="true" t="shared" si="10" ref="C82:H82">SUM(C80:C81)</f>
        <v>208570000</v>
      </c>
      <c r="D82" s="13">
        <f t="shared" si="10"/>
        <v>208570000</v>
      </c>
      <c r="E82" s="13">
        <f t="shared" si="10"/>
        <v>0</v>
      </c>
      <c r="F82" s="13">
        <f t="shared" si="10"/>
        <v>0</v>
      </c>
      <c r="G82" s="13">
        <f t="shared" si="10"/>
        <v>0</v>
      </c>
      <c r="H82" s="13">
        <f t="shared" si="10"/>
        <v>0</v>
      </c>
    </row>
    <row r="84" s="106" customFormat="1" ht="15.75">
      <c r="A84" s="105" t="s">
        <v>5</v>
      </c>
    </row>
    <row r="85" s="106" customFormat="1" ht="15.75">
      <c r="A85" s="107" t="s">
        <v>24</v>
      </c>
    </row>
    <row r="86" spans="1:8" ht="48">
      <c r="A86" s="1" t="s">
        <v>0</v>
      </c>
      <c r="B86" s="2" t="s">
        <v>1</v>
      </c>
      <c r="C86" s="3" t="s">
        <v>101</v>
      </c>
      <c r="D86" s="3" t="s">
        <v>102</v>
      </c>
      <c r="E86" s="3" t="s">
        <v>15</v>
      </c>
      <c r="F86" s="3" t="s">
        <v>103</v>
      </c>
      <c r="G86" s="3" t="s">
        <v>104</v>
      </c>
      <c r="H86" s="3" t="s">
        <v>2</v>
      </c>
    </row>
    <row r="87" spans="1:8" ht="12.75">
      <c r="A87" s="96" t="s">
        <v>118</v>
      </c>
      <c r="B87" s="97" t="s">
        <v>119</v>
      </c>
      <c r="C87" s="11">
        <v>100000</v>
      </c>
      <c r="D87" s="11">
        <v>100000</v>
      </c>
      <c r="E87" s="11">
        <v>0</v>
      </c>
      <c r="F87" s="12">
        <v>0</v>
      </c>
      <c r="G87" s="11">
        <v>0</v>
      </c>
      <c r="H87" s="11">
        <v>0</v>
      </c>
    </row>
    <row r="88" spans="1:8" ht="12.75">
      <c r="A88" s="58" t="s">
        <v>43</v>
      </c>
      <c r="B88" s="70" t="s">
        <v>44</v>
      </c>
      <c r="C88" s="11">
        <v>2152000</v>
      </c>
      <c r="D88" s="11">
        <v>2151792</v>
      </c>
      <c r="E88" s="11">
        <v>0</v>
      </c>
      <c r="F88" s="12">
        <v>208</v>
      </c>
      <c r="G88" s="11">
        <v>0</v>
      </c>
      <c r="H88" s="11">
        <v>208</v>
      </c>
    </row>
    <row r="89" spans="1:8" ht="15">
      <c r="A89" s="121" t="s">
        <v>4</v>
      </c>
      <c r="B89" s="122"/>
      <c r="C89" s="13">
        <f>SUM(C87:C88)</f>
        <v>2252000</v>
      </c>
      <c r="D89" s="13">
        <f>SUM(D87:D88)</f>
        <v>2251792</v>
      </c>
      <c r="E89" s="13">
        <f>SUM(E88:E88)</f>
        <v>0</v>
      </c>
      <c r="F89" s="13">
        <f>SUM(F88:F88)</f>
        <v>208</v>
      </c>
      <c r="G89" s="13">
        <f>SUM(G88:G88)</f>
        <v>0</v>
      </c>
      <c r="H89" s="13">
        <f>SUM(H88:H88)</f>
        <v>208</v>
      </c>
    </row>
    <row r="90" spans="1:8" ht="15">
      <c r="A90" s="93"/>
      <c r="B90" s="93"/>
      <c r="C90" s="94"/>
      <c r="D90" s="94"/>
      <c r="E90" s="94"/>
      <c r="F90" s="94"/>
      <c r="G90" s="94"/>
      <c r="H90" s="94"/>
    </row>
    <row r="91" spans="1:8" ht="16.5" customHeight="1">
      <c r="A91" s="93"/>
      <c r="B91" s="93"/>
      <c r="C91" s="94"/>
      <c r="D91" s="94"/>
      <c r="E91" s="94"/>
      <c r="F91" s="94"/>
      <c r="G91" s="94"/>
      <c r="H91" s="94"/>
    </row>
    <row r="92" s="106" customFormat="1" ht="15.75">
      <c r="A92" s="107" t="s">
        <v>25</v>
      </c>
    </row>
    <row r="93" spans="1:8" ht="48">
      <c r="A93" s="1" t="s">
        <v>0</v>
      </c>
      <c r="B93" s="2" t="s">
        <v>1</v>
      </c>
      <c r="C93" s="3" t="s">
        <v>101</v>
      </c>
      <c r="D93" s="3" t="s">
        <v>102</v>
      </c>
      <c r="E93" s="3" t="s">
        <v>15</v>
      </c>
      <c r="F93" s="3" t="s">
        <v>103</v>
      </c>
      <c r="G93" s="3" t="s">
        <v>105</v>
      </c>
      <c r="H93" s="3" t="s">
        <v>2</v>
      </c>
    </row>
    <row r="94" spans="1:8" ht="12.75">
      <c r="A94" s="5" t="s">
        <v>49</v>
      </c>
      <c r="B94" s="6">
        <v>29004</v>
      </c>
      <c r="C94" s="7">
        <v>624258</v>
      </c>
      <c r="D94" s="7">
        <v>624258</v>
      </c>
      <c r="E94" s="7">
        <v>0</v>
      </c>
      <c r="F94" s="8">
        <v>0</v>
      </c>
      <c r="G94" s="7">
        <v>0</v>
      </c>
      <c r="H94" s="7">
        <v>0</v>
      </c>
    </row>
    <row r="95" spans="1:8" ht="12.75">
      <c r="A95" s="9" t="s">
        <v>50</v>
      </c>
      <c r="B95" s="10">
        <v>29008</v>
      </c>
      <c r="C95" s="11">
        <v>6263171</v>
      </c>
      <c r="D95" s="11">
        <v>6203190</v>
      </c>
      <c r="E95" s="11">
        <v>0</v>
      </c>
      <c r="F95" s="12">
        <v>0</v>
      </c>
      <c r="G95" s="11">
        <v>59981</v>
      </c>
      <c r="H95" s="11">
        <v>59981</v>
      </c>
    </row>
    <row r="96" spans="1:8" ht="12.75">
      <c r="A96" s="82" t="s">
        <v>95</v>
      </c>
      <c r="B96" s="10">
        <v>29516</v>
      </c>
      <c r="C96" s="11">
        <v>208717</v>
      </c>
      <c r="D96" s="11">
        <v>208717</v>
      </c>
      <c r="E96" s="11">
        <v>0</v>
      </c>
      <c r="F96" s="12">
        <v>0</v>
      </c>
      <c r="G96" s="11">
        <v>0</v>
      </c>
      <c r="H96" s="11">
        <v>0</v>
      </c>
    </row>
    <row r="97" spans="1:8" ht="15">
      <c r="A97" s="121" t="s">
        <v>4</v>
      </c>
      <c r="B97" s="122"/>
      <c r="C97" s="13">
        <f aca="true" t="shared" si="11" ref="C97:H97">SUM(C94:C96)</f>
        <v>7096146</v>
      </c>
      <c r="D97" s="13">
        <f t="shared" si="11"/>
        <v>7036165</v>
      </c>
      <c r="E97" s="13">
        <f t="shared" si="11"/>
        <v>0</v>
      </c>
      <c r="F97" s="13">
        <f t="shared" si="11"/>
        <v>0</v>
      </c>
      <c r="G97" s="13">
        <f t="shared" si="11"/>
        <v>59981</v>
      </c>
      <c r="H97" s="13">
        <f t="shared" si="11"/>
        <v>59981</v>
      </c>
    </row>
    <row r="98" spans="1:8" ht="15">
      <c r="A98" s="98"/>
      <c r="B98" s="98"/>
      <c r="C98" s="99"/>
      <c r="D98" s="99"/>
      <c r="E98" s="99"/>
      <c r="F98" s="99"/>
      <c r="G98" s="99"/>
      <c r="H98" s="99"/>
    </row>
    <row r="99" s="106" customFormat="1" ht="15.75">
      <c r="A99" s="105" t="s">
        <v>9</v>
      </c>
    </row>
    <row r="100" s="106" customFormat="1" ht="15.75">
      <c r="A100" s="107" t="s">
        <v>24</v>
      </c>
    </row>
    <row r="101" spans="1:8" ht="48">
      <c r="A101" s="1" t="s">
        <v>0</v>
      </c>
      <c r="B101" s="2" t="s">
        <v>1</v>
      </c>
      <c r="C101" s="3" t="s">
        <v>101</v>
      </c>
      <c r="D101" s="3" t="s">
        <v>102</v>
      </c>
      <c r="E101" s="3" t="s">
        <v>11</v>
      </c>
      <c r="F101" s="3" t="s">
        <v>103</v>
      </c>
      <c r="G101" s="103" t="s">
        <v>144</v>
      </c>
      <c r="H101" s="3" t="s">
        <v>2</v>
      </c>
    </row>
    <row r="102" spans="1:8" ht="12.75">
      <c r="A102" s="43" t="s">
        <v>63</v>
      </c>
      <c r="B102" s="28">
        <v>33018</v>
      </c>
      <c r="C102" s="29">
        <v>4088870</v>
      </c>
      <c r="D102" s="29">
        <v>3818904.19</v>
      </c>
      <c r="E102" s="29">
        <v>269965.81</v>
      </c>
      <c r="F102" s="30">
        <v>0</v>
      </c>
      <c r="G102" s="29">
        <v>3.13</v>
      </c>
      <c r="H102" s="29">
        <v>3.13</v>
      </c>
    </row>
    <row r="103" spans="1:8" ht="12.75">
      <c r="A103" s="43" t="s">
        <v>78</v>
      </c>
      <c r="B103" s="28">
        <v>33024</v>
      </c>
      <c r="C103" s="29">
        <v>85632</v>
      </c>
      <c r="D103" s="29">
        <v>56286.8</v>
      </c>
      <c r="E103" s="29">
        <v>29345.2</v>
      </c>
      <c r="F103" s="30">
        <v>0</v>
      </c>
      <c r="G103" s="29">
        <v>1927</v>
      </c>
      <c r="H103" s="29">
        <v>1927</v>
      </c>
    </row>
    <row r="104" spans="1:8" ht="12.75">
      <c r="A104" s="86" t="s">
        <v>83</v>
      </c>
      <c r="B104" s="28">
        <v>33025</v>
      </c>
      <c r="C104" s="29">
        <v>81000</v>
      </c>
      <c r="D104" s="29">
        <v>75157</v>
      </c>
      <c r="E104" s="29">
        <v>5843</v>
      </c>
      <c r="F104" s="30">
        <v>0</v>
      </c>
      <c r="G104" s="29">
        <v>664.38</v>
      </c>
      <c r="H104" s="29">
        <v>664.38</v>
      </c>
    </row>
    <row r="105" spans="1:8" ht="12.75">
      <c r="A105" s="86" t="s">
        <v>84</v>
      </c>
      <c r="B105" s="28">
        <v>33034</v>
      </c>
      <c r="C105" s="29">
        <v>666291</v>
      </c>
      <c r="D105" s="29">
        <v>666291</v>
      </c>
      <c r="E105" s="29">
        <v>0</v>
      </c>
      <c r="F105" s="30">
        <v>0</v>
      </c>
      <c r="G105" s="29">
        <v>6198</v>
      </c>
      <c r="H105" s="29">
        <v>6198</v>
      </c>
    </row>
    <row r="106" spans="1:8" ht="12.75">
      <c r="A106" s="86" t="s">
        <v>85</v>
      </c>
      <c r="B106" s="28"/>
      <c r="C106" s="29"/>
      <c r="D106" s="29"/>
      <c r="E106" s="29"/>
      <c r="F106" s="30"/>
      <c r="G106" s="29"/>
      <c r="H106" s="29"/>
    </row>
    <row r="107" spans="1:8" ht="12.75">
      <c r="A107" s="86" t="s">
        <v>86</v>
      </c>
      <c r="B107" s="28">
        <v>33035</v>
      </c>
      <c r="C107" s="29">
        <v>96000</v>
      </c>
      <c r="D107" s="29">
        <v>96000</v>
      </c>
      <c r="E107" s="29">
        <v>0</v>
      </c>
      <c r="F107" s="30">
        <v>0</v>
      </c>
      <c r="G107" s="29">
        <v>0</v>
      </c>
      <c r="H107" s="29">
        <v>0</v>
      </c>
    </row>
    <row r="108" spans="1:8" ht="12.75">
      <c r="A108" s="86" t="s">
        <v>96</v>
      </c>
      <c r="B108" s="28">
        <v>33038</v>
      </c>
      <c r="C108" s="29">
        <v>1640161</v>
      </c>
      <c r="D108" s="29">
        <v>1640161</v>
      </c>
      <c r="E108" s="29">
        <v>0</v>
      </c>
      <c r="F108" s="30">
        <v>0</v>
      </c>
      <c r="G108" s="29">
        <v>6.04</v>
      </c>
      <c r="H108" s="29">
        <v>6.04</v>
      </c>
    </row>
    <row r="109" spans="1:8" ht="12.75">
      <c r="A109" s="100" t="s">
        <v>125</v>
      </c>
      <c r="B109" s="28">
        <v>33040</v>
      </c>
      <c r="C109" s="29">
        <v>100000</v>
      </c>
      <c r="D109" s="29">
        <v>76000</v>
      </c>
      <c r="E109" s="29">
        <v>24000</v>
      </c>
      <c r="F109" s="30">
        <v>0</v>
      </c>
      <c r="G109" s="29">
        <v>50</v>
      </c>
      <c r="H109" s="29">
        <v>50</v>
      </c>
    </row>
    <row r="110" spans="1:8" ht="12.75">
      <c r="A110" s="100" t="s">
        <v>126</v>
      </c>
      <c r="B110" s="28">
        <v>33043</v>
      </c>
      <c r="C110" s="29">
        <v>421140</v>
      </c>
      <c r="D110" s="29">
        <v>390140</v>
      </c>
      <c r="E110" s="29">
        <v>31000</v>
      </c>
      <c r="F110" s="30">
        <v>0</v>
      </c>
      <c r="G110" s="29">
        <v>0</v>
      </c>
      <c r="H110" s="29">
        <v>0</v>
      </c>
    </row>
    <row r="111" spans="1:8" ht="30" customHeight="1">
      <c r="A111" s="101" t="s">
        <v>127</v>
      </c>
      <c r="B111" s="28">
        <v>33044</v>
      </c>
      <c r="C111" s="29">
        <v>266300</v>
      </c>
      <c r="D111" s="29">
        <v>266300</v>
      </c>
      <c r="E111" s="29">
        <v>0</v>
      </c>
      <c r="F111" s="30">
        <v>0</v>
      </c>
      <c r="G111" s="29">
        <v>0</v>
      </c>
      <c r="H111" s="29">
        <v>0</v>
      </c>
    </row>
    <row r="112" spans="1:8" ht="12.75">
      <c r="A112" s="102" t="s">
        <v>142</v>
      </c>
      <c r="B112" s="10">
        <v>33122</v>
      </c>
      <c r="C112" s="11">
        <v>281900</v>
      </c>
      <c r="D112" s="11">
        <v>281900</v>
      </c>
      <c r="E112" s="11">
        <v>0</v>
      </c>
      <c r="F112" s="12">
        <v>0</v>
      </c>
      <c r="G112" s="11">
        <v>0</v>
      </c>
      <c r="H112" s="11">
        <v>0</v>
      </c>
    </row>
    <row r="113" spans="1:8" ht="12.75">
      <c r="A113" s="9" t="s">
        <v>3</v>
      </c>
      <c r="B113" s="10">
        <v>33155</v>
      </c>
      <c r="C113" s="11">
        <v>228176000</v>
      </c>
      <c r="D113" s="11">
        <v>227990774</v>
      </c>
      <c r="E113" s="11">
        <v>0</v>
      </c>
      <c r="F113" s="12">
        <v>185226</v>
      </c>
      <c r="G113" s="11">
        <v>234049</v>
      </c>
      <c r="H113" s="11">
        <v>419275</v>
      </c>
    </row>
    <row r="114" spans="1:8" ht="12.75">
      <c r="A114" s="9" t="s">
        <v>10</v>
      </c>
      <c r="B114" s="10">
        <v>33160</v>
      </c>
      <c r="C114" s="11">
        <v>1192000</v>
      </c>
      <c r="D114" s="11">
        <v>714705</v>
      </c>
      <c r="E114" s="11">
        <v>477295</v>
      </c>
      <c r="F114" s="12">
        <v>0</v>
      </c>
      <c r="G114" s="11">
        <v>81904</v>
      </c>
      <c r="H114" s="11">
        <v>81904</v>
      </c>
    </row>
    <row r="115" spans="1:8" ht="12.75">
      <c r="A115" s="82" t="s">
        <v>140</v>
      </c>
      <c r="B115" s="10">
        <v>33166</v>
      </c>
      <c r="C115" s="11">
        <v>1366000</v>
      </c>
      <c r="D115" s="11">
        <v>1366000</v>
      </c>
      <c r="E115" s="11">
        <v>0</v>
      </c>
      <c r="F115" s="12">
        <v>0</v>
      </c>
      <c r="G115" s="11">
        <v>0</v>
      </c>
      <c r="H115" s="11">
        <v>0</v>
      </c>
    </row>
    <row r="116" spans="1:8" ht="12.75">
      <c r="A116" s="9" t="s">
        <v>33</v>
      </c>
      <c r="B116" s="10">
        <v>33192</v>
      </c>
      <c r="C116" s="11">
        <v>84057</v>
      </c>
      <c r="D116" s="11">
        <v>84057</v>
      </c>
      <c r="E116" s="11">
        <v>0</v>
      </c>
      <c r="F116" s="12">
        <v>0</v>
      </c>
      <c r="G116" s="11">
        <v>0</v>
      </c>
      <c r="H116" s="11">
        <v>0</v>
      </c>
    </row>
    <row r="117" spans="1:8" ht="12.75">
      <c r="A117" s="82" t="s">
        <v>53</v>
      </c>
      <c r="B117" s="10">
        <v>33215</v>
      </c>
      <c r="C117" s="11">
        <v>5660291</v>
      </c>
      <c r="D117" s="11">
        <v>5660291</v>
      </c>
      <c r="E117" s="11">
        <v>0</v>
      </c>
      <c r="F117" s="12">
        <v>0</v>
      </c>
      <c r="G117" s="11">
        <v>157710</v>
      </c>
      <c r="H117" s="11">
        <v>157710</v>
      </c>
    </row>
    <row r="118" spans="1:8" ht="12.75">
      <c r="A118" s="9" t="s">
        <v>54</v>
      </c>
      <c r="B118" s="10"/>
      <c r="C118" s="11"/>
      <c r="D118" s="11"/>
      <c r="E118" s="11"/>
      <c r="F118" s="12"/>
      <c r="G118" s="11"/>
      <c r="H118" s="11"/>
    </row>
    <row r="119" spans="1:8" ht="12.75">
      <c r="A119" s="102" t="s">
        <v>128</v>
      </c>
      <c r="B119" s="10">
        <v>33244</v>
      </c>
      <c r="C119" s="11">
        <v>3762</v>
      </c>
      <c r="D119" s="11">
        <v>3762</v>
      </c>
      <c r="E119" s="11">
        <v>0</v>
      </c>
      <c r="F119" s="12">
        <v>0</v>
      </c>
      <c r="G119" s="11">
        <v>0</v>
      </c>
      <c r="H119" s="11">
        <v>0</v>
      </c>
    </row>
    <row r="120" spans="1:8" ht="12.75">
      <c r="A120" s="82" t="s">
        <v>141</v>
      </c>
      <c r="B120" s="10">
        <v>33353</v>
      </c>
      <c r="C120" s="11">
        <v>4890327000</v>
      </c>
      <c r="D120" s="11">
        <v>4890327000</v>
      </c>
      <c r="E120" s="11">
        <v>0</v>
      </c>
      <c r="F120" s="12">
        <v>0</v>
      </c>
      <c r="G120" s="11">
        <v>1439595.35</v>
      </c>
      <c r="H120" s="11">
        <v>1439595.35</v>
      </c>
    </row>
    <row r="121" spans="1:8" ht="12.75">
      <c r="A121" s="82" t="s">
        <v>97</v>
      </c>
      <c r="B121" s="10">
        <v>33435</v>
      </c>
      <c r="C121" s="11">
        <v>28708</v>
      </c>
      <c r="D121" s="11">
        <v>14206</v>
      </c>
      <c r="E121" s="11">
        <v>14502</v>
      </c>
      <c r="F121" s="12">
        <v>0</v>
      </c>
      <c r="G121" s="11">
        <v>0</v>
      </c>
      <c r="H121" s="11">
        <v>0</v>
      </c>
    </row>
    <row r="122" spans="1:8" ht="12.75">
      <c r="A122" s="9" t="s">
        <v>55</v>
      </c>
      <c r="B122" s="10">
        <v>33457</v>
      </c>
      <c r="C122" s="11">
        <v>8087123</v>
      </c>
      <c r="D122" s="11">
        <v>8087123</v>
      </c>
      <c r="E122" s="11">
        <v>0</v>
      </c>
      <c r="F122" s="12">
        <v>0</v>
      </c>
      <c r="G122" s="11">
        <v>455862.23</v>
      </c>
      <c r="H122" s="11">
        <v>455862.23</v>
      </c>
    </row>
    <row r="123" spans="1:8" ht="12.75">
      <c r="A123" s="9" t="s">
        <v>56</v>
      </c>
      <c r="B123" s="10"/>
      <c r="C123" s="11"/>
      <c r="D123" s="11"/>
      <c r="E123" s="11"/>
      <c r="F123" s="12"/>
      <c r="G123" s="11"/>
      <c r="H123" s="11"/>
    </row>
    <row r="124" spans="1:8" ht="15">
      <c r="A124" s="121" t="s">
        <v>4</v>
      </c>
      <c r="B124" s="122"/>
      <c r="C124" s="13">
        <f aca="true" t="shared" si="12" ref="C124:H124">SUM(C102:C123)</f>
        <v>5142652235</v>
      </c>
      <c r="D124" s="13">
        <f t="shared" si="12"/>
        <v>5141615057.99</v>
      </c>
      <c r="E124" s="13">
        <f t="shared" si="12"/>
        <v>851951.01</v>
      </c>
      <c r="F124" s="13">
        <f t="shared" si="12"/>
        <v>185226</v>
      </c>
      <c r="G124" s="13">
        <f t="shared" si="12"/>
        <v>2377969.13</v>
      </c>
      <c r="H124" s="13">
        <f t="shared" si="12"/>
        <v>2563195.1300000004</v>
      </c>
    </row>
    <row r="125" spans="1:8" ht="12.75">
      <c r="A125" s="68" t="s">
        <v>98</v>
      </c>
      <c r="C125" s="16"/>
      <c r="D125" s="40"/>
      <c r="E125" s="16"/>
      <c r="F125" s="16"/>
      <c r="G125" s="16"/>
      <c r="H125" s="16"/>
    </row>
    <row r="126" spans="1:8" ht="12.75">
      <c r="A126" s="65"/>
      <c r="B126" s="64"/>
      <c r="C126" s="16"/>
      <c r="D126" s="16"/>
      <c r="E126" s="16"/>
      <c r="F126" s="16"/>
      <c r="G126" s="16"/>
      <c r="H126" s="16"/>
    </row>
    <row r="127" spans="2:8" ht="12.75">
      <c r="B127" s="15"/>
      <c r="C127" s="16"/>
      <c r="D127" s="16"/>
      <c r="E127" s="16"/>
      <c r="F127" s="16"/>
      <c r="G127" s="16"/>
      <c r="H127" s="16"/>
    </row>
    <row r="128" spans="2:8" ht="12.75">
      <c r="B128" s="15"/>
      <c r="C128" s="16"/>
      <c r="D128" s="16"/>
      <c r="E128" s="16"/>
      <c r="F128" s="16"/>
      <c r="G128" s="16"/>
      <c r="H128" s="16"/>
    </row>
    <row r="129" s="106" customFormat="1" ht="15.75">
      <c r="A129" s="115" t="s">
        <v>25</v>
      </c>
    </row>
    <row r="130" spans="1:8" ht="48">
      <c r="A130" s="1" t="s">
        <v>0</v>
      </c>
      <c r="B130" s="2" t="s">
        <v>1</v>
      </c>
      <c r="C130" s="3" t="s">
        <v>101</v>
      </c>
      <c r="D130" s="3" t="s">
        <v>102</v>
      </c>
      <c r="E130" s="3" t="s">
        <v>11</v>
      </c>
      <c r="F130" s="3" t="s">
        <v>103</v>
      </c>
      <c r="G130" s="3" t="s">
        <v>105</v>
      </c>
      <c r="H130" s="3" t="s">
        <v>2</v>
      </c>
    </row>
    <row r="131" spans="1:8" ht="12.75">
      <c r="A131" s="82" t="s">
        <v>142</v>
      </c>
      <c r="B131" s="10">
        <v>33122</v>
      </c>
      <c r="C131" s="29">
        <v>125900</v>
      </c>
      <c r="D131" s="29">
        <v>125900</v>
      </c>
      <c r="E131" s="29">
        <v>0</v>
      </c>
      <c r="F131" s="30">
        <v>0</v>
      </c>
      <c r="G131" s="29">
        <v>0</v>
      </c>
      <c r="H131" s="29">
        <v>0</v>
      </c>
    </row>
    <row r="132" spans="1:8" ht="12.75">
      <c r="A132" s="9" t="s">
        <v>10</v>
      </c>
      <c r="B132" s="10">
        <v>33160</v>
      </c>
      <c r="C132" s="29">
        <v>391110</v>
      </c>
      <c r="D132" s="29">
        <v>391110</v>
      </c>
      <c r="E132" s="29">
        <v>0</v>
      </c>
      <c r="F132" s="30">
        <v>0</v>
      </c>
      <c r="G132" s="29">
        <v>0</v>
      </c>
      <c r="H132" s="29">
        <v>0</v>
      </c>
    </row>
    <row r="133" spans="1:8" ht="12.75">
      <c r="A133" s="82" t="s">
        <v>87</v>
      </c>
      <c r="B133" s="10">
        <v>33163</v>
      </c>
      <c r="C133" s="29">
        <v>153000</v>
      </c>
      <c r="D133" s="29">
        <v>153000</v>
      </c>
      <c r="E133" s="29">
        <v>0</v>
      </c>
      <c r="F133" s="30">
        <v>0</v>
      </c>
      <c r="G133" s="29">
        <v>0</v>
      </c>
      <c r="H133" s="29">
        <v>0</v>
      </c>
    </row>
    <row r="134" spans="1:8" ht="12.75">
      <c r="A134" s="82" t="s">
        <v>88</v>
      </c>
      <c r="B134" s="28">
        <v>33339</v>
      </c>
      <c r="C134" s="29">
        <v>126000</v>
      </c>
      <c r="D134" s="29">
        <v>126000</v>
      </c>
      <c r="E134" s="29">
        <v>0</v>
      </c>
      <c r="F134" s="30">
        <v>0</v>
      </c>
      <c r="G134" s="29">
        <v>0</v>
      </c>
      <c r="H134" s="29">
        <v>0</v>
      </c>
    </row>
    <row r="135" spans="1:8" ht="15">
      <c r="A135" s="121" t="s">
        <v>4</v>
      </c>
      <c r="B135" s="122"/>
      <c r="C135" s="13">
        <f>SUM(C131:C134)</f>
        <v>796010</v>
      </c>
      <c r="D135" s="13">
        <f>SUM(D131:D134)</f>
        <v>796010</v>
      </c>
      <c r="E135" s="13">
        <f>SUM(E131:E134)</f>
        <v>0</v>
      </c>
      <c r="F135" s="13">
        <v>0</v>
      </c>
      <c r="G135" s="13">
        <f>SUM(G131:G134)</f>
        <v>0</v>
      </c>
      <c r="H135" s="42">
        <f>SUM(H131:H134)</f>
        <v>0</v>
      </c>
    </row>
    <row r="136" spans="1:4" ht="12.75">
      <c r="A136" s="68" t="s">
        <v>99</v>
      </c>
      <c r="C136" s="16"/>
      <c r="D136" s="40"/>
    </row>
    <row r="137" ht="12.75">
      <c r="C137" s="16"/>
    </row>
    <row r="138" s="106" customFormat="1" ht="15.75">
      <c r="A138" s="105" t="s">
        <v>7</v>
      </c>
    </row>
    <row r="139" s="106" customFormat="1" ht="15.75">
      <c r="A139" s="107" t="s">
        <v>24</v>
      </c>
    </row>
    <row r="140" spans="1:8" ht="48">
      <c r="A140" s="1" t="s">
        <v>0</v>
      </c>
      <c r="B140" s="2" t="s">
        <v>1</v>
      </c>
      <c r="C140" s="3" t="s">
        <v>101</v>
      </c>
      <c r="D140" s="3" t="s">
        <v>102</v>
      </c>
      <c r="E140" s="3" t="s">
        <v>14</v>
      </c>
      <c r="F140" s="3" t="s">
        <v>103</v>
      </c>
      <c r="G140" s="3" t="s">
        <v>104</v>
      </c>
      <c r="H140" s="3" t="s">
        <v>2</v>
      </c>
    </row>
    <row r="141" spans="1:8" ht="12.75">
      <c r="A141" s="66" t="s">
        <v>28</v>
      </c>
      <c r="B141" s="25">
        <v>34053</v>
      </c>
      <c r="C141" s="84">
        <v>256000</v>
      </c>
      <c r="D141" s="22">
        <v>256000</v>
      </c>
      <c r="E141" s="84">
        <v>0</v>
      </c>
      <c r="F141" s="22">
        <v>0</v>
      </c>
      <c r="G141" s="22">
        <v>0</v>
      </c>
      <c r="H141" s="22">
        <v>0</v>
      </c>
    </row>
    <row r="142" spans="1:8" ht="12.75">
      <c r="A142" s="21" t="s">
        <v>13</v>
      </c>
      <c r="B142" s="25">
        <v>34070</v>
      </c>
      <c r="C142" s="31">
        <v>151000</v>
      </c>
      <c r="D142" s="31">
        <v>151000</v>
      </c>
      <c r="E142" s="31">
        <v>0</v>
      </c>
      <c r="F142" s="11">
        <v>0</v>
      </c>
      <c r="G142" s="11">
        <v>0</v>
      </c>
      <c r="H142" s="11">
        <v>0</v>
      </c>
    </row>
    <row r="143" spans="1:8" ht="15">
      <c r="A143" s="121" t="s">
        <v>4</v>
      </c>
      <c r="B143" s="122"/>
      <c r="C143" s="13">
        <f aca="true" t="shared" si="13" ref="C143:H143">SUM(C141:C142)</f>
        <v>407000</v>
      </c>
      <c r="D143" s="13">
        <f t="shared" si="13"/>
        <v>407000</v>
      </c>
      <c r="E143" s="13">
        <f t="shared" si="13"/>
        <v>0</v>
      </c>
      <c r="F143" s="13">
        <f t="shared" si="13"/>
        <v>0</v>
      </c>
      <c r="G143" s="13">
        <f t="shared" si="13"/>
        <v>0</v>
      </c>
      <c r="H143" s="13">
        <f t="shared" si="13"/>
        <v>0</v>
      </c>
    </row>
    <row r="144" ht="12.75">
      <c r="A144" s="68"/>
    </row>
    <row r="145" s="106" customFormat="1" ht="15.75">
      <c r="A145" s="107" t="s">
        <v>25</v>
      </c>
    </row>
    <row r="146" spans="1:8" ht="48">
      <c r="A146" s="1" t="s">
        <v>0</v>
      </c>
      <c r="B146" s="2" t="s">
        <v>1</v>
      </c>
      <c r="C146" s="3" t="s">
        <v>101</v>
      </c>
      <c r="D146" s="3" t="s">
        <v>102</v>
      </c>
      <c r="E146" s="3" t="s">
        <v>14</v>
      </c>
      <c r="F146" s="3" t="s">
        <v>103</v>
      </c>
      <c r="G146" s="3" t="s">
        <v>105</v>
      </c>
      <c r="H146" s="3" t="s">
        <v>2</v>
      </c>
    </row>
    <row r="147" spans="1:8" ht="12.75">
      <c r="A147" s="66" t="s">
        <v>28</v>
      </c>
      <c r="B147" s="25">
        <v>34053</v>
      </c>
      <c r="C147" s="84">
        <v>518000</v>
      </c>
      <c r="D147" s="22">
        <v>515623</v>
      </c>
      <c r="E147" s="84">
        <v>0</v>
      </c>
      <c r="F147" s="22">
        <v>0</v>
      </c>
      <c r="G147" s="84">
        <v>2377</v>
      </c>
      <c r="H147" s="22">
        <v>2377</v>
      </c>
    </row>
    <row r="148" spans="1:8" ht="12.75">
      <c r="A148" s="21" t="s">
        <v>13</v>
      </c>
      <c r="B148" s="25">
        <v>34070</v>
      </c>
      <c r="C148" s="22">
        <v>785000</v>
      </c>
      <c r="D148" s="22">
        <v>774538</v>
      </c>
      <c r="E148" s="22">
        <v>0</v>
      </c>
      <c r="F148" s="22">
        <v>0</v>
      </c>
      <c r="G148" s="22">
        <v>10462</v>
      </c>
      <c r="H148" s="22">
        <v>10462</v>
      </c>
    </row>
    <row r="149" spans="1:8" ht="12.75">
      <c r="A149" s="21" t="s">
        <v>51</v>
      </c>
      <c r="B149" s="74">
        <v>34352</v>
      </c>
      <c r="C149" s="22">
        <v>3760000</v>
      </c>
      <c r="D149" s="22">
        <v>3760000</v>
      </c>
      <c r="E149" s="22">
        <v>0</v>
      </c>
      <c r="F149" s="23">
        <v>0</v>
      </c>
      <c r="G149" s="22">
        <v>0</v>
      </c>
      <c r="H149" s="22">
        <v>0</v>
      </c>
    </row>
    <row r="150" spans="1:8" ht="12.75">
      <c r="A150" s="67" t="s">
        <v>52</v>
      </c>
      <c r="B150" s="25">
        <v>34352</v>
      </c>
      <c r="C150" s="22">
        <v>900000</v>
      </c>
      <c r="D150" s="22">
        <v>900000</v>
      </c>
      <c r="E150" s="22">
        <v>0</v>
      </c>
      <c r="F150" s="23">
        <v>0</v>
      </c>
      <c r="G150" s="22">
        <v>0</v>
      </c>
      <c r="H150" s="22">
        <v>0</v>
      </c>
    </row>
    <row r="151" spans="1:8" ht="15">
      <c r="A151" s="119" t="s">
        <v>4</v>
      </c>
      <c r="B151" s="120"/>
      <c r="C151" s="13">
        <f aca="true" t="shared" si="14" ref="C151:H151">SUM(C147:C150)</f>
        <v>5963000</v>
      </c>
      <c r="D151" s="42">
        <f t="shared" si="14"/>
        <v>5950161</v>
      </c>
      <c r="E151" s="42">
        <f t="shared" si="14"/>
        <v>0</v>
      </c>
      <c r="F151" s="42">
        <f t="shared" si="14"/>
        <v>0</v>
      </c>
      <c r="G151" s="42">
        <f t="shared" si="14"/>
        <v>12839</v>
      </c>
      <c r="H151" s="42">
        <f t="shared" si="14"/>
        <v>12839</v>
      </c>
    </row>
    <row r="153" s="106" customFormat="1" ht="15.75">
      <c r="A153" s="105" t="s">
        <v>65</v>
      </c>
    </row>
    <row r="154" s="106" customFormat="1" ht="15.75">
      <c r="A154" s="107" t="s">
        <v>24</v>
      </c>
    </row>
    <row r="155" spans="1:8" ht="48">
      <c r="A155" s="1" t="s">
        <v>0</v>
      </c>
      <c r="B155" s="2" t="s">
        <v>1</v>
      </c>
      <c r="C155" s="3" t="s">
        <v>101</v>
      </c>
      <c r="D155" s="3" t="s">
        <v>102</v>
      </c>
      <c r="E155" s="3" t="s">
        <v>81</v>
      </c>
      <c r="F155" s="3" t="s">
        <v>103</v>
      </c>
      <c r="G155" s="3" t="s">
        <v>104</v>
      </c>
      <c r="H155" s="3" t="s">
        <v>2</v>
      </c>
    </row>
    <row r="156" spans="1:8" ht="12.75">
      <c r="A156" s="83" t="s">
        <v>114</v>
      </c>
      <c r="B156" s="24">
        <v>35018</v>
      </c>
      <c r="C156" s="18">
        <v>6376090</v>
      </c>
      <c r="D156" s="18">
        <v>6376090</v>
      </c>
      <c r="E156" s="18">
        <v>0</v>
      </c>
      <c r="F156" s="19">
        <v>0</v>
      </c>
      <c r="G156" s="18">
        <v>2670664.46</v>
      </c>
      <c r="H156" s="18">
        <v>2670664.46</v>
      </c>
    </row>
    <row r="157" spans="1:8" ht="12.75">
      <c r="A157" s="85" t="s">
        <v>115</v>
      </c>
      <c r="B157" s="88"/>
      <c r="C157" s="22"/>
      <c r="D157" s="89"/>
      <c r="E157" s="84"/>
      <c r="F157" s="23"/>
      <c r="G157" s="22"/>
      <c r="H157" s="22"/>
    </row>
    <row r="158" spans="1:8" ht="12.75">
      <c r="A158" s="85" t="s">
        <v>116</v>
      </c>
      <c r="B158" s="88"/>
      <c r="C158" s="22"/>
      <c r="D158" s="89"/>
      <c r="E158" s="84"/>
      <c r="F158" s="23"/>
      <c r="G158" s="22"/>
      <c r="H158" s="22"/>
    </row>
    <row r="159" spans="1:8" ht="12.75">
      <c r="A159" s="85" t="s">
        <v>117</v>
      </c>
      <c r="B159" s="88"/>
      <c r="C159" s="22"/>
      <c r="D159" s="89"/>
      <c r="E159" s="84"/>
      <c r="F159" s="22"/>
      <c r="G159" s="84"/>
      <c r="H159" s="22"/>
    </row>
    <row r="160" spans="1:8" ht="15">
      <c r="A160" s="121" t="s">
        <v>4</v>
      </c>
      <c r="B160" s="122"/>
      <c r="C160" s="42">
        <f>SUM(C153:C159)</f>
        <v>6376090</v>
      </c>
      <c r="D160" s="13">
        <f>SUM(D156:D156)</f>
        <v>6376090</v>
      </c>
      <c r="E160" s="13">
        <f>SUM(E156:E156)</f>
        <v>0</v>
      </c>
      <c r="F160" s="13">
        <f>SUM(F156:F156)</f>
        <v>0</v>
      </c>
      <c r="G160" s="13">
        <f>SUM(G156:G156)</f>
        <v>2670664.46</v>
      </c>
      <c r="H160" s="13">
        <f>SUM(H156:H156)</f>
        <v>2670664.46</v>
      </c>
    </row>
    <row r="161" s="106" customFormat="1" ht="15.75">
      <c r="A161" s="105" t="s">
        <v>73</v>
      </c>
    </row>
    <row r="162" s="106" customFormat="1" ht="15.75">
      <c r="A162" s="107" t="s">
        <v>108</v>
      </c>
    </row>
    <row r="163" spans="1:8" ht="48">
      <c r="A163" s="1" t="s">
        <v>0</v>
      </c>
      <c r="B163" s="2" t="s">
        <v>1</v>
      </c>
      <c r="C163" s="3" t="s">
        <v>101</v>
      </c>
      <c r="D163" s="3" t="s">
        <v>102</v>
      </c>
      <c r="E163" s="3" t="s">
        <v>75</v>
      </c>
      <c r="F163" s="3" t="s">
        <v>103</v>
      </c>
      <c r="G163" s="3" t="s">
        <v>107</v>
      </c>
      <c r="H163" s="3" t="s">
        <v>2</v>
      </c>
    </row>
    <row r="164" spans="1:8" ht="12.75">
      <c r="A164" s="69" t="s">
        <v>74</v>
      </c>
      <c r="B164" s="28">
        <v>22005</v>
      </c>
      <c r="C164" s="29">
        <v>444723</v>
      </c>
      <c r="D164" s="29">
        <v>444723</v>
      </c>
      <c r="E164" s="29">
        <v>0</v>
      </c>
      <c r="F164" s="30">
        <v>0</v>
      </c>
      <c r="G164" s="29">
        <v>0</v>
      </c>
      <c r="H164" s="29">
        <v>0</v>
      </c>
    </row>
    <row r="165" spans="1:8" ht="15">
      <c r="A165" s="121" t="s">
        <v>4</v>
      </c>
      <c r="B165" s="122"/>
      <c r="C165" s="13">
        <f aca="true" t="shared" si="15" ref="C165:H165">SUM(C164:C164)</f>
        <v>444723</v>
      </c>
      <c r="D165" s="13">
        <f t="shared" si="15"/>
        <v>444723</v>
      </c>
      <c r="E165" s="13">
        <f t="shared" si="15"/>
        <v>0</v>
      </c>
      <c r="F165" s="13">
        <f t="shared" si="15"/>
        <v>0</v>
      </c>
      <c r="G165" s="13">
        <f t="shared" si="15"/>
        <v>0</v>
      </c>
      <c r="H165" s="13">
        <f t="shared" si="15"/>
        <v>0</v>
      </c>
    </row>
    <row r="166" spans="1:8" ht="12.75">
      <c r="A166" s="68"/>
      <c r="B166" s="68"/>
      <c r="C166" s="68"/>
      <c r="D166" s="68"/>
      <c r="E166" s="68"/>
      <c r="F166" s="68"/>
      <c r="G166" s="68"/>
      <c r="H166" s="68"/>
    </row>
    <row r="167" spans="1:8" ht="12.75">
      <c r="A167" s="68"/>
      <c r="B167" s="68"/>
      <c r="C167" s="68"/>
      <c r="D167" s="68"/>
      <c r="E167" s="68"/>
      <c r="F167" s="68"/>
      <c r="G167" s="68"/>
      <c r="H167" s="68"/>
    </row>
    <row r="168" ht="15">
      <c r="A168" s="14" t="s">
        <v>26</v>
      </c>
    </row>
    <row r="169" spans="1:8" ht="20.25" customHeight="1">
      <c r="A169" s="44" t="s">
        <v>23</v>
      </c>
      <c r="B169" s="45"/>
      <c r="C169" s="46">
        <f>C7+C18+C29+C82+C43+C60+C89+C124+C143+C160</f>
        <v>5406299594.61</v>
      </c>
      <c r="D169" s="46">
        <f>D7+D18+D29+D82+D43+D60+D89+D124+D143+D160</f>
        <v>5403689027.19</v>
      </c>
      <c r="E169" s="46">
        <f>E7+E18+E29+E82+E43+E60+E89+E124+E143+E160</f>
        <v>1413054.33</v>
      </c>
      <c r="F169" s="46">
        <f>F7+F18+F29+F82+F43+F60+F89+F124+F143+F160</f>
        <v>1197513.0899999999</v>
      </c>
      <c r="G169" s="46">
        <f>G7+G18+G29+G82+G43+G60+G89+G124+G143+G160</f>
        <v>5151830.39</v>
      </c>
      <c r="H169" s="46">
        <f>H7+H18+H82+H43+H60+H89+H124+H143+H160+H29+H74</f>
        <v>6349343.4799999995</v>
      </c>
    </row>
    <row r="170" ht="12.75">
      <c r="G170" s="16"/>
    </row>
    <row r="171" spans="1:7" ht="12.75">
      <c r="A171" t="s">
        <v>66</v>
      </c>
      <c r="G171" s="16"/>
    </row>
    <row r="172" spans="1:7" ht="12.75">
      <c r="A172" t="s">
        <v>91</v>
      </c>
      <c r="C172" s="78">
        <v>9005.45</v>
      </c>
      <c r="E172" t="s">
        <v>68</v>
      </c>
      <c r="G172" s="16"/>
    </row>
    <row r="173" spans="1:8" ht="12.75">
      <c r="A173" t="s">
        <v>67</v>
      </c>
      <c r="C173" s="78">
        <v>951834</v>
      </c>
      <c r="E173" t="s">
        <v>69</v>
      </c>
      <c r="G173" s="16"/>
      <c r="H173" s="79">
        <v>9005.45</v>
      </c>
    </row>
    <row r="174" spans="1:8" ht="12.75">
      <c r="A174" s="87" t="s">
        <v>145</v>
      </c>
      <c r="C174" s="78">
        <v>7270</v>
      </c>
      <c r="E174" t="s">
        <v>70</v>
      </c>
      <c r="G174" s="16"/>
      <c r="H174" s="79">
        <v>951834</v>
      </c>
    </row>
    <row r="175" spans="1:8" ht="12.75">
      <c r="A175" s="87" t="s">
        <v>146</v>
      </c>
      <c r="C175" s="78">
        <v>208</v>
      </c>
      <c r="E175" t="s">
        <v>72</v>
      </c>
      <c r="G175" s="16"/>
      <c r="H175" s="79">
        <v>110466.8</v>
      </c>
    </row>
    <row r="176" spans="1:8" ht="12.75">
      <c r="A176" s="87" t="s">
        <v>130</v>
      </c>
      <c r="C176" s="78">
        <v>43969.64</v>
      </c>
      <c r="E176" t="s">
        <v>45</v>
      </c>
      <c r="G176" s="16"/>
      <c r="H176" s="78">
        <v>43969.64</v>
      </c>
    </row>
    <row r="177" spans="3:8" ht="12.75">
      <c r="C177" s="78"/>
      <c r="E177" t="s">
        <v>79</v>
      </c>
      <c r="G177" s="16"/>
      <c r="H177" s="78">
        <v>2563195.13</v>
      </c>
    </row>
    <row r="178" spans="1:8" ht="12.75">
      <c r="A178" t="s">
        <v>80</v>
      </c>
      <c r="E178" s="87" t="s">
        <v>77</v>
      </c>
      <c r="G178" s="16"/>
      <c r="H178" s="79">
        <v>208</v>
      </c>
    </row>
    <row r="179" spans="1:8" ht="12.75">
      <c r="A179" s="87" t="s">
        <v>129</v>
      </c>
      <c r="C179" s="78">
        <v>185226</v>
      </c>
      <c r="E179" s="87" t="s">
        <v>131</v>
      </c>
      <c r="G179" s="16"/>
      <c r="H179" s="79">
        <v>2670664.46</v>
      </c>
    </row>
    <row r="180" ht="12.75">
      <c r="G180" s="16"/>
    </row>
    <row r="181" ht="12.75">
      <c r="G181" s="16"/>
    </row>
    <row r="182" spans="1:7" ht="12.75">
      <c r="A182" s="87"/>
      <c r="C182" s="79"/>
      <c r="G182" s="16"/>
    </row>
    <row r="183" ht="15">
      <c r="A183" s="14" t="s">
        <v>27</v>
      </c>
    </row>
    <row r="184" spans="1:8" ht="15">
      <c r="A184" s="44" t="s">
        <v>23</v>
      </c>
      <c r="B184" s="45"/>
      <c r="C184" s="46">
        <f aca="true" t="shared" si="16" ref="C184:H184">C12+C37+C52+C66+C74+C97+C135+C151+C165</f>
        <v>600820043</v>
      </c>
      <c r="D184" s="46">
        <f t="shared" si="16"/>
        <v>592160652.48</v>
      </c>
      <c r="E184" s="46">
        <f t="shared" si="16"/>
        <v>5550068.390000001</v>
      </c>
      <c r="F184" s="46">
        <f t="shared" si="16"/>
        <v>41000</v>
      </c>
      <c r="G184" s="46">
        <f t="shared" si="16"/>
        <v>3068322.13</v>
      </c>
      <c r="H184" s="46">
        <f t="shared" si="16"/>
        <v>3109322.13</v>
      </c>
    </row>
    <row r="185" ht="12.75">
      <c r="G185" s="16"/>
    </row>
    <row r="186" spans="1:7" ht="12.75">
      <c r="A186" t="s">
        <v>66</v>
      </c>
      <c r="G186" s="16"/>
    </row>
    <row r="187" spans="1:7" ht="12.75">
      <c r="A187" t="s">
        <v>137</v>
      </c>
      <c r="C187" s="79">
        <v>41000</v>
      </c>
      <c r="G187" s="16"/>
    </row>
    <row r="188" spans="3:7" ht="12.75">
      <c r="C188" s="79"/>
      <c r="G188" s="16"/>
    </row>
    <row r="189" spans="1:7" ht="12.75">
      <c r="A189" t="s">
        <v>76</v>
      </c>
      <c r="G189" s="16"/>
    </row>
    <row r="190" spans="1:7" ht="12.75">
      <c r="A190" t="s">
        <v>69</v>
      </c>
      <c r="C190" s="79">
        <f>H11</f>
        <v>152875</v>
      </c>
      <c r="G190" s="16"/>
    </row>
    <row r="191" spans="1:7" ht="12.75">
      <c r="A191" t="s">
        <v>45</v>
      </c>
      <c r="C191" s="79">
        <f>H37</f>
        <v>2679837.03</v>
      </c>
      <c r="G191" s="16"/>
    </row>
    <row r="192" spans="1:7" ht="12.75">
      <c r="A192" t="s">
        <v>70</v>
      </c>
      <c r="C192" s="79">
        <f>H52</f>
        <v>182492</v>
      </c>
      <c r="G192" s="16"/>
    </row>
    <row r="193" spans="1:7" ht="12.75">
      <c r="A193" t="s">
        <v>71</v>
      </c>
      <c r="C193" s="79">
        <f>H66</f>
        <v>21298.1</v>
      </c>
      <c r="G193" s="16"/>
    </row>
    <row r="194" spans="1:7" ht="12.75">
      <c r="A194" s="87" t="s">
        <v>77</v>
      </c>
      <c r="C194" s="79">
        <f>H97</f>
        <v>59981</v>
      </c>
      <c r="E194" s="16"/>
      <c r="G194" s="16"/>
    </row>
    <row r="195" spans="1:7" ht="12.75">
      <c r="A195" s="87" t="s">
        <v>132</v>
      </c>
      <c r="C195" s="79">
        <v>12839</v>
      </c>
      <c r="G195" s="16"/>
    </row>
    <row r="196" spans="3:7" ht="12.75">
      <c r="C196" s="79"/>
      <c r="G196" s="16"/>
    </row>
    <row r="197" spans="1:7" ht="12.75">
      <c r="A197" s="118" t="s">
        <v>148</v>
      </c>
      <c r="C197" s="79"/>
      <c r="G197" s="16"/>
    </row>
    <row r="198" spans="3:7" ht="12.75">
      <c r="C198" s="79"/>
      <c r="G198" s="16"/>
    </row>
    <row r="199" spans="3:7" ht="12.75">
      <c r="C199" s="79"/>
      <c r="G199" s="16"/>
    </row>
    <row r="200" spans="3:7" ht="12.75">
      <c r="C200" s="79"/>
      <c r="G200" s="16"/>
    </row>
    <row r="201" spans="3:7" ht="12.75">
      <c r="C201" s="79"/>
      <c r="G201" s="16"/>
    </row>
    <row r="202" s="117" customFormat="1" ht="15.75">
      <c r="A202" s="116" t="s">
        <v>38</v>
      </c>
    </row>
    <row r="203" spans="1:8" s="4" customFormat="1" ht="48" customHeight="1">
      <c r="A203" s="1" t="s">
        <v>0</v>
      </c>
      <c r="B203" s="2" t="s">
        <v>1</v>
      </c>
      <c r="C203" s="103" t="s">
        <v>101</v>
      </c>
      <c r="D203" s="103" t="s">
        <v>102</v>
      </c>
      <c r="E203" s="3" t="s">
        <v>22</v>
      </c>
      <c r="F203" s="103" t="s">
        <v>103</v>
      </c>
      <c r="G203" s="103" t="s">
        <v>104</v>
      </c>
      <c r="H203" s="3" t="s">
        <v>2</v>
      </c>
    </row>
    <row r="204" spans="1:8" s="50" customFormat="1" ht="15" customHeight="1">
      <c r="A204" s="49" t="s">
        <v>70</v>
      </c>
      <c r="B204" s="51"/>
      <c r="C204" s="52"/>
      <c r="D204" s="52"/>
      <c r="E204" s="52"/>
      <c r="F204" s="53"/>
      <c r="G204" s="52"/>
      <c r="H204" s="52"/>
    </row>
    <row r="205" spans="1:8" s="50" customFormat="1" ht="15" customHeight="1">
      <c r="A205" s="47" t="s">
        <v>133</v>
      </c>
      <c r="B205" s="36">
        <v>13899</v>
      </c>
      <c r="C205" s="37">
        <v>2860216</v>
      </c>
      <c r="D205" s="37">
        <v>2860216</v>
      </c>
      <c r="E205" s="37">
        <v>0</v>
      </c>
      <c r="F205" s="38">
        <v>0</v>
      </c>
      <c r="G205" s="37">
        <v>0</v>
      </c>
      <c r="H205" s="37">
        <v>0</v>
      </c>
    </row>
    <row r="206" spans="1:8" s="50" customFormat="1" ht="27.75" customHeight="1">
      <c r="A206" s="47" t="s">
        <v>134</v>
      </c>
      <c r="B206" s="36">
        <v>13003</v>
      </c>
      <c r="C206" s="37">
        <v>215750</v>
      </c>
      <c r="D206" s="37">
        <v>215750</v>
      </c>
      <c r="E206" s="37">
        <v>0</v>
      </c>
      <c r="F206" s="38">
        <v>0</v>
      </c>
      <c r="G206" s="37">
        <v>0</v>
      </c>
      <c r="H206" s="37">
        <v>0</v>
      </c>
    </row>
    <row r="207" spans="1:8" s="50" customFormat="1" ht="27.75" customHeight="1">
      <c r="A207" s="47" t="s">
        <v>135</v>
      </c>
      <c r="B207" s="36">
        <v>13899</v>
      </c>
      <c r="C207" s="37">
        <v>178125</v>
      </c>
      <c r="D207" s="37">
        <v>178125</v>
      </c>
      <c r="E207" s="37">
        <v>0</v>
      </c>
      <c r="F207" s="38">
        <v>0</v>
      </c>
      <c r="G207" s="37">
        <v>0</v>
      </c>
      <c r="H207" s="37">
        <v>0</v>
      </c>
    </row>
    <row r="208" spans="1:8" s="14" customFormat="1" ht="24.75" customHeight="1">
      <c r="A208" s="125" t="s">
        <v>4</v>
      </c>
      <c r="B208" s="126"/>
      <c r="C208" s="39">
        <f aca="true" t="shared" si="17" ref="C208:H208">SUM(C205:C207)</f>
        <v>3254091</v>
      </c>
      <c r="D208" s="39">
        <f t="shared" si="17"/>
        <v>3254091</v>
      </c>
      <c r="E208" s="39">
        <f t="shared" si="17"/>
        <v>0</v>
      </c>
      <c r="F208" s="39">
        <f t="shared" si="17"/>
        <v>0</v>
      </c>
      <c r="G208" s="39">
        <f t="shared" si="17"/>
        <v>0</v>
      </c>
      <c r="H208" s="39">
        <f t="shared" si="17"/>
        <v>0</v>
      </c>
    </row>
    <row r="209" spans="1:8" ht="12.75">
      <c r="A209" s="127" t="s">
        <v>37</v>
      </c>
      <c r="B209" s="128"/>
      <c r="C209" s="128"/>
      <c r="D209" s="128"/>
      <c r="E209" s="128"/>
      <c r="F209" s="128"/>
      <c r="G209" s="128"/>
      <c r="H209" s="128"/>
    </row>
    <row r="210" spans="1:8" ht="15.75" customHeight="1">
      <c r="A210" s="128"/>
      <c r="B210" s="128"/>
      <c r="C210" s="128"/>
      <c r="D210" s="128"/>
      <c r="E210" s="128"/>
      <c r="F210" s="128"/>
      <c r="G210" s="128"/>
      <c r="H210" s="128"/>
    </row>
    <row r="212" spans="1:8" s="59" customFormat="1" ht="15.75">
      <c r="A212" s="45"/>
      <c r="B212" s="45"/>
      <c r="C212" s="45"/>
      <c r="D212" s="45"/>
      <c r="E212" s="123">
        <f>SUM(D208)</f>
        <v>3254091</v>
      </c>
      <c r="F212" s="124"/>
      <c r="G212" s="54" t="s">
        <v>6</v>
      </c>
      <c r="H212" s="45"/>
    </row>
  </sheetData>
  <sheetProtection/>
  <mergeCells count="22">
    <mergeCell ref="A143:B143"/>
    <mergeCell ref="A82:B82"/>
    <mergeCell ref="A43:B43"/>
    <mergeCell ref="A52:B52"/>
    <mergeCell ref="E212:F212"/>
    <mergeCell ref="A74:B74"/>
    <mergeCell ref="A208:B208"/>
    <mergeCell ref="A165:B165"/>
    <mergeCell ref="A209:H210"/>
    <mergeCell ref="A66:B66"/>
    <mergeCell ref="A160:B160"/>
    <mergeCell ref="A97:B97"/>
    <mergeCell ref="A151:B151"/>
    <mergeCell ref="A135:B135"/>
    <mergeCell ref="A124:B124"/>
    <mergeCell ref="A89:B89"/>
    <mergeCell ref="A7:B7"/>
    <mergeCell ref="A12:B12"/>
    <mergeCell ref="A18:B18"/>
    <mergeCell ref="A29:B29"/>
    <mergeCell ref="A60:B60"/>
    <mergeCell ref="A37:B37"/>
  </mergeCells>
  <printOptions/>
  <pageMargins left="0.5905511811023623" right="0.1968503937007874" top="0.9448818897637796" bottom="0.984251968503937" header="0.5118110236220472" footer="0.5118110236220472"/>
  <pageSetup firstPageNumber="199" useFirstPageNumber="1" horizontalDpi="600" verticalDpi="600" orientation="landscape" paperSize="9" scale="80" r:id="rId1"/>
  <headerFooter alignWithMargins="0">
    <oddFooter>&amp;L&amp;"Arial,Kurzíva"Zastupitelstvo Olomouckého kraje 20.6.2014
5.2. - Rozpočet Olomouckého kraje 2013 - závěrečný účet 
Příloha č. 10: Vyúčtování finančních vztahů ke státnímu rozpočtu za rok 2013&amp;R&amp;"Arial,Kurzíva"Strana &amp;P (Celkem 480)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Petra Vítková</dc:creator>
  <cp:keywords/>
  <dc:description/>
  <cp:lastModifiedBy>Foret Oldřich</cp:lastModifiedBy>
  <cp:lastPrinted>2014-06-02T12:47:31Z</cp:lastPrinted>
  <dcterms:created xsi:type="dcterms:W3CDTF">2003-04-14T15:02:19Z</dcterms:created>
  <dcterms:modified xsi:type="dcterms:W3CDTF">2014-06-02T12:47:33Z</dcterms:modified>
  <cp:category/>
  <cp:version/>
  <cp:contentType/>
  <cp:contentStatus/>
</cp:coreProperties>
</file>