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0\Zastupitelstvo\ZOK 20.4.2020\"/>
    </mc:Choice>
  </mc:AlternateContent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1'!$A$1:$E$1075</definedName>
    <definedName name="_xlnm.Print_Area" localSheetId="1">'Příloha č. 2'!$A$1:$E$22</definedName>
  </definedNames>
  <calcPr calcId="162913"/>
</workbook>
</file>

<file path=xl/calcChain.xml><?xml version="1.0" encoding="utf-8"?>
<calcChain xmlns="http://schemas.openxmlformats.org/spreadsheetml/2006/main">
  <c r="B49" i="5" l="1"/>
  <c r="C48" i="5"/>
  <c r="C47" i="5"/>
  <c r="C49" i="5" s="1"/>
  <c r="B42" i="5"/>
  <c r="B44" i="5" s="1"/>
  <c r="B53" i="5" s="1"/>
  <c r="C40" i="5"/>
  <c r="C39" i="5"/>
  <c r="C36" i="5"/>
  <c r="C35" i="5"/>
  <c r="C32" i="5"/>
  <c r="C31" i="5"/>
  <c r="C29" i="5"/>
  <c r="C42" i="5" s="1"/>
  <c r="C44" i="5" s="1"/>
  <c r="C53" i="5" s="1"/>
  <c r="B24" i="5"/>
  <c r="B26" i="5" s="1"/>
  <c r="B52" i="5" s="1"/>
  <c r="C23" i="5"/>
  <c r="C22" i="5"/>
  <c r="C19" i="5"/>
  <c r="C18" i="5"/>
  <c r="C15" i="5"/>
  <c r="C9" i="5"/>
  <c r="C8" i="5"/>
  <c r="C6" i="5"/>
  <c r="C24" i="5" s="1"/>
  <c r="C26" i="5" s="1"/>
  <c r="C52" i="5" s="1"/>
  <c r="E21" i="4"/>
  <c r="E14" i="4"/>
  <c r="E1074" i="1"/>
  <c r="E1067" i="1"/>
  <c r="E1047" i="1"/>
  <c r="E1038" i="1"/>
  <c r="E1037" i="1"/>
  <c r="E1033" i="1"/>
  <c r="E1032" i="1"/>
  <c r="E1031" i="1"/>
  <c r="E1030" i="1"/>
  <c r="E1029" i="1"/>
  <c r="E1028" i="1"/>
  <c r="E1043" i="1" s="1"/>
  <c r="E1027" i="1"/>
  <c r="E1007" i="1"/>
  <c r="E987" i="1"/>
  <c r="E980" i="1"/>
  <c r="E961" i="1"/>
  <c r="E962" i="1" s="1"/>
  <c r="E955" i="1"/>
  <c r="E926" i="1"/>
  <c r="E925" i="1"/>
  <c r="E924" i="1"/>
  <c r="E903" i="1"/>
  <c r="E902" i="1"/>
  <c r="E904" i="1" s="1"/>
  <c r="E874" i="1"/>
  <c r="E852" i="1"/>
  <c r="E854" i="1" s="1"/>
  <c r="E832" i="1"/>
  <c r="E806" i="1"/>
  <c r="E801" i="1"/>
  <c r="G800" i="1"/>
  <c r="E776" i="1"/>
  <c r="E751" i="1"/>
  <c r="E747" i="1"/>
  <c r="E720" i="1"/>
  <c r="E697" i="1"/>
  <c r="E665" i="1"/>
  <c r="E643" i="1"/>
  <c r="E642" i="1"/>
  <c r="E644" i="1" s="1"/>
  <c r="E616" i="1"/>
  <c r="E614" i="1"/>
  <c r="E617" i="1" s="1"/>
  <c r="E584" i="1"/>
  <c r="E567" i="1"/>
  <c r="E595" i="1" s="1"/>
  <c r="H559" i="1"/>
  <c r="G559" i="1"/>
  <c r="E558" i="1"/>
  <c r="E539" i="1"/>
  <c r="E518" i="1"/>
  <c r="E511" i="1"/>
  <c r="E493" i="1"/>
  <c r="E486" i="1"/>
  <c r="E485" i="1"/>
  <c r="E463" i="1"/>
  <c r="E456" i="1"/>
  <c r="E438" i="1"/>
  <c r="E431" i="1"/>
  <c r="E423" i="1"/>
  <c r="E412" i="1"/>
  <c r="E389" i="1"/>
  <c r="E381" i="1"/>
  <c r="E357" i="1"/>
  <c r="E350" i="1"/>
  <c r="G357" i="1" s="1"/>
  <c r="E349" i="1"/>
  <c r="E347" i="1"/>
  <c r="E346" i="1"/>
  <c r="E340" i="1"/>
  <c r="E339" i="1"/>
  <c r="E319" i="1"/>
  <c r="E308" i="1"/>
  <c r="E285" i="1"/>
  <c r="E278" i="1"/>
  <c r="E256" i="1"/>
  <c r="E249" i="1"/>
  <c r="E242" i="1"/>
  <c r="E223" i="1"/>
  <c r="E216" i="1"/>
  <c r="E188" i="1"/>
  <c r="E181" i="1"/>
  <c r="E163" i="1"/>
  <c r="E151" i="1"/>
  <c r="E134" i="1"/>
  <c r="E127" i="1"/>
  <c r="E111" i="1"/>
  <c r="E99" i="1"/>
  <c r="E81" i="1"/>
  <c r="E76" i="1"/>
  <c r="G81" i="1" s="1"/>
  <c r="E69" i="1"/>
  <c r="E45" i="1"/>
  <c r="E38" i="1"/>
  <c r="E15" i="1"/>
  <c r="G584" i="1" l="1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26+370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67+5220
75+1013
85+5
92+89
93+6331
174+125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156+644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122+45
155+186
195+56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9+1
25+1
35+16
36+600
37+54
54+95
64+85
65+85
66+63
69+10
82+1
97+59
98+55
123+1686
141+12
142+911
177+89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157+300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55+97200
56+1553663
60+7768315
120+2986
126+1499
140+735
161+125360
162+96
163+1616
164+76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62+1374358
76+8500
128+18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129+1000
130+1206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57+238
78+45
131+102
166+1241
167+917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165+495
194+10000 koronavir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41+556
83+315 z KŘ do SF
84+13 z OKH na SF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61+34363
81+4798
85+5
89+1390
90+17451
91+48
92+89
121+1382
127+3312
132+2055
133+975
154+659
158+177
168+16493
169+735
171+18690
172+7530
173+665
174+125
198+174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53+98
77+18339
83+10861
84+5120
94+28753
96+24
134+414
135+4802
175+201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41/20 556 z rez do SF
83+315 z KŘ do SF
84+13 z OKH na SF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5+48
9+1
25+1
26+370
27+41
30+340
67+5220
69+10
77+18724
82+1
80+176
85+5
90+4841
92+89
94+28753
122+45
123+1686
117+29293
132+240
134+414
157+300
169+73
174+125
195+56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135+4802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42+2188
35+16
36+600
37+54
54+95
64+85
65+85
66+63
75+1013
93+6331
97+59
98+55
141+12
142+911
154+659
158+177
173+665
174+125
175+201
177+89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55+97200
56+1553663
60+7768315
120+2986
126+1499
140+735
161+125360
162+96
163+1616
164+76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62+1374358
76+8500
128+18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129+1000
130+1206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57+238
78+45
131+102
166+1241
167+917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165+495
194+10000 koronavir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41+556
83+315 z KŘ do SF
84+13 z OKH na SF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1+88466
2+2289
3+25
4+25
6+900
7+3359
8+74791
23+936
28+510
29+325
61+34363
63+139
81+4798
85+5
89+1390
91+48
92+89
121+1382
127+3312
133+975
172+7530
198+174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31+12114
32+553
33+512
34+1023
52+399
99+539
100+3360
100+1300
101+2636
102+9
117+270000
136+159
137+1744
138+2017
139+23
153+1500
156+644
155+186
176+126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53+409
53+98
83+10861
84+5120
96+24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41/20 556 z rez do SF
83+315 z KŘ do SF
84+13 z OKH na SF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1+88466
2+2289
3+25
4+25
5+48
6+900
7+3359
8+74791
11+2352
23+936
27+41
28+510
29+325
30+340
31+12114
32+553
33+512
34+1023
42+2188
52+399
53+409
63+139
77+385
80+176
99+539
100+3360
100+1300
101+2636
102+9
117+270000
136+159
137+1744
138+2017
139+23
153+1500
176+126
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11+2352
90+12610
132+1815
168+16493
169+662
171+18690
</t>
        </r>
      </text>
    </comment>
  </commentList>
</comments>
</file>

<file path=xl/sharedStrings.xml><?xml version="1.0" encoding="utf-8"?>
<sst xmlns="http://schemas.openxmlformats.org/spreadsheetml/2006/main" count="817" uniqueCount="191">
  <si>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</si>
  <si>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</si>
  <si>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</si>
  <si>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</si>
  <si>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</si>
  <si>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</si>
  <si>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</si>
  <si>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</si>
  <si>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</si>
  <si>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</si>
  <si>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</si>
  <si>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</si>
  <si>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</si>
  <si>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</si>
  <si>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</si>
  <si>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</si>
  <si>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</si>
  <si>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</si>
  <si>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</si>
  <si>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</si>
  <si>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</si>
  <si>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</si>
  <si>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</si>
  <si>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</si>
  <si>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</si>
  <si>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</si>
  <si>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</si>
  <si>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</si>
  <si>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</si>
  <si>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</si>
  <si>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</si>
  <si>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</si>
  <si>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</si>
  <si>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>Ostatní příjmy</t>
  </si>
  <si>
    <t xml:space="preserve"> -Rozpočtová změna 161/20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</si>
  <si>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</si>
  <si>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</si>
  <si>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2020 poskytnutá na základě rozhodnutí Ministerstva školství, mládeže a tělovýchovy ČR č.j.: MŠMT 10894-12/2020 ze dne 16.3.2020 v celkové výši 125 360 000,- Kč pro soukromé školy a školská zařízení Olomouckého kraje na 2. čtvrtletí roku 2020.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</si>
  <si>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</si>
  <si>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</si>
  <si>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</si>
  <si>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</si>
  <si>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</si>
  <si>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</si>
  <si>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</si>
  <si>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</si>
  <si>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 a mládeže</t>
  </si>
  <si>
    <t xml:space="preserve"> -Rozpočtová změna 162/20</t>
  </si>
  <si>
    <t xml:space="preserve">důvod: neinvestiční dotace ze státního rozpočtu ČR na rok 2020 poskytnutá na základě rozhodnutí Ministerstva školství, mládeže a tělovýchovy ČR č.j.: BIGY_032030 ze dne 19.3.2020 ve výši 96 000,- Kč na projekt "Podpora rozvoje dvojjazyčného vzdělávání na středních školách v ČR na rok 2020“ pro příspěvkovou organizaci Slovanské gymnázium, Olomouc.
</t>
  </si>
  <si>
    <t>5336 - Neinvestiční dotace zřízeným PO</t>
  </si>
  <si>
    <t xml:space="preserve"> -Rozpočtová změna 163/20</t>
  </si>
  <si>
    <t>důvod: neinvestiční dotace ze státního rozpočtu ČR na rok 2020 poskytnutá na základě rozhodnutí Ministerstva školství, mládeže a tělovýchovy ČR č.j.: 518620 ze dne 19.3.2020 v celkové výši 1 616 020,- Kč na rozvojový program "Hodnocení žáků a škol podle výsledků v soutěžích ve školním roce 2018/2019 - Excelence středních škol 2019“.</t>
  </si>
  <si>
    <t>seskupení položek</t>
  </si>
  <si>
    <t>53 - Neinvestiční transfery veřejnopráv. subj.</t>
  </si>
  <si>
    <t>52 - Neinvestiční transfery soukromopr. subj.</t>
  </si>
  <si>
    <t xml:space="preserve"> -Rozpočtová změna 164/20</t>
  </si>
  <si>
    <t>důvod: neinvestiční dotace ze státního rozpočtu ČR na rok 2020 poskytnutá na základě rozhodnutí Ministerstva školství, mládeže a tělovýchovy ČR č.j.: BIGY_062020 ze dne 19.3.2020 ve výši 75 770,- Kč na program "Podpora rozvoje dvojjazyčného vzdělávání na středních školách v ČR na rok 2020" pro příspěvkovou organizaci Gymnázium, Olomouc, Čajkovského 9.</t>
  </si>
  <si>
    <t xml:space="preserve"> -Rozpočtová změna 165/20</t>
  </si>
  <si>
    <t>poskytovatel: Úřad vlády České republiky</t>
  </si>
  <si>
    <t>důvod: neinvestiční dotace ze státního rozpočtu ČR na rok 2020 poskytnutá na základě rozhodnutí Úřadu vlády ČR č.j.: 29857/2019-UVCR-14 ze dne 19.3.2020 ve výši 494 937,- Kč na program "Podpora koordinátorů pro romské záležitosti“.</t>
  </si>
  <si>
    <t>Odbor ekonomický</t>
  </si>
  <si>
    <t>ORJ - 07</t>
  </si>
  <si>
    <t>Odbor kancelář ředitele</t>
  </si>
  <si>
    <t>ORJ - 03</t>
  </si>
  <si>
    <t>51 - Neinvestiční nákupy a související výdaje</t>
  </si>
  <si>
    <t xml:space="preserve"> -Rozpočtová změna 166/20</t>
  </si>
  <si>
    <t>poskytovatel: Ministerstvo financí</t>
  </si>
  <si>
    <t>důvod: neinvestiční dotace ze státního rozpočtu ČR na rok 2020 poskytnutá na základě rozhodnutí Ministerstva financí ČR č.j.: MF - 6923/2020/1201-3 ze dne 18.3.2020 ve výši       1 240 680,- Kč na náhradu škod způsobených kormoránem říčním na rybách na rybnících v nájmu p. J. Zahradníčka, Tovačov, za období od 1.10.2019 do 31.12.2019.</t>
  </si>
  <si>
    <t>4111 - Neinvestiční přijaté transfery ze SR</t>
  </si>
  <si>
    <t>Odbor životního prostředí a zemědělství</t>
  </si>
  <si>
    <t>ORJ - 09</t>
  </si>
  <si>
    <t>58 - Výdaje na náhrady za nezpůsobenou újmu</t>
  </si>
  <si>
    <t xml:space="preserve"> -Rozpočtová změna 167/20</t>
  </si>
  <si>
    <t>důvod: neinvestiční dotace ze státního rozpočtu ČR na rok 2020 poskytnutá na základě rozhodnutí Ministerstva financí ČR č.j.: MF - 5982/2020/1201-3 ze dne 9.3.2020 ve výši 916 875,40 Kč na náhradu škod způsobených kormoránem velkým na rybách na rybnících v nájmu společnosti Rybářství Haška s. r. o., Hustopeče nad Bečvou, za období od 3.7.2019 do 31.12.2019.</t>
  </si>
  <si>
    <t xml:space="preserve"> -Rozpočtová změna 168/20</t>
  </si>
  <si>
    <t>poskytovatel: Ministerstvo pro místní rozvoj ČR</t>
  </si>
  <si>
    <t>důvod: odbor investic požádal ekonomický odbor dne 25.3.2020 o provedení rozpočtové změny. Důvodem navrhované změny je zapojení finančních prostředků do rozpočtu Olomouckého kraje v celkové výši 16 492 676,36 Kč. Finanční prostředky byly poukázány na účet Olomouckého kraje jako investiční dotace z Ministerstva pro místní rozvoj ČR na financování projektu "Muzeum Komenského v Přerově - Záchrana a zpřístupnění paláce na hradě Helfštýn" v rámci Integrovaného regionálního operačního programu.</t>
  </si>
  <si>
    <t>Odbor investic</t>
  </si>
  <si>
    <t>ORJ - 52</t>
  </si>
  <si>
    <t>4216 - Ostatní invest. přijaté transfery ze SR</t>
  </si>
  <si>
    <t>8114 - Uhraz. splátky krát. přij. půjč. prostř.</t>
  </si>
  <si>
    <t xml:space="preserve"> -Rozpočtová změna 169/20</t>
  </si>
  <si>
    <t>důvod: odbor investic požádal ekonomický odbor dne 25.3.2020 o provedení rozpočtové změny. Důvodem navrhované změny je zapojení finančních prostředků do rozpočtu Olomouckého kraje ve výši 735 488,51 Kč. Finanční prostředky byly poukázány na účet Olomouckého kraje jako investiční dotace z Ministerstva životního prostředí ČR na financování projektu "REÚO Střední škola a Základní škola Lipník nad Bečvou - přístavby školy + oprava fasády přední části budovy - a) zateplení" v rámci Operačního programu Životní prostředí.</t>
  </si>
  <si>
    <t>59 - Ostatní neinvestiční výdaje</t>
  </si>
  <si>
    <t xml:space="preserve"> -Rozpočtová změna 170/20</t>
  </si>
  <si>
    <t>důvod: odbor investic požádal ekonomický odbor dne 25.3.2020 o provedení rozpočtové změny. Důvodem navrhované změny je zapojení finančních prostředků do rozpočtu Olomouckého kraje ve výši 249,71 Kč. Finanční prostředky byly poukázány na účet Olomouckého kraje jako investiční dotace z Ministerstva životního prostředí ČR na financování projektu "REÚO Střední škola a Základní škola Lipník nad Bečvou - přístavba školy + oprava fasády přední části budovy - b) vzduchotechnika" v rámci Operačního programu Životní prostředí.</t>
  </si>
  <si>
    <t xml:space="preserve"> -Rozpočtová změna 171/20</t>
  </si>
  <si>
    <t>důvod: odbor strategického rozvoje kraje požádal ekonomický odbor dne 25.3.2020 o provedení rozpočtové změny. Důvodem navrhované změny je zapojení finančních prostředků do rozpočtu Olomouckého kraje v celkové výši 18 690 222,69 Kč. Finanční prostředky byly poukázány na účet Olomouckého kraje jako investiční a neinvestiční dotace z Ministerstva  pro místní rozvoj ČR na financování projektu v oblasti informačních technologie "Kybernetická bezpečnost Krajského úřadu Olomouckého kraje" v rámci Integrovaného regionálního operačního programu.</t>
  </si>
  <si>
    <t>Odbor strategického rozvoje kraje</t>
  </si>
  <si>
    <t>ORJ - 59</t>
  </si>
  <si>
    <t xml:space="preserve"> -Rozpočtová změna 172/20</t>
  </si>
  <si>
    <t>důvod: odbor strategického rozvoje kraje požádal ekonomický odbor dne 19.3.2020 o provedení rozpočtové změny. Důvodem navrhované změny je zapojení finančních prostředků do rozpočtu Olomouckého kraje ve výši 7 529 682,18 Kč. Finanční prostředky byly poukázány na účet Olomouckého kraje z Ministerstva školství, mládeže a tělovýchovy jako neinvestiční dotace na financování projektu v oblasti regionálního rozvoje "Smart Akcelerátor Olomouckého kraje II" v rámci Operačního programu Výzkum, vývoj a vzdělávání, část prostředků ve výši 5 703 390,56 Kč bude na základě smlouvy o partnerství převedena partnerovi projektu OK4Inovace.</t>
  </si>
  <si>
    <t>ORJ - 74</t>
  </si>
  <si>
    <t>50 - Výdaje na platy, ost. platby za pr. práci a poj.</t>
  </si>
  <si>
    <t>54 - Neinvestiční transfery obyvatelstvu</t>
  </si>
  <si>
    <t xml:space="preserve"> -Rozpočtová změna 173/20</t>
  </si>
  <si>
    <t>poskytovatel: Ministerstvo práce a sociálních věcí</t>
  </si>
  <si>
    <t>důvod: neinvestiční dotace ze státního rozpočtu ČR na rok 2020 poskytnutá na základě avíza Ministerstva práce a sociálních věcí ČR ve výši 664 762,50 Kč na projekt "Asistivní technologie v Klíči II." pro příspěvkovou organizaci Klíč - centrum sociálních služeb v rámci Operačního programu Zaměstnanost.</t>
  </si>
  <si>
    <t>Odbor podpory řízení příspěvkových organizací</t>
  </si>
  <si>
    <t>ORJ - 19</t>
  </si>
  <si>
    <t>5336 - Neinvestiční transfery zřízeným PO</t>
  </si>
  <si>
    <t xml:space="preserve"> -Rozpočtová změna 174/20</t>
  </si>
  <si>
    <t>poskytovatel: Ministerstvo pro místní rozvoj</t>
  </si>
  <si>
    <t>důvod: odbor podpory řízení příspěvkových organizací požádal ekonomický odbor dne 26.3.2020 o provedení rozpočtové změny. Důvodem navrhované změny je zapojení dotace z Ministerstva pro místní rozvoj ČR ve výši 125 034,73 Kč. Finanční prostředky byly poukázány na účet Olomouckého kraje jako investiční a neinvestiční dotace pro příspěvkovou organizaci Hotelová škola Vincenze Priessnitze a Obchodní akademie Jeseník na realizaci projektu v oblasti školství "Společnou přípravou na česko-polský trh práce". Finanční prostředky budou dále zapojeny jako odvod z provozních prostředků příspěvkové organizace, materiál je součástí programu jednání Rady Olomouckého kraje dne 6.4.2020 (bod 9.1.).</t>
  </si>
  <si>
    <t>2122 - Odvody příspěvkových organizací</t>
  </si>
  <si>
    <t>6356 - Jiné investiční transfery zřízeným PO</t>
  </si>
  <si>
    <t xml:space="preserve"> -Rozpočtová změna 175/20</t>
  </si>
  <si>
    <t>důvod: odbor podpory řízení příspěvkových organizací požádal ekonomický odbor dne 25.3.2020 o provedení rozpočtové změny. Důvodem navrhované změny je zapojení finančních prostředků do rozpočtu Olomouckého kraje ve výši 201 099,88 Kč. Finanční prostředky budou zapojeny jako finanční vypořádání příspěvkové organizace v oblasti dopravy Koordinátor Integrovaného dopravního systému Olomouckého kraje, a budou převedeny do rezervy na dopravní obslužnost.</t>
  </si>
  <si>
    <t>2229 - Ostatní přijaté vratky transferů</t>
  </si>
  <si>
    <t>5331 - Neinvestiční příspěvky zřízeným PO</t>
  </si>
  <si>
    <t xml:space="preserve"> -Rozpočtová změna 176/20</t>
  </si>
  <si>
    <t>důvod: odbor investic požádal ekonomický odbor dne 18.3.2020 o provedení rozpočtové změny. Důvodem navrhované změny je zapojení finančních prostředků do rozpočtu Olomouckého kraje v celkové výši 125 773,82 Kč. Jedná se o zapojení finančních prostředků z revolvingového úvěru u Komerční banky, a.s., na financování projektu v oblasti školství "SŠ, ZŠ a MŠ Prostějov, Komenského 10 - Bezbariérové užívání objektu ZŠ", materiál je součástí programu jednání Rady Olomouckého kraje dne 6.4.2020 (bod 16.2.).</t>
  </si>
  <si>
    <t>8113 - Krátkodobé přijaté půjčené prostředky</t>
  </si>
  <si>
    <t>61 - Investiční nákupy a související výdaje</t>
  </si>
  <si>
    <t xml:space="preserve"> -Rozpočtová změna 177/20</t>
  </si>
  <si>
    <t>důvod: odbor podpory řízení příspěvkových organizací požádal ekonomický odbor dne 18.3.2020 o provedení rozpočtové změny. Důvodem navrhované změny je zapojení finančních prostředků do rozpočtu Olomouckého kraje ve výši 88 641,- Kč. Generali Česká pojišťovna a.s. uhradila na účet Olomouckého kraje pojistné plnění k pojistné události pro příspěvkovou organizaci Střední škola gastronomie a farmářství, Jeseník, na úhradu nákladů spojených s opravou střechy v roce 2020.</t>
  </si>
  <si>
    <t xml:space="preserve"> </t>
  </si>
  <si>
    <t>2322 - Přijaté pojistné náhrady</t>
  </si>
  <si>
    <t xml:space="preserve"> -Rozpočtová změna 178/20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</si>
  <si>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</si>
  <si>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19.3.2020 o provedení rozpočtové změny. Důvodem navrhované změny je přesun finančních prostředků v rámci odboru strategického rozvoje kraje ve výši 100 000,- Kč. Finanční prostředky budou použity na poskytnutí dotace z "Programu na podporu podnikání 2020" v dotačním titulu č. 1 "Podpora soutěží propagujících podnikatele" na základě usnesení Rady Olomouckého kraje č. UR/88/38/2020 ze dne 23.3.2020.</t>
  </si>
  <si>
    <t>ORJ - 08</t>
  </si>
  <si>
    <t xml:space="preserve"> -Rozpočtová změna 179/20</t>
  </si>
  <si>
    <t>důvod: odbor strategického rozvoje kraje požádal ekonomický odbor dne 30.3.2020 o provedení rozpočtové změny. Důvodem navrhované změny je přesun finančních prostředků v rámci odboru strategického rozvoje kraje v celkové výši 61 289 619,- Kč. Finanční prostředky budou použity na poskytnutí dotací z "Programu obnovy venkova Olomouckého kraje 2020" v dotačním titulu č. 1, 2, 3, 4 a 5, na základě usnesení Rady Olomouckého kraje č. UR/88/36/2020 ze dne 23.3.2020, materiál je součástí programu jednání Zastupitelstva Olomouckého kraje dne 20.4.2020 (bod 37.).</t>
  </si>
  <si>
    <t>63 - Investiční transfery</t>
  </si>
  <si>
    <t xml:space="preserve"> -Rozpočtová změna 180/20</t>
  </si>
  <si>
    <t>druh rozpočtové změny: vnitřní rozpočtová změna - přesun mezi jednotlivými položkami, paragrafy v rámci odboru sociálních věcí</t>
  </si>
  <si>
    <t>důvod: odbor sociálních věcí požádal ekonomický odbor dne 25.3.2020 o provedení rozpočtové změny. Důvodem navrhované změny je přesun finančních prostředků v rámci odboru sociálních věcí v celkové výši 2 000 000,- Kč. Finanční prostředky budou použity na poskytnutí dotací z "Dotačního programu pro sociální oblast" v dotačním titulu "Podpora prevence kriminality", materiál je součástí programu jednání  Rady Olomouckého kraje dne 6.4.2020 (bod 13.1.) a Zastupitelstva Olomouckého kraje dne 20.4.2020 (bod 31.).</t>
  </si>
  <si>
    <t>Odbor sociálních věcí</t>
  </si>
  <si>
    <t>ORJ - 11</t>
  </si>
  <si>
    <t xml:space="preserve"> -Rozpočtová změna 181/20</t>
  </si>
  <si>
    <t>důvod: odbor sociálních věcí požádal ekonomický odbor dne 25.3.2020 o provedení rozpočtové změny. Důvodem navrhované změny je přesun finančních prostředků v rámci odboru sociálních věcí v celkové výši 4 000 000,- Kč. Finanční prostředky budou použity na poskytnutí dotací z "Dotačního programu pro sociální oblast" v dotačním titulu "Podpora prorodinných aktivit", materiál je součástí programu jednání  Rady Olomouckého kraje dne 6.4.2020 (bod 13.1.) a Zastupitelstva Olomouckého kraje dne 20.4.2020 (bod 31.).</t>
  </si>
  <si>
    <t xml:space="preserve"> -Rozpočtová změna 182/20</t>
  </si>
  <si>
    <t>druh rozpočtové změny: vnitřní rozpočtová změna - přesun mezi jednotlivými položkami, paragrafy v rámci odboru dopravy a silničního hospodářství</t>
  </si>
  <si>
    <t xml:space="preserve">důvod: odbor dopravy a silničního hospodářství požádal ekonomický odbor dne 23.3.2020 o provedení rozpočtové změny. Důvodem navrhované změny je přesun finančních prostředků v rámci odboru dopravy a silničního hospodářství ve výši 712 342,24 Kč. Finanční prostředky budou použity na poskytnutí dotací z programu "Podpora výstavby, obnovy a vybavení dětských dopravních hřišť", na základě usnesení Rady Olomouckého kraje č. UR/88/24/2020 ze dne 23.3.2020, materiál je součástí programu jednání Zastupitelstva Olomouckého kraje dne 20.4.2020 (bod 9.). </t>
  </si>
  <si>
    <t>Odbor dopravy a silničního hospodářství</t>
  </si>
  <si>
    <t>ORJ - 12</t>
  </si>
  <si>
    <t xml:space="preserve"> -Rozpočtová změna 183/20</t>
  </si>
  <si>
    <t xml:space="preserve">důvod: odbor dopravy a silničního hospodářství požádal ekonomický odbor dne 23.3.2020 o provedení rozpočtové změny. Důvodem navrhované změny je přesun finančních prostředků v rámci odboru dopravy a silničního hospodářství ve výši 1 523 570,02 Kč. Finanční prostředky budou použity na poskytnutí dotací z programu "Podpora opatření pro zvýšení bezpečnosti provozu a budování přechodů pro chodce" na základě usnesení Rady Olomouckého kraje č. UR/88/24/2020 ze dne 23.3.2020, materiál je součástí programu jednání Zastupitelstva Olomouckého kraje dne 20.4.2020 (bod 8.). </t>
  </si>
  <si>
    <t xml:space="preserve"> -Rozpočtová změna 184/20</t>
  </si>
  <si>
    <t>druh rozpočtové změny: vnitřní rozpočtová změna - přesun mezi jednotlivými položkami, paragrafy v rámci odboru sportu, kultury a památkové péče</t>
  </si>
  <si>
    <t xml:space="preserve">důvod: odbor sportu, kultury a památkové péče požádal ekonomický odbor dne 24. a 30.3.2020 o provedení rozpočtové změny. Důvodem navrhované změny je přesun finančních prostředků v rámci odboru sportu, kultury a památkové péče v celkové výši            1 840 000,- Kč. Finanční prostředky budou použity na poskytnutí individuálních dotací v oblasti sportu a kultury na základě usnesení Rady Olomouckého kraje č. UR/84/33/2020 ze dne 9.3.2020 a UR/88/62/2020 ze dne 23.3.2020, materiál je součástí programu jednání Zastupitelstva Olomouckého kraje dne 20.4.2020 (bod 22.). </t>
  </si>
  <si>
    <t>Odbor sportu, kultury a památkové péče</t>
  </si>
  <si>
    <t>ORJ - 13</t>
  </si>
  <si>
    <t xml:space="preserve"> -Rozpočtová změna 185/20</t>
  </si>
  <si>
    <t>důvod: odbor sportu, kultury a památkové péče požádal ekonomický odbor dne 30.3.2020 o provedení rozpočtové změny. Důvodem navrhované změny je přesun finančních prostředků v rámci odboru sportu, kultury a památkové péče v celkové výši 12 347 027,- Kč. Finanční prostředky budou použity na poskytnutí dotací z "Programu památkové péče v Olomouckém kraji v roce 2020" v dotačním titulu "Obnova kuturních památek", materiál je součástí programu jednání Rady Olomouckého kraje dne 6.4.2020 (bod 11.4.) a Zastupitelstva Olomouckého kraje dne 20.4.2020 (bod 21.)</t>
  </si>
  <si>
    <t xml:space="preserve"> -Rozpočtová změna 186/20</t>
  </si>
  <si>
    <t>důvod: odbor sportu, kultury a památkové péče požádal ekonomický odbor dne 30.3.2020 o provedení rozpočtové změny. Důvodem navrhované změny je přesun finančních prostředků v rámci odboru sportu, kultury a památkové péče v celkové výši 1 543 023,- Kč. Finanční prostředky budou použity na poskytnutí dotací z "Programu památkové péče v Olomouckém kraji v roce 2020" v dotačním titulu "Obnova staveb drobné architektury místního významu", materiál je součástí programu jednání Rady Olomouckého kraje dne 6.4.2020 (bod 11.4.) a Zastupitelstva Olomouckého kraje dne 20.4.2020 (bod 21.).</t>
  </si>
  <si>
    <t xml:space="preserve"> -Rozpočtová změna 187/20</t>
  </si>
  <si>
    <t>důvod: odbor sportu, kultury a památkové péče požádal ekonomický odbor dne 27. a 30.3.2019 o provedení rozpočtové změny. Důvodem navrhované změny je přesun finančních prostředků v rámci odboru sportu, kultury a památkové péče v celkové výši            3 000 000,- Kč. Finanční prostředky budou použity na poskytnutí dotací z "Programu památkové péče v Olomouckém kraji v roce 2020" v dotačním titulu "Obnova nemovitostí, které nejsou kulturní památkou, nacházející se na území památkových rezervací a památkových zón", část prostředků bude přesunuta z DT3 do DT1 a DT2, materiál je součástí programu jednání Rady Olomouckého kraje dne 6.4.2020 (bod 11.4.) a Zastupitelstva Olomouckého kraje dne 20.4.2020 (bod 21.).</t>
  </si>
  <si>
    <t xml:space="preserve"> -Rozpočtová změna 188/20</t>
  </si>
  <si>
    <t>důvod: odbor sportu, kultury a památkové péče požádal ekonomický odbor dne 30.3.2020 o provedení rozpočtové změny. Důvodem navrhované změny je přesun finančních prostředků v rámci odboru sportu, kultury a památkové péče v celkové výši 11 000 000,- Kč. Finanční prostředky budou použity na poskytnutí dotací z "Programu na podporu stálých profesionálních souborů v Olomouckém kraji v roce 2020", část prostředků bude převedena do 2. kola dotačního "Programu podpory kultury v Olomouckém kraji v roce 2020", na základě usnesení Rady Olomouckého kraje č. UR/88/60/2020 ze dne 23.3.2020, materiál je součástí programu jednání Zastupitelstva Olomouckého kraje dne 20.4.2020 (bod 19.).</t>
  </si>
  <si>
    <t xml:space="preserve"> -Rozpočtová změna 189/20</t>
  </si>
  <si>
    <t>důvod: odbor sportu, kultury a památkové péče požádal ekonomický odbor dne 30.3.2020 o provedení rozpočtové změny. Důvodem navrhované změny je přesun finančních prostředků v rámci odboru sportu, kultury a památkové péče v celkové výši 4 830 000,- Kč. Finanční prostředky budou použity na poskytnutí dotací z "Programu na podporu investičních projektů v oblasti kultury v Olomouckého kraji v roce 2020" v dotačním titulu "Podpora výstavby a rekonstrukcí" na základě usnesení Rady Olomouckého kraje č. UR/88/61/2020 ze dne 23.3.2020, materiál je součástí programu jednání Zastupitelstva Olomouckého kraje dne 20.4.2020 (bod 20.).</t>
  </si>
  <si>
    <t xml:space="preserve"> -Rozpočtová změna 190/20</t>
  </si>
  <si>
    <t>druh rozpočtové změny: vnitřní rozpočtová změna - přesun mezi jednotlivými položkami, paragrafy v rámci odboru zdravotnictví</t>
  </si>
  <si>
    <t xml:space="preserve">důvod: odbor zdravotnictví požádal ekonomický odbor dne 25.3.2020 o provedení rozpočtové změny. Důvodem navrhované změny je přesun finančních prostředků v rámci odboru zdravotnictví ve výši 50 000,- Kč. Finanční prostředky budou použity na poskytnutí individuální dotace v oblasti zdravotnictví pro GOLF KLUB OLOMOUC, z.s., materiál je součástí programu jednání Rady Olomouckého kraje dne 6.4.2020 (bod 12.5.). </t>
  </si>
  <si>
    <t>Odbor zdravotnictví</t>
  </si>
  <si>
    <t>ORJ - 14</t>
  </si>
  <si>
    <t xml:space="preserve"> -Rozpočtová změna 191/20</t>
  </si>
  <si>
    <t>důvod: odbor zdravotnictví požádal ekonomický odbor dne 25.3.2020 o provedení rozpočtové změny. Důvodem navrhované změny je přesun finančních prostředků v rámci odboru zdravotnictví v celkové výši 1 622 500,- Kč. Finanční prostředky budou použity na poskytnutí dotace z "Programu na podporu zdraví a zdravého životního stylu" v dotačním titulu "Podpora významných aktivit v oblasti zdravotnictví", materiál je součástí programu jednání Rady Olomouckého kraje dne 6.4.2020 (bod 12.2.), a Zastupitelstva Olomouckého kraje dne 20.4.2020 (bod 35.).</t>
  </si>
  <si>
    <t xml:space="preserve"> -Rozpočtová změna 192/20</t>
  </si>
  <si>
    <t>důvod: odbor zdravotnictví požádal ekonomický odbor dne 25.3.2020 o provedení rozpočtové změny. Důvodem navrhované změny je přesun finančních prostředků v rámci odboru zdravotnictví v celkové výši 784 600,- Kč. Finanční prostředky budou použity na poskytnutí dotace z "Programu na podporu zdraví a zdravého životního stylu" v dotačním titulu "Podpora zdravotně-preventivních aktivit pro všechny skupiny obyvatel", materiál je součástí programu jednání Rady Olomouckého kraje dne 6.4.2020 (bod 12.1.).</t>
  </si>
  <si>
    <t xml:space="preserve"> -Rozpočtová změna 193/20</t>
  </si>
  <si>
    <t>důvod: odbor strategického rozvoje kraje požádal ekonomický odbor dne 23.3.2020 o provedení rozpočtové změny. Důvodem navrhované změny je přesun finančních prostředků v rámci odboru strategického rozvoje kraje ve výši 1 000 000,- Kč. Finanční prostředky budou použity na financování výdajů projektů v oblasti životního prostředí "Hospodaření se srážkovými vodami v intravilánu příspěvkových organizací Olomouckého kraje IV" a "Hospodaření se srážkovými vodami v intravilánu příspěvkových organizací Olomouckého kraje V".</t>
  </si>
  <si>
    <t>ORJ - 30</t>
  </si>
  <si>
    <t xml:space="preserve"> -Rozpočtová změna 194/20</t>
  </si>
  <si>
    <t>důvod: neinvestiční dotace ze státního rozpočtu ČR na rok 2020 poskytnutá na základě rozhodnutí Ministerstva financí ČR č.j.: MF - 7639/2020/1201-3 ze dne 24.3.2020 ve výši 10 000 000,- Kč na pokrytí prvotních nákladů na akce a nezbytná opatření přijatá Olomouckým krajem v rámci řešení krizové situace v souvislosti s prokázáním výskytu koronaviru.</t>
  </si>
  <si>
    <t>Odbor kancelář hejtmana</t>
  </si>
  <si>
    <t>ORJ - 18</t>
  </si>
  <si>
    <t xml:space="preserve"> -Rozpočtová změna 196/20</t>
  </si>
  <si>
    <t xml:space="preserve">důvod: odbor sportu, kultury a památkové péče požádal ekonomický odbor dne 1.4.2020 o provedení rozpočtové změny. Důvodem navrhované změny je přesun finančních prostředků v rámci odboru sportu, kultury a památkové péče ve výši 100 000,- Kč. Finanční prostředky budou použity na poskytnutí individuální dotace v oblasti sportu pro p. F. Vartoně, materiál je součástí programu jednání Rady Olomouckého kraje dne 6.4.2020 (bod 11.3.). </t>
  </si>
  <si>
    <t xml:space="preserve"> -Rozpočtová změna 197/20</t>
  </si>
  <si>
    <t>důvod: odbor sportu, kultury a památkové péče požádal ekonomický odbor dne 1.4.2020 o provedení rozpočtové změny. Důvodem navrhované změny je přesun finančních prostředků v rámci odboru sportu, kultury a památkové péče v celkové výši 17 270 000,- Kč. Finanční prostředky budou použity na poskytnutí dotací z "Programu podpory kultury v Olomouckém kraji v roce 2020" na základě usnesení Rady Olomouckého kraje č. UR/88/59/2020 ze dne 23.3.2020, materiál je součástí programu jednání Zastupitelstva Olomouckého kraje dne 20.4.2020 (bod 18.).</t>
  </si>
  <si>
    <t xml:space="preserve"> -Rozpočtová změna 198/20</t>
  </si>
  <si>
    <t>druh rozpočtové změny: zapojení prostředků do rozpočtu</t>
  </si>
  <si>
    <t>důvod: odbor strategického rozvoje kraje požádal ekonomický odbor dne 2.4.2020 o provedení rozpočtové změny. Důvodem navrhované změny je zapojení finančních prostředků do rozpočtu odboru strategického rozvoje kraje v celkové výši 173 535,15 Kč. Finanční prostředky byly poukázány na účet Olomouckého kraje jako neinvestiční dotace z Ministerstva práce a sociálních věcí na financování projektu "Obědy do škol v Olomouckém kraji - administrace" v rámci Operačního programu potravinové a materiální pomoci.</t>
  </si>
  <si>
    <t>ORJ - 64</t>
  </si>
  <si>
    <t>4116 - Ostatní neinv. přij. transf. ze SR</t>
  </si>
  <si>
    <t>50 - Platy a podobné a související výdaje</t>
  </si>
  <si>
    <t xml:space="preserve"> -Rozpočtová změna 195/20</t>
  </si>
  <si>
    <t>důvod: odbor investic požádal ekonomický odbor dne 23.3.2020 o provedení rozpočtové změny. Důvodem navrhované změny je zapojení finančních prostředků do rozpočtu Olomouckého kraje ve výši 55 986,41 Kč. Finanční prostředky budou zapojeny jako příjem ze smluvních pokut a budou použity na úhradu provozních nákladů.</t>
  </si>
  <si>
    <t>ORJ - 17</t>
  </si>
  <si>
    <t>2212 - Sankční platby přijaté od jiných subjektů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</si>
  <si>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</si>
  <si>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</si>
  <si>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</si>
  <si>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</si>
  <si>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</si>
  <si>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OPZ, OPVVV, OPŽP, IROP, OPTP, ITI, NF, OPPMP, NDP, PPS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</si>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</sst>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6" fillId="0" borderId="0" xfId="0" applyFont="1"/>
    <xf numFmtId="49" fontId="17" fillId="0" borderId="0" xfId="0" applyNumberFormat="1" applyFont="1" applyAlignment="1">
      <alignment horizontal="justify" wrapText="1"/>
    </xf>
    <xf numFmtId="0" fontId="1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6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3" fillId="0" borderId="6" xfId="0" applyFont="1" applyFill="1" applyBorder="1"/>
    <xf numFmtId="0" fontId="18" fillId="0" borderId="9" xfId="0" applyFont="1" applyFill="1" applyBorder="1" applyAlignment="1"/>
    <xf numFmtId="4" fontId="18" fillId="0" borderId="6" xfId="0" applyNumberFormat="1" applyFont="1" applyFill="1" applyBorder="1" applyAlignment="1"/>
    <xf numFmtId="0" fontId="16" fillId="0" borderId="0" xfId="0" applyFont="1" applyFill="1"/>
    <xf numFmtId="0" fontId="0" fillId="0" borderId="0" xfId="0" applyFill="1"/>
    <xf numFmtId="0" fontId="9" fillId="0" borderId="0" xfId="0" applyFont="1"/>
    <xf numFmtId="0" fontId="18" fillId="0" borderId="0" xfId="0" applyFont="1" applyBorder="1" applyAlignment="1"/>
    <xf numFmtId="0" fontId="5" fillId="0" borderId="0" xfId="0" applyFont="1"/>
    <xf numFmtId="0" fontId="24" fillId="0" borderId="0" xfId="0" applyFont="1"/>
    <xf numFmtId="5" fontId="18" fillId="0" borderId="0" xfId="0" applyNumberFormat="1" applyFont="1" applyAlignment="1">
      <alignment horizontal="right"/>
    </xf>
    <xf numFmtId="0" fontId="21" fillId="0" borderId="6" xfId="0" applyFont="1" applyBorder="1" applyAlignment="1">
      <alignment horizontal="center" wrapText="1"/>
    </xf>
    <xf numFmtId="0" fontId="21" fillId="0" borderId="7" xfId="0" applyFont="1" applyFill="1" applyBorder="1" applyAlignment="1">
      <alignment horizontal="center"/>
    </xf>
    <xf numFmtId="0" fontId="21" fillId="0" borderId="6" xfId="0" applyFont="1" applyBorder="1" applyAlignment="1"/>
    <xf numFmtId="4" fontId="21" fillId="0" borderId="6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0" fontId="18" fillId="0" borderId="6" xfId="0" applyFont="1" applyFill="1" applyBorder="1" applyAlignment="1"/>
    <xf numFmtId="0" fontId="18" fillId="0" borderId="10" xfId="0" applyFont="1" applyFill="1" applyBorder="1"/>
    <xf numFmtId="4" fontId="18" fillId="0" borderId="6" xfId="0" applyNumberFormat="1" applyFont="1" applyFill="1" applyBorder="1"/>
    <xf numFmtId="0" fontId="0" fillId="0" borderId="0" xfId="0" applyFont="1" applyFill="1"/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1" fillId="0" borderId="6" xfId="0" applyFont="1" applyFill="1" applyBorder="1" applyAlignment="1"/>
    <xf numFmtId="4" fontId="21" fillId="0" borderId="6" xfId="0" applyNumberFormat="1" applyFont="1" applyBorder="1" applyAlignment="1">
      <alignment wrapText="1"/>
    </xf>
    <xf numFmtId="0" fontId="22" fillId="0" borderId="6" xfId="0" applyFont="1" applyBorder="1" applyAlignment="1">
      <alignment horizontal="left"/>
    </xf>
    <xf numFmtId="0" fontId="23" fillId="0" borderId="6" xfId="0" applyFont="1" applyBorder="1"/>
    <xf numFmtId="0" fontId="18" fillId="0" borderId="9" xfId="0" applyFont="1" applyBorder="1" applyAlignment="1"/>
    <xf numFmtId="4" fontId="18" fillId="0" borderId="6" xfId="0" applyNumberFormat="1" applyFont="1" applyBorder="1" applyAlignment="1"/>
    <xf numFmtId="4" fontId="0" fillId="0" borderId="0" xfId="0" applyNumberFormat="1"/>
    <xf numFmtId="49" fontId="1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9" fillId="0" borderId="0" xfId="0" applyFont="1"/>
    <xf numFmtId="0" fontId="22" fillId="0" borderId="9" xfId="0" applyFont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left"/>
    </xf>
    <xf numFmtId="0" fontId="17" fillId="0" borderId="0" xfId="0" applyFont="1" applyAlignment="1">
      <alignment horizontal="justify" vertical="top" wrapText="1"/>
    </xf>
    <xf numFmtId="0" fontId="20" fillId="0" borderId="0" xfId="0" applyFont="1" applyAlignment="1">
      <alignment horizontal="right"/>
    </xf>
    <xf numFmtId="164" fontId="5" fillId="0" borderId="6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25" fillId="0" borderId="0" xfId="0" applyFont="1" applyFill="1"/>
    <xf numFmtId="0" fontId="21" fillId="0" borderId="0" xfId="0" applyFont="1" applyFill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4" fontId="21" fillId="0" borderId="6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justify" vertical="top" wrapText="1"/>
    </xf>
    <xf numFmtId="0" fontId="21" fillId="0" borderId="6" xfId="0" applyFont="1" applyFill="1" applyBorder="1"/>
    <xf numFmtId="0" fontId="25" fillId="0" borderId="0" xfId="0" applyFont="1"/>
    <xf numFmtId="0" fontId="21" fillId="0" borderId="0" xfId="0" applyFont="1" applyAlignment="1">
      <alignment horizontal="right"/>
    </xf>
    <xf numFmtId="0" fontId="21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8" fillId="0" borderId="10" xfId="0" applyFont="1" applyBorder="1"/>
    <xf numFmtId="4" fontId="18" fillId="0" borderId="6" xfId="0" applyNumberFormat="1" applyFont="1" applyBorder="1"/>
    <xf numFmtId="49" fontId="17" fillId="3" borderId="0" xfId="0" applyNumberFormat="1" applyFont="1" applyFill="1" applyAlignment="1">
      <alignment horizontal="justify" wrapText="1"/>
    </xf>
    <xf numFmtId="0" fontId="17" fillId="3" borderId="0" xfId="0" applyFont="1" applyFill="1" applyAlignment="1">
      <alignment horizontal="justify" vertical="top" wrapText="1"/>
    </xf>
    <xf numFmtId="0" fontId="17" fillId="3" borderId="0" xfId="0" applyFont="1" applyFill="1" applyAlignment="1">
      <alignment horizontal="center" vertical="top" wrapText="1"/>
    </xf>
    <xf numFmtId="0" fontId="9" fillId="3" borderId="0" xfId="0" applyFont="1" applyFill="1"/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9" fillId="3" borderId="0" xfId="0" applyFont="1" applyFill="1"/>
    <xf numFmtId="0" fontId="2" fillId="3" borderId="0" xfId="0" applyFont="1" applyFill="1" applyAlignment="1">
      <alignment horizontal="left"/>
    </xf>
    <xf numFmtId="0" fontId="5" fillId="3" borderId="0" xfId="0" applyFont="1" applyFill="1"/>
    <xf numFmtId="0" fontId="9" fillId="3" borderId="0" xfId="0" applyFont="1" applyFill="1" applyAlignment="1">
      <alignment horizontal="center"/>
    </xf>
    <xf numFmtId="0" fontId="20" fillId="3" borderId="0" xfId="0" applyFont="1" applyFill="1" applyAlignment="1">
      <alignment horizontal="right"/>
    </xf>
    <xf numFmtId="0" fontId="0" fillId="3" borderId="0" xfId="0" applyFill="1"/>
    <xf numFmtId="0" fontId="21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 wrapText="1"/>
    </xf>
    <xf numFmtId="166" fontId="5" fillId="3" borderId="6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1" fillId="3" borderId="7" xfId="0" applyFont="1" applyFill="1" applyBorder="1"/>
    <xf numFmtId="4" fontId="21" fillId="3" borderId="8" xfId="0" applyNumberFormat="1" applyFont="1" applyFill="1" applyBorder="1" applyAlignment="1">
      <alignment horizontal="right" wrapText="1"/>
    </xf>
    <xf numFmtId="165" fontId="5" fillId="3" borderId="6" xfId="0" applyNumberFormat="1" applyFont="1" applyFill="1" applyBorder="1" applyAlignment="1">
      <alignment horizontal="center"/>
    </xf>
    <xf numFmtId="0" fontId="23" fillId="3" borderId="6" xfId="0" applyFont="1" applyFill="1" applyBorder="1"/>
    <xf numFmtId="0" fontId="18" fillId="3" borderId="9" xfId="0" applyFont="1" applyFill="1" applyBorder="1" applyAlignment="1"/>
    <xf numFmtId="4" fontId="18" fillId="3" borderId="6" xfId="0" applyNumberFormat="1" applyFont="1" applyFill="1" applyBorder="1" applyAlignment="1"/>
    <xf numFmtId="0" fontId="21" fillId="3" borderId="0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left"/>
    </xf>
    <xf numFmtId="4" fontId="21" fillId="3" borderId="6" xfId="0" applyNumberFormat="1" applyFont="1" applyFill="1" applyBorder="1" applyAlignment="1">
      <alignment horizontal="right" wrapText="1"/>
    </xf>
    <xf numFmtId="165" fontId="5" fillId="3" borderId="0" xfId="0" applyNumberFormat="1" applyFont="1" applyFill="1" applyBorder="1" applyAlignment="1">
      <alignment horizontal="center"/>
    </xf>
    <xf numFmtId="0" fontId="18" fillId="3" borderId="6" xfId="0" applyFont="1" applyFill="1" applyBorder="1" applyAlignment="1"/>
    <xf numFmtId="0" fontId="23" fillId="3" borderId="0" xfId="0" applyFont="1" applyFill="1" applyBorder="1"/>
    <xf numFmtId="4" fontId="18" fillId="3" borderId="0" xfId="0" applyNumberFormat="1" applyFont="1" applyFill="1" applyBorder="1" applyAlignment="1"/>
    <xf numFmtId="0" fontId="0" fillId="3" borderId="0" xfId="0" applyFont="1" applyFill="1"/>
    <xf numFmtId="0" fontId="21" fillId="3" borderId="7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21" fillId="3" borderId="6" xfId="0" applyFont="1" applyFill="1" applyBorder="1" applyAlignment="1"/>
    <xf numFmtId="2" fontId="5" fillId="3" borderId="0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0" fontId="18" fillId="3" borderId="10" xfId="0" applyFont="1" applyFill="1" applyBorder="1"/>
    <xf numFmtId="4" fontId="18" fillId="3" borderId="6" xfId="0" applyNumberFormat="1" applyFont="1" applyFill="1" applyBorder="1"/>
    <xf numFmtId="165" fontId="0" fillId="3" borderId="0" xfId="0" applyNumberFormat="1" applyFont="1" applyFill="1" applyBorder="1" applyAlignment="1">
      <alignment horizontal="center"/>
    </xf>
    <xf numFmtId="0" fontId="18" fillId="3" borderId="0" xfId="0" applyFont="1" applyFill="1" applyBorder="1"/>
    <xf numFmtId="4" fontId="18" fillId="3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0" fillId="0" borderId="0" xfId="0" applyFont="1"/>
    <xf numFmtId="165" fontId="0" fillId="0" borderId="6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justify" vertical="center" wrapText="1"/>
    </xf>
    <xf numFmtId="0" fontId="17" fillId="0" borderId="0" xfId="0" applyFont="1" applyAlignment="1"/>
    <xf numFmtId="0" fontId="5" fillId="0" borderId="0" xfId="0" applyFont="1" applyBorder="1"/>
    <xf numFmtId="0" fontId="25" fillId="0" borderId="0" xfId="0" applyFont="1" applyBorder="1"/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21" fillId="0" borderId="6" xfId="0" applyNumberFormat="1" applyFont="1" applyFill="1" applyBorder="1" applyAlignment="1">
      <alignment wrapText="1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3" fillId="0" borderId="0" xfId="0" applyFont="1" applyBorder="1"/>
    <xf numFmtId="4" fontId="18" fillId="0" borderId="0" xfId="0" applyNumberFormat="1" applyFont="1" applyBorder="1" applyAlignment="1"/>
    <xf numFmtId="0" fontId="22" fillId="0" borderId="9" xfId="0" applyFont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392</xdr:row>
      <xdr:rowOff>0</xdr:rowOff>
    </xdr:from>
    <xdr:ext cx="85725" cy="205410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7467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590" name="Text Box 5427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591" name="Text Box 5428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592" name="Text Box 5429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593" name="Text Box 5430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594" name="Text Box 5431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595" name="Text Box 5432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596" name="Text Box 5433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597" name="Text Box 5434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598" name="Text Box 5435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599" name="Text Box 5436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00" name="Text Box 5437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01" name="Text Box 5438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02" name="Text Box 5439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03" name="Text Box 5440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04" name="Text Box 5441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05" name="Text Box 5442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06" name="Text Box 5443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07" name="Text Box 5444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08" name="Text Box 5445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09" name="Text Box 5446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10" name="Text Box 5447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11" name="Text Box 5448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12" name="Text Box 5449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13" name="Text Box 5450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14" name="Text Box 5451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15" name="Text Box 5452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16" name="Text Box 5453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17" name="Text Box 5454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18" name="Text Box 5455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19" name="Text Box 5456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20" name="Text Box 5457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21" name="Text Box 5458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22" name="Text Box 5459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23" name="Text Box 5460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24" name="Text Box 5461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25" name="Text Box 5462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391</xdr:row>
      <xdr:rowOff>0</xdr:rowOff>
    </xdr:from>
    <xdr:ext cx="85725" cy="205407"/>
    <xdr:sp macro="" textlink="">
      <xdr:nvSpPr>
        <xdr:cNvPr id="5626" name="Text Box 5463"/>
        <xdr:cNvSpPr txBox="1">
          <a:spLocks noChangeArrowheads="1"/>
        </xdr:cNvSpPr>
      </xdr:nvSpPr>
      <xdr:spPr bwMode="auto">
        <a:xfrm>
          <a:off x="4686300" y="7448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27" name="Text Box 26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28" name="Text Box 26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29" name="Text Box 26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30" name="Text Box 26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31" name="Text Box 26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32" name="Text Box 26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33" name="Text Box 26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34" name="Text Box 26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35" name="Text Box 26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36" name="Text Box 26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37" name="Text Box 26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38" name="Text Box 26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39" name="Text Box 26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40" name="Text Box 26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41" name="Text Box 26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42" name="Text Box 26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43" name="Text Box 26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44" name="Text Box 26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45" name="Text Box 26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46" name="Text Box 26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47" name="Text Box 26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48" name="Text Box 26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49" name="Text Box 26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50" name="Text Box 26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51" name="Text Box 26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52" name="Text Box 26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53" name="Text Box 26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54" name="Text Box 26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55" name="Text Box 26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56" name="Text Box 26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57" name="Text Box 26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58" name="Text Box 26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59" name="Text Box 26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60" name="Text Box 26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61" name="Text Box 26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62" name="Text Box 26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63" name="Text Box 26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64" name="Text Box 26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65" name="Text Box 26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66" name="Text Box 26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67" name="Text Box 26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68" name="Text Box 26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69" name="Text Box 26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70" name="Text Box 26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71" name="Text Box 26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72" name="Text Box 26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73" name="Text Box 26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74" name="Text Box 26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75" name="Text Box 26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76" name="Text Box 26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77" name="Text Box 26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78" name="Text Box 26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79" name="Text Box 26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80" name="Text Box 26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81" name="Text Box 26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82" name="Text Box 26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83" name="Text Box 26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84" name="Text Box 26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85" name="Text Box 27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86" name="Text Box 27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87" name="Text Box 27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88" name="Text Box 27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89" name="Text Box 27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90" name="Text Box 27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91" name="Text Box 27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92" name="Text Box 27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93" name="Text Box 27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94" name="Text Box 27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95" name="Text Box 27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96" name="Text Box 27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97" name="Text Box 27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98" name="Text Box 27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699" name="Text Box 27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00" name="Text Box 27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01" name="Text Box 27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02" name="Text Box 27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03" name="Text Box 27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04" name="Text Box 27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05" name="Text Box 27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06" name="Text Box 27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07" name="Text Box 27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08" name="Text Box 27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09" name="Text Box 27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10" name="Text Box 27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11" name="Text Box 27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12" name="Text Box 27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13" name="Text Box 27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14" name="Text Box 27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15" name="Text Box 27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16" name="Text Box 27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17" name="Text Box 27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18" name="Text Box 27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19" name="Text Box 27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20" name="Text Box 27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21" name="Text Box 27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22" name="Text Box 27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23" name="Text Box 27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24" name="Text Box 27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25" name="Text Box 27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26" name="Text Box 27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27" name="Text Box 27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28" name="Text Box 27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29" name="Text Box 27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30" name="Text Box 27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31" name="Text Box 27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32" name="Text Box 27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33" name="Text Box 27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34" name="Text Box 27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35" name="Text Box 27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36" name="Text Box 27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37" name="Text Box 27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38" name="Text Box 27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39" name="Text Box 27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40" name="Text Box 27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41" name="Text Box 27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42" name="Text Box 27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43" name="Text Box 27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44" name="Text Box 27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45" name="Text Box 27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46" name="Text Box 27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47" name="Text Box 27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48" name="Text Box 27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49" name="Text Box 27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50" name="Text Box 27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51" name="Text Box 27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52" name="Text Box 27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53" name="Text Box 27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54" name="Text Box 27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55" name="Text Box 27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56" name="Text Box 27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57" name="Text Box 27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58" name="Text Box 27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59" name="Text Box 27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60" name="Text Box 27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61" name="Text Box 27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62" name="Text Box 27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63" name="Text Box 27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64" name="Text Box 27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65" name="Text Box 27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66" name="Text Box 27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67" name="Text Box 27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68" name="Text Box 27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69" name="Text Box 27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70" name="Text Box 27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71" name="Text Box 27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72" name="Text Box 27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73" name="Text Box 27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74" name="Text Box 27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75" name="Text Box 27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76" name="Text Box 27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77" name="Text Box 27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78" name="Text Box 27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79" name="Text Box 27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80" name="Text Box 27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81" name="Text Box 27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82" name="Text Box 27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83" name="Text Box 27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84" name="Text Box 27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85" name="Text Box 28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86" name="Text Box 28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87" name="Text Box 28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88" name="Text Box 28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89" name="Text Box 28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90" name="Text Box 28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91" name="Text Box 28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92" name="Text Box 28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93" name="Text Box 28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94" name="Text Box 28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95" name="Text Box 28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96" name="Text Box 28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97" name="Text Box 28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98" name="Text Box 28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799" name="Text Box 28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00" name="Text Box 28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01" name="Text Box 28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02" name="Text Box 28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03" name="Text Box 28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04" name="Text Box 28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05" name="Text Box 28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06" name="Text Box 28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07" name="Text Box 28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08" name="Text Box 28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09" name="Text Box 28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10" name="Text Box 28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11" name="Text Box 28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12" name="Text Box 28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13" name="Text Box 28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14" name="Text Box 28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15" name="Text Box 28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16" name="Text Box 28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17" name="Text Box 28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18" name="Text Box 28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19" name="Text Box 28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20" name="Text Box 28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21" name="Text Box 28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22" name="Text Box 28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23" name="Text Box 28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24" name="Text Box 28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25" name="Text Box 28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26" name="Text Box 28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27" name="Text Box 28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28" name="Text Box 28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29" name="Text Box 28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30" name="Text Box 28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31" name="Text Box 28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32" name="Text Box 28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33" name="Text Box 28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34" name="Text Box 28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35" name="Text Box 28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36" name="Text Box 28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37" name="Text Box 28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38" name="Text Box 28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39" name="Text Box 28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40" name="Text Box 28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41" name="Text Box 28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42" name="Text Box 28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43" name="Text Box 28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44" name="Text Box 28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45" name="Text Box 28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46" name="Text Box 28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47" name="Text Box 28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48" name="Text Box 28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49" name="Text Box 28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50" name="Text Box 28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51" name="Text Box 28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52" name="Text Box 28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53" name="Text Box 28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54" name="Text Box 28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55" name="Text Box 28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56" name="Text Box 28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57" name="Text Box 28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58" name="Text Box 28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59" name="Text Box 28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60" name="Text Box 28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61" name="Text Box 28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62" name="Text Box 28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63" name="Text Box 28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64" name="Text Box 28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65" name="Text Box 28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66" name="Text Box 28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67" name="Text Box 28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68" name="Text Box 28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69" name="Text Box 28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70" name="Text Box 28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71" name="Text Box 28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72" name="Text Box 28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73" name="Text Box 28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74" name="Text Box 28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75" name="Text Box 28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76" name="Text Box 28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77" name="Text Box 28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78" name="Text Box 28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79" name="Text Box 28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80" name="Text Box 28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81" name="Text Box 28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82" name="Text Box 28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83" name="Text Box 28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84" name="Text Box 28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85" name="Text Box 29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86" name="Text Box 29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87" name="Text Box 29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88" name="Text Box 29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89" name="Text Box 29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90" name="Text Box 29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91" name="Text Box 29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92" name="Text Box 29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93" name="Text Box 29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94" name="Text Box 29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95" name="Text Box 29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96" name="Text Box 29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97" name="Text Box 29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98" name="Text Box 29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899" name="Text Box 29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00" name="Text Box 29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01" name="Text Box 29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02" name="Text Box 29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03" name="Text Box 29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04" name="Text Box 29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05" name="Text Box 29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06" name="Text Box 29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07" name="Text Box 29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08" name="Text Box 29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09" name="Text Box 29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10" name="Text Box 29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11" name="Text Box 29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12" name="Text Box 29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13" name="Text Box 29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14" name="Text Box 29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15" name="Text Box 29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16" name="Text Box 29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17" name="Text Box 29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18" name="Text Box 29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19" name="Text Box 29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20" name="Text Box 29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21" name="Text Box 29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22" name="Text Box 29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23" name="Text Box 29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24" name="Text Box 29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25" name="Text Box 29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26" name="Text Box 29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27" name="Text Box 29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28" name="Text Box 29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29" name="Text Box 29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30" name="Text Box 29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31" name="Text Box 29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32" name="Text Box 29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33" name="Text Box 29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34" name="Text Box 29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35" name="Text Box 29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36" name="Text Box 29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37" name="Text Box 29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38" name="Text Box 29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39" name="Text Box 29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40" name="Text Box 29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41" name="Text Box 29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42" name="Text Box 29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43" name="Text Box 29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44" name="Text Box 29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45" name="Text Box 29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46" name="Text Box 29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47" name="Text Box 29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48" name="Text Box 29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49" name="Text Box 29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50" name="Text Box 29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51" name="Text Box 29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52" name="Text Box 29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53" name="Text Box 29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54" name="Text Box 29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55" name="Text Box 29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56" name="Text Box 29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57" name="Text Box 29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58" name="Text Box 29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59" name="Text Box 29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60" name="Text Box 29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61" name="Text Box 29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62" name="Text Box 29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63" name="Text Box 29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64" name="Text Box 29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65" name="Text Box 29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66" name="Text Box 29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67" name="Text Box 29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68" name="Text Box 29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69" name="Text Box 29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70" name="Text Box 29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71" name="Text Box 29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72" name="Text Box 29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73" name="Text Box 29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74" name="Text Box 29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75" name="Text Box 29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76" name="Text Box 29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77" name="Text Box 29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78" name="Text Box 29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79" name="Text Box 29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80" name="Text Box 29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81" name="Text Box 29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82" name="Text Box 29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83" name="Text Box 29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84" name="Text Box 29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85" name="Text Box 30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86" name="Text Box 30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87" name="Text Box 30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88" name="Text Box 30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89" name="Text Box 30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90" name="Text Box 30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91" name="Text Box 30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92" name="Text Box 30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93" name="Text Box 30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94" name="Text Box 30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95" name="Text Box 30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96" name="Text Box 30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97" name="Text Box 30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98" name="Text Box 30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5999" name="Text Box 30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00" name="Text Box 30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01" name="Text Box 30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02" name="Text Box 30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03" name="Text Box 30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04" name="Text Box 30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05" name="Text Box 30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06" name="Text Box 30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07" name="Text Box 30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08" name="Text Box 30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09" name="Text Box 30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10" name="Text Box 30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11" name="Text Box 30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12" name="Text Box 30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13" name="Text Box 30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14" name="Text Box 30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15" name="Text Box 30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16" name="Text Box 30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17" name="Text Box 30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18" name="Text Box 30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19" name="Text Box 30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20" name="Text Box 30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21" name="Text Box 30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22" name="Text Box 30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23" name="Text Box 30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24" name="Text Box 30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25" name="Text Box 30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26" name="Text Box 30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27" name="Text Box 30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28" name="Text Box 30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29" name="Text Box 30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30" name="Text Box 30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31" name="Text Box 30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32" name="Text Box 30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33" name="Text Box 30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34" name="Text Box 30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35" name="Text Box 30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36" name="Text Box 30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37" name="Text Box 30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38" name="Text Box 30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39" name="Text Box 30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40" name="Text Box 30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41" name="Text Box 30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42" name="Text Box 30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43" name="Text Box 30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44" name="Text Box 30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45" name="Text Box 30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46" name="Text Box 30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47" name="Text Box 30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48" name="Text Box 30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49" name="Text Box 30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50" name="Text Box 30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51" name="Text Box 30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52" name="Text Box 30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53" name="Text Box 30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54" name="Text Box 30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55" name="Text Box 30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56" name="Text Box 30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57" name="Text Box 30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58" name="Text Box 30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59" name="Text Box 30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60" name="Text Box 30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61" name="Text Box 30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62" name="Text Box 30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63" name="Text Box 30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64" name="Text Box 30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65" name="Text Box 30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66" name="Text Box 30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67" name="Text Box 30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68" name="Text Box 30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69" name="Text Box 30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70" name="Text Box 30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71" name="Text Box 30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72" name="Text Box 30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73" name="Text Box 30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74" name="Text Box 30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75" name="Text Box 30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76" name="Text Box 30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77" name="Text Box 30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78" name="Text Box 30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79" name="Text Box 30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80" name="Text Box 30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81" name="Text Box 30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82" name="Text Box 30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83" name="Text Box 30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84" name="Text Box 30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85" name="Text Box 31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86" name="Text Box 31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87" name="Text Box 31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88" name="Text Box 31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89" name="Text Box 31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90" name="Text Box 31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91" name="Text Box 31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92" name="Text Box 31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93" name="Text Box 31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94" name="Text Box 31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95" name="Text Box 31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96" name="Text Box 31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97" name="Text Box 31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98" name="Text Box 31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099" name="Text Box 31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00" name="Text Box 31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01" name="Text Box 31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02" name="Text Box 31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03" name="Text Box 31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04" name="Text Box 31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05" name="Text Box 31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06" name="Text Box 31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07" name="Text Box 31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08" name="Text Box 31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09" name="Text Box 31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10" name="Text Box 31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11" name="Text Box 31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12" name="Text Box 31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13" name="Text Box 31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14" name="Text Box 31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15" name="Text Box 31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16" name="Text Box 31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17" name="Text Box 31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18" name="Text Box 31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19" name="Text Box 31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20" name="Text Box 31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21" name="Text Box 31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22" name="Text Box 31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23" name="Text Box 31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24" name="Text Box 31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25" name="Text Box 31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26" name="Text Box 31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27" name="Text Box 31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28" name="Text Box 31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29" name="Text Box 31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30" name="Text Box 31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31" name="Text Box 31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32" name="Text Box 31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33" name="Text Box 31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34" name="Text Box 31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35" name="Text Box 31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36" name="Text Box 31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37" name="Text Box 31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38" name="Text Box 31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39" name="Text Box 31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40" name="Text Box 31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41" name="Text Box 31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42" name="Text Box 31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43" name="Text Box 31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44" name="Text Box 31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45" name="Text Box 31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46" name="Text Box 31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47" name="Text Box 31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48" name="Text Box 31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49" name="Text Box 31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50" name="Text Box 31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51" name="Text Box 31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52" name="Text Box 31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53" name="Text Box 31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54" name="Text Box 31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55" name="Text Box 31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56" name="Text Box 31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57" name="Text Box 31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58" name="Text Box 31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59" name="Text Box 31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60" name="Text Box 31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61" name="Text Box 31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62" name="Text Box 31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63" name="Text Box 31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64" name="Text Box 31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65" name="Text Box 31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66" name="Text Box 31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67" name="Text Box 31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68" name="Text Box 31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69" name="Text Box 31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70" name="Text Box 31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71" name="Text Box 31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72" name="Text Box 31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73" name="Text Box 31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74" name="Text Box 31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75" name="Text Box 31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76" name="Text Box 31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77" name="Text Box 31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78" name="Text Box 31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79" name="Text Box 31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80" name="Text Box 31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81" name="Text Box 31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82" name="Text Box 31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83" name="Text Box 31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84" name="Text Box 31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85" name="Text Box 32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86" name="Text Box 32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87" name="Text Box 32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88" name="Text Box 32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89" name="Text Box 32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90" name="Text Box 32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91" name="Text Box 32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92" name="Text Box 32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93" name="Text Box 32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94" name="Text Box 32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95" name="Text Box 32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96" name="Text Box 32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97" name="Text Box 32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98" name="Text Box 32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199" name="Text Box 32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00" name="Text Box 32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01" name="Text Box 32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02" name="Text Box 32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03" name="Text Box 32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04" name="Text Box 32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05" name="Text Box 32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06" name="Text Box 32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07" name="Text Box 32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08" name="Text Box 32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09" name="Text Box 32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10" name="Text Box 32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11" name="Text Box 32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12" name="Text Box 32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13" name="Text Box 32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14" name="Text Box 32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15" name="Text Box 32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16" name="Text Box 32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17" name="Text Box 32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18" name="Text Box 32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19" name="Text Box 32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20" name="Text Box 32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21" name="Text Box 32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22" name="Text Box 32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23" name="Text Box 32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24" name="Text Box 32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25" name="Text Box 32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26" name="Text Box 32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27" name="Text Box 32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28" name="Text Box 32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29" name="Text Box 32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30" name="Text Box 32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31" name="Text Box 32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32" name="Text Box 32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33" name="Text Box 32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34" name="Text Box 32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35" name="Text Box 32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36" name="Text Box 32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37" name="Text Box 32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38" name="Text Box 32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39" name="Text Box 32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40" name="Text Box 32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41" name="Text Box 32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42" name="Text Box 32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43" name="Text Box 32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44" name="Text Box 32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45" name="Text Box 32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46" name="Text Box 32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47" name="Text Box 32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48" name="Text Box 32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49" name="Text Box 32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50" name="Text Box 32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51" name="Text Box 32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52" name="Text Box 32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53" name="Text Box 32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54" name="Text Box 32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55" name="Text Box 32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56" name="Text Box 32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57" name="Text Box 32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58" name="Text Box 32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59" name="Text Box 32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60" name="Text Box 32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61" name="Text Box 32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62" name="Text Box 32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63" name="Text Box 32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64" name="Text Box 32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65" name="Text Box 32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66" name="Text Box 32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67" name="Text Box 32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68" name="Text Box 32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69" name="Text Box 32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70" name="Text Box 32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71" name="Text Box 32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72" name="Text Box 32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73" name="Text Box 32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74" name="Text Box 32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75" name="Text Box 32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76" name="Text Box 32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77" name="Text Box 32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78" name="Text Box 32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79" name="Text Box 32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80" name="Text Box 32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81" name="Text Box 32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82" name="Text Box 32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83" name="Text Box 32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84" name="Text Box 32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85" name="Text Box 33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86" name="Text Box 33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87" name="Text Box 33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88" name="Text Box 33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89" name="Text Box 33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90" name="Text Box 33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91" name="Text Box 33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92" name="Text Box 33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93" name="Text Box 33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94" name="Text Box 33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95" name="Text Box 33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96" name="Text Box 33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97" name="Text Box 33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98" name="Text Box 33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299" name="Text Box 33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00" name="Text Box 33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01" name="Text Box 33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02" name="Text Box 33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03" name="Text Box 33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04" name="Text Box 33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05" name="Text Box 33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06" name="Text Box 33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07" name="Text Box 33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08" name="Text Box 33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09" name="Text Box 33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10" name="Text Box 33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11" name="Text Box 33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12" name="Text Box 33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13" name="Text Box 33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14" name="Text Box 33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15" name="Text Box 33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16" name="Text Box 33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17" name="Text Box 33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18" name="Text Box 33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19" name="Text Box 33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20" name="Text Box 33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21" name="Text Box 33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22" name="Text Box 33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23" name="Text Box 33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24" name="Text Box 33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25" name="Text Box 33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26" name="Text Box 33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27" name="Text Box 33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28" name="Text Box 33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29" name="Text Box 33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30" name="Text Box 33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31" name="Text Box 33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32" name="Text Box 33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33" name="Text Box 33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34" name="Text Box 33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35" name="Text Box 33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36" name="Text Box 33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37" name="Text Box 33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38" name="Text Box 33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39" name="Text Box 33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40" name="Text Box 33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41" name="Text Box 33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42" name="Text Box 33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43" name="Text Box 33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44" name="Text Box 33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45" name="Text Box 33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46" name="Text Box 33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47" name="Text Box 33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48" name="Text Box 33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49" name="Text Box 33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50" name="Text Box 33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51" name="Text Box 33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52" name="Text Box 33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53" name="Text Box 33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54" name="Text Box 33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55" name="Text Box 33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56" name="Text Box 33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57" name="Text Box 33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58" name="Text Box 33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59" name="Text Box 33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60" name="Text Box 33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61" name="Text Box 33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62" name="Text Box 33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63" name="Text Box 33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64" name="Text Box 33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65" name="Text Box 33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66" name="Text Box 33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67" name="Text Box 33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68" name="Text Box 33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69" name="Text Box 33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70" name="Text Box 33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71" name="Text Box 33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72" name="Text Box 33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73" name="Text Box 33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74" name="Text Box 33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75" name="Text Box 33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76" name="Text Box 33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77" name="Text Box 33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78" name="Text Box 33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79" name="Text Box 33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80" name="Text Box 33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81" name="Text Box 33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82" name="Text Box 33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83" name="Text Box 33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84" name="Text Box 33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85" name="Text Box 34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86" name="Text Box 34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87" name="Text Box 34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88" name="Text Box 34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89" name="Text Box 34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90" name="Text Box 34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91" name="Text Box 34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92" name="Text Box 34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93" name="Text Box 34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94" name="Text Box 34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95" name="Text Box 34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96" name="Text Box 34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97" name="Text Box 34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98" name="Text Box 34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399" name="Text Box 34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00" name="Text Box 34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01" name="Text Box 34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02" name="Text Box 34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03" name="Text Box 34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04" name="Text Box 34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05" name="Text Box 34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06" name="Text Box 34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07" name="Text Box 34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08" name="Text Box 34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09" name="Text Box 34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10" name="Text Box 34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11" name="Text Box 34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12" name="Text Box 34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13" name="Text Box 34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14" name="Text Box 34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15" name="Text Box 34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16" name="Text Box 34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17" name="Text Box 34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18" name="Text Box 34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19" name="Text Box 34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20" name="Text Box 34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21" name="Text Box 34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22" name="Text Box 34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23" name="Text Box 34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24" name="Text Box 34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25" name="Text Box 34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26" name="Text Box 34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27" name="Text Box 34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28" name="Text Box 34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29" name="Text Box 34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30" name="Text Box 34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31" name="Text Box 34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32" name="Text Box 34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33" name="Text Box 34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34" name="Text Box 34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35" name="Text Box 34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36" name="Text Box 34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37" name="Text Box 34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38" name="Text Box 34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39" name="Text Box 34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40" name="Text Box 34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41" name="Text Box 34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42" name="Text Box 34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43" name="Text Box 34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44" name="Text Box 34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45" name="Text Box 34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46" name="Text Box 34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47" name="Text Box 34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48" name="Text Box 34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49" name="Text Box 34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50" name="Text Box 34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51" name="Text Box 34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52" name="Text Box 34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53" name="Text Box 34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54" name="Text Box 34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55" name="Text Box 34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56" name="Text Box 34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57" name="Text Box 34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58" name="Text Box 34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59" name="Text Box 34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60" name="Text Box 34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61" name="Text Box 34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62" name="Text Box 34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63" name="Text Box 34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64" name="Text Box 34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65" name="Text Box 34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66" name="Text Box 34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67" name="Text Box 34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68" name="Text Box 34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69" name="Text Box 34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70" name="Text Box 34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71" name="Text Box 34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72" name="Text Box 34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73" name="Text Box 34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74" name="Text Box 34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75" name="Text Box 34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76" name="Text Box 34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77" name="Text Box 34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78" name="Text Box 34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79" name="Text Box 34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80" name="Text Box 34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81" name="Text Box 34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82" name="Text Box 34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83" name="Text Box 34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84" name="Text Box 34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85" name="Text Box 35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86" name="Text Box 35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87" name="Text Box 35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88" name="Text Box 35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89" name="Text Box 35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90" name="Text Box 35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91" name="Text Box 35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92" name="Text Box 35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93" name="Text Box 35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94" name="Text Box 35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95" name="Text Box 35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96" name="Text Box 35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97" name="Text Box 35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98" name="Text Box 35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499" name="Text Box 35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00" name="Text Box 35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01" name="Text Box 35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02" name="Text Box 35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03" name="Text Box 35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04" name="Text Box 35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05" name="Text Box 35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06" name="Text Box 35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07" name="Text Box 35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08" name="Text Box 35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09" name="Text Box 35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10" name="Text Box 35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11" name="Text Box 35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12" name="Text Box 35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13" name="Text Box 35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14" name="Text Box 35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15" name="Text Box 35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16" name="Text Box 35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17" name="Text Box 35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18" name="Text Box 35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19" name="Text Box 35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20" name="Text Box 35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21" name="Text Box 35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22" name="Text Box 35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23" name="Text Box 35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24" name="Text Box 35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25" name="Text Box 35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26" name="Text Box 35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27" name="Text Box 35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28" name="Text Box 35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29" name="Text Box 35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30" name="Text Box 35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31" name="Text Box 35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32" name="Text Box 35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33" name="Text Box 35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34" name="Text Box 35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35" name="Text Box 35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36" name="Text Box 35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37" name="Text Box 35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38" name="Text Box 35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39" name="Text Box 35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40" name="Text Box 35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41" name="Text Box 35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42" name="Text Box 35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43" name="Text Box 35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44" name="Text Box 35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45" name="Text Box 35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46" name="Text Box 35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47" name="Text Box 35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48" name="Text Box 35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49" name="Text Box 35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50" name="Text Box 35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51" name="Text Box 35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52" name="Text Box 35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53" name="Text Box 35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54" name="Text Box 35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55" name="Text Box 35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56" name="Text Box 35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57" name="Text Box 35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58" name="Text Box 35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59" name="Text Box 35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60" name="Text Box 35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61" name="Text Box 35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62" name="Text Box 35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63" name="Text Box 35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64" name="Text Box 35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65" name="Text Box 35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66" name="Text Box 35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67" name="Text Box 35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68" name="Text Box 35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69" name="Text Box 35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70" name="Text Box 35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71" name="Text Box 35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72" name="Text Box 35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73" name="Text Box 35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74" name="Text Box 35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75" name="Text Box 35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76" name="Text Box 35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77" name="Text Box 35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78" name="Text Box 35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79" name="Text Box 35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80" name="Text Box 35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81" name="Text Box 35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82" name="Text Box 35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83" name="Text Box 35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84" name="Text Box 35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85" name="Text Box 36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86" name="Text Box 36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87" name="Text Box 36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88" name="Text Box 36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89" name="Text Box 36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90" name="Text Box 36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91" name="Text Box 36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92" name="Text Box 36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93" name="Text Box 36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94" name="Text Box 36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95" name="Text Box 36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96" name="Text Box 36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97" name="Text Box 36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98" name="Text Box 36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599" name="Text Box 36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00" name="Text Box 36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01" name="Text Box 36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02" name="Text Box 36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03" name="Text Box 36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04" name="Text Box 36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05" name="Text Box 36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06" name="Text Box 36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07" name="Text Box 36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08" name="Text Box 36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09" name="Text Box 36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10" name="Text Box 36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11" name="Text Box 36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12" name="Text Box 36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13" name="Text Box 36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14" name="Text Box 36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15" name="Text Box 36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16" name="Text Box 36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17" name="Text Box 36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18" name="Text Box 36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19" name="Text Box 36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20" name="Text Box 36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21" name="Text Box 36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22" name="Text Box 36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23" name="Text Box 36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24" name="Text Box 36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25" name="Text Box 36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26" name="Text Box 36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27" name="Text Box 36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28" name="Text Box 36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29" name="Text Box 36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30" name="Text Box 36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31" name="Text Box 36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32" name="Text Box 36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33" name="Text Box 36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34" name="Text Box 36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35" name="Text Box 36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36" name="Text Box 36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37" name="Text Box 36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38" name="Text Box 36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39" name="Text Box 36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40" name="Text Box 36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41" name="Text Box 36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42" name="Text Box 36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43" name="Text Box 36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44" name="Text Box 36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45" name="Text Box 36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46" name="Text Box 36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47" name="Text Box 36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48" name="Text Box 36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49" name="Text Box 36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50" name="Text Box 36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51" name="Text Box 36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52" name="Text Box 36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53" name="Text Box 36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54" name="Text Box 36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55" name="Text Box 36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56" name="Text Box 36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57" name="Text Box 36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58" name="Text Box 36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59" name="Text Box 36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60" name="Text Box 36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61" name="Text Box 36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62" name="Text Box 36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63" name="Text Box 36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64" name="Text Box 36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65" name="Text Box 36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66" name="Text Box 36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67" name="Text Box 36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68" name="Text Box 36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69" name="Text Box 36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70" name="Text Box 36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71" name="Text Box 36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72" name="Text Box 36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73" name="Text Box 36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74" name="Text Box 36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75" name="Text Box 36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76" name="Text Box 36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77" name="Text Box 36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78" name="Text Box 36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79" name="Text Box 36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80" name="Text Box 36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81" name="Text Box 36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82" name="Text Box 36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83" name="Text Box 36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84" name="Text Box 36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85" name="Text Box 37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86" name="Text Box 37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87" name="Text Box 37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88" name="Text Box 37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89" name="Text Box 37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90" name="Text Box 37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91" name="Text Box 37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92" name="Text Box 37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93" name="Text Box 37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94" name="Text Box 37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95" name="Text Box 37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96" name="Text Box 37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97" name="Text Box 37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98" name="Text Box 37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699" name="Text Box 37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00" name="Text Box 37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01" name="Text Box 37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02" name="Text Box 37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03" name="Text Box 37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04" name="Text Box 37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05" name="Text Box 37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06" name="Text Box 37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07" name="Text Box 37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08" name="Text Box 37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09" name="Text Box 37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10" name="Text Box 37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11" name="Text Box 37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12" name="Text Box 37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13" name="Text Box 37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14" name="Text Box 37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15" name="Text Box 37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16" name="Text Box 37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17" name="Text Box 37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18" name="Text Box 37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19" name="Text Box 37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20" name="Text Box 37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21" name="Text Box 37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22" name="Text Box 37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23" name="Text Box 37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24" name="Text Box 37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25" name="Text Box 37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26" name="Text Box 37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27" name="Text Box 37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28" name="Text Box 37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29" name="Text Box 37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30" name="Text Box 37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31" name="Text Box 37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32" name="Text Box 37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33" name="Text Box 37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34" name="Text Box 37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35" name="Text Box 37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36" name="Text Box 37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37" name="Text Box 37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38" name="Text Box 37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39" name="Text Box 37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40" name="Text Box 37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41" name="Text Box 37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42" name="Text Box 37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43" name="Text Box 37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44" name="Text Box 37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45" name="Text Box 37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46" name="Text Box 37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47" name="Text Box 37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48" name="Text Box 37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49" name="Text Box 37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50" name="Text Box 37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51" name="Text Box 37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52" name="Text Box 37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53" name="Text Box 37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54" name="Text Box 37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55" name="Text Box 37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56" name="Text Box 37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57" name="Text Box 37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58" name="Text Box 37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59" name="Text Box 37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60" name="Text Box 37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61" name="Text Box 37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62" name="Text Box 37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63" name="Text Box 37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64" name="Text Box 37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65" name="Text Box 37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66" name="Text Box 37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67" name="Text Box 37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68" name="Text Box 37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69" name="Text Box 37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70" name="Text Box 37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71" name="Text Box 37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72" name="Text Box 37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73" name="Text Box 37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74" name="Text Box 37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75" name="Text Box 37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76" name="Text Box 37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77" name="Text Box 37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78" name="Text Box 37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79" name="Text Box 37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80" name="Text Box 37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81" name="Text Box 37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82" name="Text Box 37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83" name="Text Box 37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84" name="Text Box 37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85" name="Text Box 38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86" name="Text Box 38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87" name="Text Box 38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88" name="Text Box 38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89" name="Text Box 38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90" name="Text Box 38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91" name="Text Box 38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92" name="Text Box 38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93" name="Text Box 38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94" name="Text Box 38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95" name="Text Box 38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96" name="Text Box 38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97" name="Text Box 38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98" name="Text Box 38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799" name="Text Box 38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00" name="Text Box 38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01" name="Text Box 38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02" name="Text Box 38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03" name="Text Box 38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04" name="Text Box 38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05" name="Text Box 38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06" name="Text Box 38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07" name="Text Box 38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08" name="Text Box 38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09" name="Text Box 38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10" name="Text Box 38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11" name="Text Box 38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12" name="Text Box 38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13" name="Text Box 38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14" name="Text Box 38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15" name="Text Box 38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16" name="Text Box 38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17" name="Text Box 38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18" name="Text Box 38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19" name="Text Box 38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20" name="Text Box 38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21" name="Text Box 38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22" name="Text Box 38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23" name="Text Box 38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24" name="Text Box 38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25" name="Text Box 38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26" name="Text Box 38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27" name="Text Box 38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28" name="Text Box 38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29" name="Text Box 38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30" name="Text Box 38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31" name="Text Box 38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32" name="Text Box 38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33" name="Text Box 38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34" name="Text Box 38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35" name="Text Box 38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36" name="Text Box 38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37" name="Text Box 38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38" name="Text Box 38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39" name="Text Box 38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40" name="Text Box 38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41" name="Text Box 38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42" name="Text Box 38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43" name="Text Box 38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44" name="Text Box 38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45" name="Text Box 38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46" name="Text Box 38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47" name="Text Box 38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48" name="Text Box 38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49" name="Text Box 38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50" name="Text Box 38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51" name="Text Box 38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52" name="Text Box 38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53" name="Text Box 38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54" name="Text Box 38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55" name="Text Box 38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56" name="Text Box 38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57" name="Text Box 38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58" name="Text Box 38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59" name="Text Box 38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60" name="Text Box 38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61" name="Text Box 38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62" name="Text Box 38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63" name="Text Box 38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64" name="Text Box 38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65" name="Text Box 38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66" name="Text Box 38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67" name="Text Box 38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68" name="Text Box 38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69" name="Text Box 38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70" name="Text Box 38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71" name="Text Box 38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72" name="Text Box 38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73" name="Text Box 38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74" name="Text Box 38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75" name="Text Box 38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76" name="Text Box 38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77" name="Text Box 38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78" name="Text Box 38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79" name="Text Box 38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80" name="Text Box 38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81" name="Text Box 38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82" name="Text Box 38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83" name="Text Box 38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84" name="Text Box 38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85" name="Text Box 39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86" name="Text Box 39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87" name="Text Box 39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88" name="Text Box 39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89" name="Text Box 39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90" name="Text Box 39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91" name="Text Box 39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92" name="Text Box 39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93" name="Text Box 39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94" name="Text Box 39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95" name="Text Box 39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96" name="Text Box 39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97" name="Text Box 39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98" name="Text Box 39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899" name="Text Box 39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00" name="Text Box 39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01" name="Text Box 39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02" name="Text Box 39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03" name="Text Box 39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04" name="Text Box 39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05" name="Text Box 39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06" name="Text Box 39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07" name="Text Box 39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08" name="Text Box 39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09" name="Text Box 39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10" name="Text Box 39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11" name="Text Box 39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12" name="Text Box 39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13" name="Text Box 39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14" name="Text Box 39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15" name="Text Box 39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16" name="Text Box 39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17" name="Text Box 39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18" name="Text Box 39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19" name="Text Box 39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20" name="Text Box 39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21" name="Text Box 39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22" name="Text Box 39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23" name="Text Box 39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24" name="Text Box 39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25" name="Text Box 39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26" name="Text Box 39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27" name="Text Box 39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28" name="Text Box 39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29" name="Text Box 39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30" name="Text Box 39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31" name="Text Box 39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32" name="Text Box 39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33" name="Text Box 39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34" name="Text Box 39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35" name="Text Box 39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36" name="Text Box 39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37" name="Text Box 39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38" name="Text Box 39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39" name="Text Box 39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40" name="Text Box 39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41" name="Text Box 39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42" name="Text Box 39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43" name="Text Box 39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44" name="Text Box 39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45" name="Text Box 39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46" name="Text Box 39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47" name="Text Box 39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48" name="Text Box 39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49" name="Text Box 39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50" name="Text Box 39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51" name="Text Box 39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52" name="Text Box 39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53" name="Text Box 39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54" name="Text Box 39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55" name="Text Box 39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56" name="Text Box 39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57" name="Text Box 39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58" name="Text Box 39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59" name="Text Box 39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60" name="Text Box 39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61" name="Text Box 39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62" name="Text Box 39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63" name="Text Box 39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64" name="Text Box 39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65" name="Text Box 39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66" name="Text Box 39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67" name="Text Box 39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68" name="Text Box 39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69" name="Text Box 39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70" name="Text Box 39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71" name="Text Box 39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72" name="Text Box 39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73" name="Text Box 39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74" name="Text Box 39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75" name="Text Box 39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76" name="Text Box 39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77" name="Text Box 39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78" name="Text Box 39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79" name="Text Box 39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80" name="Text Box 39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81" name="Text Box 39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82" name="Text Box 39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83" name="Text Box 39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84" name="Text Box 39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85" name="Text Box 40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86" name="Text Box 40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87" name="Text Box 40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88" name="Text Box 40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89" name="Text Box 40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90" name="Text Box 40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91" name="Text Box 40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92" name="Text Box 40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93" name="Text Box 40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94" name="Text Box 40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95" name="Text Box 40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96" name="Text Box 40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97" name="Text Box 40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98" name="Text Box 40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6999" name="Text Box 40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00" name="Text Box 40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01" name="Text Box 40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02" name="Text Box 40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03" name="Text Box 40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04" name="Text Box 40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05" name="Text Box 40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06" name="Text Box 40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07" name="Text Box 40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08" name="Text Box 40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09" name="Text Box 40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10" name="Text Box 40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11" name="Text Box 40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12" name="Text Box 40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13" name="Text Box 40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14" name="Text Box 40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15" name="Text Box 40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16" name="Text Box 40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17" name="Text Box 40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18" name="Text Box 40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19" name="Text Box 40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20" name="Text Box 40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21" name="Text Box 40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22" name="Text Box 40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23" name="Text Box 40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24" name="Text Box 40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25" name="Text Box 40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26" name="Text Box 40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27" name="Text Box 40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28" name="Text Box 40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29" name="Text Box 40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30" name="Text Box 40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31" name="Text Box 40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32" name="Text Box 40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33" name="Text Box 40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34" name="Text Box 40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35" name="Text Box 40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36" name="Text Box 40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37" name="Text Box 40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38" name="Text Box 40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39" name="Text Box 40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40" name="Text Box 40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41" name="Text Box 40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42" name="Text Box 40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43" name="Text Box 40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44" name="Text Box 40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45" name="Text Box 40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46" name="Text Box 40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47" name="Text Box 40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48" name="Text Box 40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49" name="Text Box 40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50" name="Text Box 40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51" name="Text Box 40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52" name="Text Box 40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53" name="Text Box 40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54" name="Text Box 40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55" name="Text Box 40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56" name="Text Box 40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57" name="Text Box 40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58" name="Text Box 40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59" name="Text Box 40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60" name="Text Box 40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61" name="Text Box 40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62" name="Text Box 40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63" name="Text Box 40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64" name="Text Box 40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65" name="Text Box 40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66" name="Text Box 40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67" name="Text Box 40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68" name="Text Box 40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69" name="Text Box 40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70" name="Text Box 40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71" name="Text Box 40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72" name="Text Box 40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73" name="Text Box 40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74" name="Text Box 40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75" name="Text Box 40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76" name="Text Box 40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77" name="Text Box 40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78" name="Text Box 40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79" name="Text Box 40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80" name="Text Box 40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81" name="Text Box 40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82" name="Text Box 40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83" name="Text Box 40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84" name="Text Box 40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85" name="Text Box 41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86" name="Text Box 41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87" name="Text Box 41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88" name="Text Box 41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89" name="Text Box 41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90" name="Text Box 41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91" name="Text Box 41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92" name="Text Box 41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93" name="Text Box 41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94" name="Text Box 41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95" name="Text Box 41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96" name="Text Box 41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97" name="Text Box 41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98" name="Text Box 41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099" name="Text Box 41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00" name="Text Box 41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01" name="Text Box 41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02" name="Text Box 41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03" name="Text Box 41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04" name="Text Box 41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05" name="Text Box 41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06" name="Text Box 41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07" name="Text Box 41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08" name="Text Box 41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09" name="Text Box 41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10" name="Text Box 41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11" name="Text Box 41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12" name="Text Box 41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13" name="Text Box 41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14" name="Text Box 41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15" name="Text Box 41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16" name="Text Box 41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17" name="Text Box 41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18" name="Text Box 41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19" name="Text Box 41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20" name="Text Box 41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21" name="Text Box 41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22" name="Text Box 41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23" name="Text Box 41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24" name="Text Box 41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25" name="Text Box 41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26" name="Text Box 41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27" name="Text Box 41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28" name="Text Box 41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29" name="Text Box 41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30" name="Text Box 41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31" name="Text Box 41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32" name="Text Box 41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33" name="Text Box 41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34" name="Text Box 41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35" name="Text Box 41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36" name="Text Box 41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37" name="Text Box 41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38" name="Text Box 41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39" name="Text Box 41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40" name="Text Box 41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41" name="Text Box 41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42" name="Text Box 41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43" name="Text Box 41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44" name="Text Box 41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45" name="Text Box 41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46" name="Text Box 41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47" name="Text Box 41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48" name="Text Box 41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49" name="Text Box 41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50" name="Text Box 41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51" name="Text Box 41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52" name="Text Box 41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53" name="Text Box 41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54" name="Text Box 41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55" name="Text Box 41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56" name="Text Box 41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57" name="Text Box 41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58" name="Text Box 41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59" name="Text Box 41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60" name="Text Box 41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61" name="Text Box 41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62" name="Text Box 41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63" name="Text Box 41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64" name="Text Box 41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65" name="Text Box 41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66" name="Text Box 41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67" name="Text Box 41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68" name="Text Box 41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69" name="Text Box 41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70" name="Text Box 41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71" name="Text Box 41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72" name="Text Box 41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73" name="Text Box 41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74" name="Text Box 41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75" name="Text Box 41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76" name="Text Box 41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77" name="Text Box 41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78" name="Text Box 41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79" name="Text Box 41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80" name="Text Box 41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81" name="Text Box 41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82" name="Text Box 41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83" name="Text Box 41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84" name="Text Box 41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85" name="Text Box 42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86" name="Text Box 42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87" name="Text Box 42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88" name="Text Box 42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89" name="Text Box 42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90" name="Text Box 42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91" name="Text Box 42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92" name="Text Box 42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93" name="Text Box 42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94" name="Text Box 42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95" name="Text Box 42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96" name="Text Box 42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97" name="Text Box 42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98" name="Text Box 42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199" name="Text Box 42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00" name="Text Box 42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01" name="Text Box 42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02" name="Text Box 42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03" name="Text Box 42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04" name="Text Box 42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05" name="Text Box 42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06" name="Text Box 42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07" name="Text Box 42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08" name="Text Box 42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09" name="Text Box 42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10" name="Text Box 42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11" name="Text Box 42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12" name="Text Box 42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13" name="Text Box 42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14" name="Text Box 42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15" name="Text Box 42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16" name="Text Box 42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17" name="Text Box 42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18" name="Text Box 42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19" name="Text Box 42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20" name="Text Box 42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21" name="Text Box 42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22" name="Text Box 42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23" name="Text Box 42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24" name="Text Box 42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25" name="Text Box 42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26" name="Text Box 42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27" name="Text Box 42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28" name="Text Box 42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29" name="Text Box 42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30" name="Text Box 42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31" name="Text Box 42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32" name="Text Box 42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33" name="Text Box 42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34" name="Text Box 42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35" name="Text Box 42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36" name="Text Box 42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37" name="Text Box 42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38" name="Text Box 42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39" name="Text Box 42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40" name="Text Box 42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41" name="Text Box 42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42" name="Text Box 42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43" name="Text Box 42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44" name="Text Box 42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45" name="Text Box 42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46" name="Text Box 42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47" name="Text Box 42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48" name="Text Box 42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49" name="Text Box 42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50" name="Text Box 42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51" name="Text Box 42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52" name="Text Box 42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53" name="Text Box 42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54" name="Text Box 42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55" name="Text Box 42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56" name="Text Box 42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57" name="Text Box 42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58" name="Text Box 42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59" name="Text Box 42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60" name="Text Box 42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61" name="Text Box 42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62" name="Text Box 42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63" name="Text Box 42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64" name="Text Box 42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65" name="Text Box 42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66" name="Text Box 42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67" name="Text Box 42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68" name="Text Box 42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69" name="Text Box 42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70" name="Text Box 42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71" name="Text Box 42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72" name="Text Box 42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73" name="Text Box 42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74" name="Text Box 42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75" name="Text Box 42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76" name="Text Box 42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77" name="Text Box 42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78" name="Text Box 42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79" name="Text Box 42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80" name="Text Box 42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81" name="Text Box 42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82" name="Text Box 42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83" name="Text Box 42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84" name="Text Box 42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85" name="Text Box 43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86" name="Text Box 43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87" name="Text Box 43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88" name="Text Box 43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89" name="Text Box 43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90" name="Text Box 43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91" name="Text Box 43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92" name="Text Box 43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93" name="Text Box 43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94" name="Text Box 43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95" name="Text Box 43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96" name="Text Box 43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97" name="Text Box 43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98" name="Text Box 43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299" name="Text Box 43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00" name="Text Box 43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01" name="Text Box 43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02" name="Text Box 43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03" name="Text Box 43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04" name="Text Box 43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05" name="Text Box 43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06" name="Text Box 43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07" name="Text Box 43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08" name="Text Box 43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09" name="Text Box 43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10" name="Text Box 43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11" name="Text Box 43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12" name="Text Box 43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13" name="Text Box 43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14" name="Text Box 43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15" name="Text Box 43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16" name="Text Box 43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17" name="Text Box 43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18" name="Text Box 43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19" name="Text Box 43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20" name="Text Box 43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21" name="Text Box 43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22" name="Text Box 43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23" name="Text Box 43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24" name="Text Box 43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25" name="Text Box 43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26" name="Text Box 43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27" name="Text Box 43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28" name="Text Box 43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29" name="Text Box 43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30" name="Text Box 43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31" name="Text Box 43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32" name="Text Box 43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33" name="Text Box 43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34" name="Text Box 43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35" name="Text Box 43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36" name="Text Box 43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37" name="Text Box 43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38" name="Text Box 43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39" name="Text Box 43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40" name="Text Box 43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41" name="Text Box 43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42" name="Text Box 43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43" name="Text Box 43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44" name="Text Box 43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45" name="Text Box 43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46" name="Text Box 43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47" name="Text Box 43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48" name="Text Box 43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49" name="Text Box 43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50" name="Text Box 43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51" name="Text Box 43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52" name="Text Box 43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53" name="Text Box 43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54" name="Text Box 43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55" name="Text Box 43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56" name="Text Box 43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57" name="Text Box 43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58" name="Text Box 43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59" name="Text Box 43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60" name="Text Box 43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61" name="Text Box 43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62" name="Text Box 43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63" name="Text Box 43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64" name="Text Box 43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65" name="Text Box 43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66" name="Text Box 43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67" name="Text Box 43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68" name="Text Box 43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69" name="Text Box 43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70" name="Text Box 43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71" name="Text Box 43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72" name="Text Box 43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73" name="Text Box 43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74" name="Text Box 43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75" name="Text Box 43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76" name="Text Box 43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77" name="Text Box 43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78" name="Text Box 43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79" name="Text Box 43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80" name="Text Box 43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81" name="Text Box 43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82" name="Text Box 43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83" name="Text Box 43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84" name="Text Box 43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85" name="Text Box 44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86" name="Text Box 44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87" name="Text Box 44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88" name="Text Box 44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89" name="Text Box 44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90" name="Text Box 44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91" name="Text Box 44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92" name="Text Box 44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93" name="Text Box 44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94" name="Text Box 44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95" name="Text Box 44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96" name="Text Box 44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97" name="Text Box 44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98" name="Text Box 44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399" name="Text Box 44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00" name="Text Box 44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01" name="Text Box 44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02" name="Text Box 44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03" name="Text Box 44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04" name="Text Box 44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05" name="Text Box 44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06" name="Text Box 44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07" name="Text Box 44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08" name="Text Box 44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09" name="Text Box 44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10" name="Text Box 44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11" name="Text Box 44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12" name="Text Box 44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13" name="Text Box 44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14" name="Text Box 44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15" name="Text Box 44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16" name="Text Box 44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17" name="Text Box 44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18" name="Text Box 44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19" name="Text Box 44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20" name="Text Box 44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21" name="Text Box 44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22" name="Text Box 44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23" name="Text Box 44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24" name="Text Box 44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25" name="Text Box 44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26" name="Text Box 44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27" name="Text Box 44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28" name="Text Box 44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29" name="Text Box 44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30" name="Text Box 44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31" name="Text Box 44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32" name="Text Box 44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33" name="Text Box 44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34" name="Text Box 44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35" name="Text Box 44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36" name="Text Box 44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37" name="Text Box 44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38" name="Text Box 44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39" name="Text Box 44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40" name="Text Box 44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41" name="Text Box 44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42" name="Text Box 44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43" name="Text Box 44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44" name="Text Box 44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45" name="Text Box 44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46" name="Text Box 44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47" name="Text Box 44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48" name="Text Box 44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49" name="Text Box 44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50" name="Text Box 44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51" name="Text Box 44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52" name="Text Box 44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53" name="Text Box 44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54" name="Text Box 44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55" name="Text Box 44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56" name="Text Box 44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57" name="Text Box 44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58" name="Text Box 44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59" name="Text Box 44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60" name="Text Box 44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61" name="Text Box 44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62" name="Text Box 44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63" name="Text Box 44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64" name="Text Box 44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65" name="Text Box 44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66" name="Text Box 44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67" name="Text Box 44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68" name="Text Box 44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69" name="Text Box 44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70" name="Text Box 44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71" name="Text Box 44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72" name="Text Box 44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73" name="Text Box 44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74" name="Text Box 44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75" name="Text Box 44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76" name="Text Box 44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77" name="Text Box 44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78" name="Text Box 44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79" name="Text Box 44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80" name="Text Box 44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81" name="Text Box 44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82" name="Text Box 44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83" name="Text Box 44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84" name="Text Box 44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85" name="Text Box 45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86" name="Text Box 45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87" name="Text Box 45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88" name="Text Box 45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89" name="Text Box 45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90" name="Text Box 45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91" name="Text Box 45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92" name="Text Box 45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93" name="Text Box 45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94" name="Text Box 45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95" name="Text Box 45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96" name="Text Box 45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97" name="Text Box 45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98" name="Text Box 45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499" name="Text Box 45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00" name="Text Box 45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01" name="Text Box 45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02" name="Text Box 45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03" name="Text Box 45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04" name="Text Box 45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05" name="Text Box 45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06" name="Text Box 45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07" name="Text Box 45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08" name="Text Box 45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09" name="Text Box 45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10" name="Text Box 45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11" name="Text Box 45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12" name="Text Box 45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13" name="Text Box 45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14" name="Text Box 45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15" name="Text Box 45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16" name="Text Box 45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17" name="Text Box 45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18" name="Text Box 45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19" name="Text Box 45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20" name="Text Box 45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21" name="Text Box 45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22" name="Text Box 45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23" name="Text Box 45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24" name="Text Box 45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25" name="Text Box 45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26" name="Text Box 45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27" name="Text Box 45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28" name="Text Box 45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29" name="Text Box 45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30" name="Text Box 45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31" name="Text Box 45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32" name="Text Box 45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33" name="Text Box 45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34" name="Text Box 45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35" name="Text Box 45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36" name="Text Box 45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37" name="Text Box 45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38" name="Text Box 45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39" name="Text Box 45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40" name="Text Box 45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41" name="Text Box 45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42" name="Text Box 45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43" name="Text Box 45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44" name="Text Box 45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45" name="Text Box 45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46" name="Text Box 45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47" name="Text Box 45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48" name="Text Box 45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49" name="Text Box 45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50" name="Text Box 45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51" name="Text Box 45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52" name="Text Box 45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53" name="Text Box 45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54" name="Text Box 45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55" name="Text Box 45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56" name="Text Box 45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57" name="Text Box 45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58" name="Text Box 45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59" name="Text Box 45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60" name="Text Box 45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61" name="Text Box 45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62" name="Text Box 45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63" name="Text Box 45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64" name="Text Box 45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65" name="Text Box 45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66" name="Text Box 45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67" name="Text Box 45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68" name="Text Box 45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69" name="Text Box 45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70" name="Text Box 45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71" name="Text Box 45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72" name="Text Box 45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73" name="Text Box 45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74" name="Text Box 45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75" name="Text Box 45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76" name="Text Box 45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77" name="Text Box 45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78" name="Text Box 45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79" name="Text Box 45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80" name="Text Box 45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81" name="Text Box 45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82" name="Text Box 45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83" name="Text Box 45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84" name="Text Box 45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85" name="Text Box 46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86" name="Text Box 46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87" name="Text Box 46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88" name="Text Box 46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89" name="Text Box 46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90" name="Text Box 46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91" name="Text Box 46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92" name="Text Box 46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93" name="Text Box 46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94" name="Text Box 46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95" name="Text Box 46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96" name="Text Box 46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97" name="Text Box 46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98" name="Text Box 46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599" name="Text Box 46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00" name="Text Box 46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01" name="Text Box 46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02" name="Text Box 46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03" name="Text Box 46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04" name="Text Box 46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05" name="Text Box 46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06" name="Text Box 46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07" name="Text Box 46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08" name="Text Box 46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09" name="Text Box 46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10" name="Text Box 46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11" name="Text Box 46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12" name="Text Box 46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13" name="Text Box 46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14" name="Text Box 46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15" name="Text Box 46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16" name="Text Box 46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17" name="Text Box 46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18" name="Text Box 46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19" name="Text Box 46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20" name="Text Box 46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21" name="Text Box 46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22" name="Text Box 46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23" name="Text Box 46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24" name="Text Box 46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25" name="Text Box 46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26" name="Text Box 46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27" name="Text Box 46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28" name="Text Box 46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29" name="Text Box 46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30" name="Text Box 46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31" name="Text Box 46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32" name="Text Box 46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33" name="Text Box 46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34" name="Text Box 46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35" name="Text Box 46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36" name="Text Box 46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37" name="Text Box 46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38" name="Text Box 46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39" name="Text Box 46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40" name="Text Box 46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41" name="Text Box 46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42" name="Text Box 46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43" name="Text Box 46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44" name="Text Box 46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45" name="Text Box 46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46" name="Text Box 46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47" name="Text Box 46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48" name="Text Box 46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49" name="Text Box 46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50" name="Text Box 46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51" name="Text Box 46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52" name="Text Box 46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53" name="Text Box 46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54" name="Text Box 46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55" name="Text Box 46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56" name="Text Box 46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57" name="Text Box 46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58" name="Text Box 46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59" name="Text Box 46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60" name="Text Box 46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61" name="Text Box 46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62" name="Text Box 46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63" name="Text Box 46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64" name="Text Box 46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65" name="Text Box 46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66" name="Text Box 46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67" name="Text Box 46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68" name="Text Box 46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69" name="Text Box 46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70" name="Text Box 46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71" name="Text Box 46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72" name="Text Box 46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73" name="Text Box 46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74" name="Text Box 46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75" name="Text Box 46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76" name="Text Box 46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77" name="Text Box 46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78" name="Text Box 46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79" name="Text Box 46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80" name="Text Box 46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81" name="Text Box 46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82" name="Text Box 46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83" name="Text Box 46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84" name="Text Box 46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85" name="Text Box 47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86" name="Text Box 47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87" name="Text Box 47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88" name="Text Box 47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89" name="Text Box 47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90" name="Text Box 47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91" name="Text Box 47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92" name="Text Box 47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93" name="Text Box 47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94" name="Text Box 47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95" name="Text Box 47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96" name="Text Box 47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97" name="Text Box 47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98" name="Text Box 47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699" name="Text Box 47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00" name="Text Box 47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01" name="Text Box 47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02" name="Text Box 47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03" name="Text Box 47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04" name="Text Box 47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05" name="Text Box 47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06" name="Text Box 47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07" name="Text Box 47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08" name="Text Box 47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09" name="Text Box 47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10" name="Text Box 47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11" name="Text Box 47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12" name="Text Box 47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13" name="Text Box 47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14" name="Text Box 47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15" name="Text Box 47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16" name="Text Box 47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17" name="Text Box 47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18" name="Text Box 47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19" name="Text Box 47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20" name="Text Box 47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21" name="Text Box 47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22" name="Text Box 47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23" name="Text Box 47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24" name="Text Box 47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25" name="Text Box 47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26" name="Text Box 47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27" name="Text Box 47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28" name="Text Box 47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29" name="Text Box 47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30" name="Text Box 47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31" name="Text Box 47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32" name="Text Box 47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33" name="Text Box 47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34" name="Text Box 47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35" name="Text Box 47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36" name="Text Box 47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37" name="Text Box 47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38" name="Text Box 47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39" name="Text Box 47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40" name="Text Box 47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41" name="Text Box 47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42" name="Text Box 47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43" name="Text Box 47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44" name="Text Box 47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45" name="Text Box 47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46" name="Text Box 47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47" name="Text Box 47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48" name="Text Box 47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49" name="Text Box 47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50" name="Text Box 47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51" name="Text Box 47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52" name="Text Box 47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53" name="Text Box 47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54" name="Text Box 47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55" name="Text Box 47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56" name="Text Box 47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57" name="Text Box 47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58" name="Text Box 47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59" name="Text Box 47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60" name="Text Box 47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61" name="Text Box 47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62" name="Text Box 47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63" name="Text Box 47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64" name="Text Box 47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65" name="Text Box 47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66" name="Text Box 47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67" name="Text Box 47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68" name="Text Box 47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69" name="Text Box 47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70" name="Text Box 47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71" name="Text Box 47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72" name="Text Box 47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73" name="Text Box 47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74" name="Text Box 47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75" name="Text Box 47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76" name="Text Box 47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77" name="Text Box 47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78" name="Text Box 47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79" name="Text Box 47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80" name="Text Box 47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81" name="Text Box 47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82" name="Text Box 47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83" name="Text Box 47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84" name="Text Box 47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85" name="Text Box 48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86" name="Text Box 48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87" name="Text Box 48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88" name="Text Box 48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89" name="Text Box 48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90" name="Text Box 48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91" name="Text Box 48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92" name="Text Box 48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93" name="Text Box 48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94" name="Text Box 48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95" name="Text Box 48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96" name="Text Box 48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97" name="Text Box 48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98" name="Text Box 48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799" name="Text Box 48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00" name="Text Box 48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01" name="Text Box 48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02" name="Text Box 48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03" name="Text Box 48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04" name="Text Box 48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05" name="Text Box 48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06" name="Text Box 48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07" name="Text Box 48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08" name="Text Box 48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09" name="Text Box 48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10" name="Text Box 48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11" name="Text Box 48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12" name="Text Box 48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13" name="Text Box 48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14" name="Text Box 48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15" name="Text Box 48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16" name="Text Box 48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17" name="Text Box 48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18" name="Text Box 48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19" name="Text Box 48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20" name="Text Box 48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21" name="Text Box 48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22" name="Text Box 48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23" name="Text Box 48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24" name="Text Box 48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25" name="Text Box 48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26" name="Text Box 48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27" name="Text Box 48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28" name="Text Box 48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29" name="Text Box 48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30" name="Text Box 48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31" name="Text Box 48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32" name="Text Box 48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33" name="Text Box 48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34" name="Text Box 48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35" name="Text Box 48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36" name="Text Box 48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37" name="Text Box 48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38" name="Text Box 48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39" name="Text Box 48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40" name="Text Box 48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41" name="Text Box 48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42" name="Text Box 48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43" name="Text Box 48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44" name="Text Box 48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45" name="Text Box 48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46" name="Text Box 48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47" name="Text Box 48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48" name="Text Box 48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49" name="Text Box 48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50" name="Text Box 48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51" name="Text Box 48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52" name="Text Box 48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53" name="Text Box 48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54" name="Text Box 48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55" name="Text Box 48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56" name="Text Box 48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57" name="Text Box 48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58" name="Text Box 48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59" name="Text Box 48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60" name="Text Box 48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61" name="Text Box 48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62" name="Text Box 48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63" name="Text Box 48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64" name="Text Box 48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65" name="Text Box 48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66" name="Text Box 48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67" name="Text Box 48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68" name="Text Box 48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69" name="Text Box 48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70" name="Text Box 48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71" name="Text Box 48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72" name="Text Box 48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73" name="Text Box 48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74" name="Text Box 48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75" name="Text Box 48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76" name="Text Box 48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77" name="Text Box 48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78" name="Text Box 48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79" name="Text Box 48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80" name="Text Box 48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81" name="Text Box 48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82" name="Text Box 48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83" name="Text Box 48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84" name="Text Box 48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85" name="Text Box 49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86" name="Text Box 49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87" name="Text Box 49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88" name="Text Box 49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89" name="Text Box 49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90" name="Text Box 49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91" name="Text Box 49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92" name="Text Box 49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93" name="Text Box 49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94" name="Text Box 49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95" name="Text Box 49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96" name="Text Box 49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97" name="Text Box 49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98" name="Text Box 49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899" name="Text Box 49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00" name="Text Box 49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01" name="Text Box 49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02" name="Text Box 49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03" name="Text Box 49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04" name="Text Box 49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05" name="Text Box 49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06" name="Text Box 49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07" name="Text Box 49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08" name="Text Box 49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09" name="Text Box 49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10" name="Text Box 49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11" name="Text Box 49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12" name="Text Box 49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13" name="Text Box 49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14" name="Text Box 49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15" name="Text Box 49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16" name="Text Box 49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17" name="Text Box 49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18" name="Text Box 49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19" name="Text Box 49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20" name="Text Box 49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21" name="Text Box 49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22" name="Text Box 49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23" name="Text Box 49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24" name="Text Box 49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25" name="Text Box 49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26" name="Text Box 49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27" name="Text Box 49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28" name="Text Box 49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29" name="Text Box 49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30" name="Text Box 49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31" name="Text Box 49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32" name="Text Box 49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33" name="Text Box 49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34" name="Text Box 49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35" name="Text Box 49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36" name="Text Box 49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37" name="Text Box 49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38" name="Text Box 49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39" name="Text Box 49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40" name="Text Box 49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41" name="Text Box 49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42" name="Text Box 49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43" name="Text Box 49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44" name="Text Box 49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45" name="Text Box 49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46" name="Text Box 49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47" name="Text Box 49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48" name="Text Box 49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49" name="Text Box 49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50" name="Text Box 49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51" name="Text Box 49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52" name="Text Box 49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53" name="Text Box 49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54" name="Text Box 49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55" name="Text Box 49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56" name="Text Box 49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57" name="Text Box 49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58" name="Text Box 49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59" name="Text Box 49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60" name="Text Box 49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61" name="Text Box 49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62" name="Text Box 49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63" name="Text Box 49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64" name="Text Box 49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65" name="Text Box 49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66" name="Text Box 49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67" name="Text Box 49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68" name="Text Box 49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69" name="Text Box 49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70" name="Text Box 49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71" name="Text Box 49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72" name="Text Box 49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73" name="Text Box 49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74" name="Text Box 49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75" name="Text Box 49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76" name="Text Box 49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77" name="Text Box 49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78" name="Text Box 49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79" name="Text Box 49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80" name="Text Box 49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81" name="Text Box 49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82" name="Text Box 49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83" name="Text Box 49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84" name="Text Box 49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85" name="Text Box 50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86" name="Text Box 50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87" name="Text Box 50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88" name="Text Box 50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89" name="Text Box 50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90" name="Text Box 50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91" name="Text Box 50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92" name="Text Box 50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93" name="Text Box 50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94" name="Text Box 50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95" name="Text Box 50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96" name="Text Box 50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97" name="Text Box 50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98" name="Text Box 50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7999" name="Text Box 50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00" name="Text Box 50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01" name="Text Box 50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02" name="Text Box 50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03" name="Text Box 50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04" name="Text Box 50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05" name="Text Box 50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06" name="Text Box 50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07" name="Text Box 50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08" name="Text Box 50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09" name="Text Box 50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10" name="Text Box 50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11" name="Text Box 50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12" name="Text Box 50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13" name="Text Box 50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14" name="Text Box 50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15" name="Text Box 50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16" name="Text Box 50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17" name="Text Box 50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18" name="Text Box 50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19" name="Text Box 50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20" name="Text Box 50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21" name="Text Box 50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22" name="Text Box 50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23" name="Text Box 50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24" name="Text Box 50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25" name="Text Box 50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26" name="Text Box 50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27" name="Text Box 50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28" name="Text Box 50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29" name="Text Box 50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30" name="Text Box 50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31" name="Text Box 50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32" name="Text Box 50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33" name="Text Box 50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34" name="Text Box 50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35" name="Text Box 50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36" name="Text Box 50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37" name="Text Box 50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38" name="Text Box 50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39" name="Text Box 50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40" name="Text Box 50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41" name="Text Box 50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42" name="Text Box 50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43" name="Text Box 50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44" name="Text Box 50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45" name="Text Box 50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46" name="Text Box 50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47" name="Text Box 50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48" name="Text Box 50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49" name="Text Box 50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50" name="Text Box 50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51" name="Text Box 50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52" name="Text Box 50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53" name="Text Box 50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54" name="Text Box 50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55" name="Text Box 50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56" name="Text Box 50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57" name="Text Box 50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58" name="Text Box 50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59" name="Text Box 50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60" name="Text Box 50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61" name="Text Box 50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62" name="Text Box 50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63" name="Text Box 50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64" name="Text Box 50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65" name="Text Box 50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66" name="Text Box 50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67" name="Text Box 50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68" name="Text Box 50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69" name="Text Box 50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70" name="Text Box 50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71" name="Text Box 50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72" name="Text Box 50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73" name="Text Box 50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74" name="Text Box 50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75" name="Text Box 50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76" name="Text Box 50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77" name="Text Box 50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78" name="Text Box 50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79" name="Text Box 50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80" name="Text Box 50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81" name="Text Box 50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82" name="Text Box 50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83" name="Text Box 50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84" name="Text Box 50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85" name="Text Box 51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86" name="Text Box 51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87" name="Text Box 51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88" name="Text Box 51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89" name="Text Box 51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90" name="Text Box 51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91" name="Text Box 51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92" name="Text Box 51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93" name="Text Box 51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94" name="Text Box 51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95" name="Text Box 51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96" name="Text Box 51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97" name="Text Box 51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98" name="Text Box 51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099" name="Text Box 51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00" name="Text Box 51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01" name="Text Box 51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02" name="Text Box 51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03" name="Text Box 51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04" name="Text Box 51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05" name="Text Box 51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06" name="Text Box 51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07" name="Text Box 51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08" name="Text Box 51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09" name="Text Box 51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10" name="Text Box 51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11" name="Text Box 51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12" name="Text Box 51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13" name="Text Box 51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14" name="Text Box 51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15" name="Text Box 51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16" name="Text Box 51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17" name="Text Box 51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18" name="Text Box 51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19" name="Text Box 51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20" name="Text Box 51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21" name="Text Box 51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22" name="Text Box 51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23" name="Text Box 51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24" name="Text Box 51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25" name="Text Box 51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26" name="Text Box 51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27" name="Text Box 51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28" name="Text Box 51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29" name="Text Box 51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30" name="Text Box 51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31" name="Text Box 51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32" name="Text Box 51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33" name="Text Box 514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34" name="Text Box 514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35" name="Text Box 515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36" name="Text Box 515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37" name="Text Box 515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38" name="Text Box 515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39" name="Text Box 515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40" name="Text Box 515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41" name="Text Box 515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42" name="Text Box 515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43" name="Text Box 515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44" name="Text Box 515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45" name="Text Box 516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46" name="Text Box 516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47" name="Text Box 516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48" name="Text Box 516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49" name="Text Box 516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50" name="Text Box 516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51" name="Text Box 516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52" name="Text Box 516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53" name="Text Box 516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54" name="Text Box 516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55" name="Text Box 517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56" name="Text Box 517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57" name="Text Box 517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58" name="Text Box 517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59" name="Text Box 517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60" name="Text Box 517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61" name="Text Box 517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62" name="Text Box 517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63" name="Text Box 517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64" name="Text Box 517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65" name="Text Box 518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66" name="Text Box 518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67" name="Text Box 518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68" name="Text Box 518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69" name="Text Box 518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70" name="Text Box 518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71" name="Text Box 518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72" name="Text Box 518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73" name="Text Box 518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74" name="Text Box 518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75" name="Text Box 519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76" name="Text Box 519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77" name="Text Box 519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78" name="Text Box 519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79" name="Text Box 519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80" name="Text Box 519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81" name="Text Box 519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82" name="Text Box 519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83" name="Text Box 519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84" name="Text Box 519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85" name="Text Box 520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86" name="Text Box 520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87" name="Text Box 520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88" name="Text Box 520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89" name="Text Box 520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90" name="Text Box 520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91" name="Text Box 520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92" name="Text Box 520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93" name="Text Box 520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94" name="Text Box 520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95" name="Text Box 521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96" name="Text Box 521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97" name="Text Box 521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98" name="Text Box 521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199" name="Text Box 521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00" name="Text Box 521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01" name="Text Box 521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02" name="Text Box 521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03" name="Text Box 521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04" name="Text Box 521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05" name="Text Box 522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06" name="Text Box 522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07" name="Text Box 522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08" name="Text Box 522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09" name="Text Box 522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10" name="Text Box 522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11" name="Text Box 522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12" name="Text Box 522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13" name="Text Box 522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14" name="Text Box 522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15" name="Text Box 523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16" name="Text Box 523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17" name="Text Box 523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18" name="Text Box 523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19" name="Text Box 523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20" name="Text Box 523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21" name="Text Box 523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22" name="Text Box 523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23" name="Text Box 5238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24" name="Text Box 5239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25" name="Text Box 5240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26" name="Text Box 5241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27" name="Text Box 5242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28" name="Text Box 5243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29" name="Text Box 5244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30" name="Text Box 5245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31" name="Text Box 5246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85725" cy="205410"/>
    <xdr:sp macro="" textlink="">
      <xdr:nvSpPr>
        <xdr:cNvPr id="8232" name="Text Box 5247"/>
        <xdr:cNvSpPr txBox="1">
          <a:spLocks noChangeArrowheads="1"/>
        </xdr:cNvSpPr>
      </xdr:nvSpPr>
      <xdr:spPr bwMode="auto">
        <a:xfrm>
          <a:off x="4686300" y="9944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33" name="Text Box 26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34" name="Text Box 26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35" name="Text Box 26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36" name="Text Box 26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37" name="Text Box 26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38" name="Text Box 26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39" name="Text Box 26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40" name="Text Box 26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41" name="Text Box 26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42" name="Text Box 26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43" name="Text Box 26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44" name="Text Box 26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45" name="Text Box 26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46" name="Text Box 26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47" name="Text Box 26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48" name="Text Box 26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49" name="Text Box 26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50" name="Text Box 26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51" name="Text Box 26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52" name="Text Box 26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53" name="Text Box 26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54" name="Text Box 26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55" name="Text Box 26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56" name="Text Box 26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57" name="Text Box 26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58" name="Text Box 26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59" name="Text Box 26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60" name="Text Box 26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61" name="Text Box 26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62" name="Text Box 26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63" name="Text Box 26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64" name="Text Box 26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65" name="Text Box 26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66" name="Text Box 26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67" name="Text Box 26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68" name="Text Box 26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69" name="Text Box 26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70" name="Text Box 26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71" name="Text Box 26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72" name="Text Box 26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73" name="Text Box 26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74" name="Text Box 26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75" name="Text Box 26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76" name="Text Box 26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77" name="Text Box 26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78" name="Text Box 26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79" name="Text Box 26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80" name="Text Box 26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81" name="Text Box 26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82" name="Text Box 26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83" name="Text Box 26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84" name="Text Box 26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85" name="Text Box 26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86" name="Text Box 26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87" name="Text Box 26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88" name="Text Box 26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89" name="Text Box 26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90" name="Text Box 26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91" name="Text Box 27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92" name="Text Box 27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93" name="Text Box 27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94" name="Text Box 27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95" name="Text Box 27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96" name="Text Box 27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97" name="Text Box 27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98" name="Text Box 27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299" name="Text Box 27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00" name="Text Box 27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01" name="Text Box 27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02" name="Text Box 27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03" name="Text Box 27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04" name="Text Box 27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05" name="Text Box 27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06" name="Text Box 27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07" name="Text Box 27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08" name="Text Box 27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09" name="Text Box 27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10" name="Text Box 27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11" name="Text Box 27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12" name="Text Box 27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13" name="Text Box 27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14" name="Text Box 27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15" name="Text Box 27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16" name="Text Box 27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17" name="Text Box 27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18" name="Text Box 27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19" name="Text Box 27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20" name="Text Box 27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21" name="Text Box 27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22" name="Text Box 27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23" name="Text Box 27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24" name="Text Box 27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25" name="Text Box 27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26" name="Text Box 27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27" name="Text Box 27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28" name="Text Box 27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29" name="Text Box 27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30" name="Text Box 27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31" name="Text Box 27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32" name="Text Box 27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33" name="Text Box 27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34" name="Text Box 27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35" name="Text Box 27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36" name="Text Box 27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37" name="Text Box 27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38" name="Text Box 27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39" name="Text Box 27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40" name="Text Box 27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41" name="Text Box 27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42" name="Text Box 27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43" name="Text Box 27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44" name="Text Box 27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45" name="Text Box 27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46" name="Text Box 27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47" name="Text Box 27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48" name="Text Box 27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49" name="Text Box 27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50" name="Text Box 27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51" name="Text Box 27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52" name="Text Box 27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53" name="Text Box 27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54" name="Text Box 27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55" name="Text Box 27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56" name="Text Box 27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57" name="Text Box 27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58" name="Text Box 27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59" name="Text Box 27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60" name="Text Box 27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61" name="Text Box 27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62" name="Text Box 27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63" name="Text Box 27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64" name="Text Box 27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65" name="Text Box 27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66" name="Text Box 27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67" name="Text Box 27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68" name="Text Box 27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69" name="Text Box 27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70" name="Text Box 27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71" name="Text Box 27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72" name="Text Box 27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73" name="Text Box 27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74" name="Text Box 27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75" name="Text Box 27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76" name="Text Box 27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77" name="Text Box 27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78" name="Text Box 27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79" name="Text Box 27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80" name="Text Box 27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81" name="Text Box 27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82" name="Text Box 27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83" name="Text Box 27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84" name="Text Box 27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85" name="Text Box 27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86" name="Text Box 27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87" name="Text Box 27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88" name="Text Box 27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89" name="Text Box 27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90" name="Text Box 27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91" name="Text Box 28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92" name="Text Box 28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93" name="Text Box 28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94" name="Text Box 28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95" name="Text Box 28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96" name="Text Box 28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97" name="Text Box 28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98" name="Text Box 28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399" name="Text Box 28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00" name="Text Box 28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01" name="Text Box 28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02" name="Text Box 28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03" name="Text Box 28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04" name="Text Box 28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05" name="Text Box 28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06" name="Text Box 28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07" name="Text Box 28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08" name="Text Box 28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09" name="Text Box 28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10" name="Text Box 28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11" name="Text Box 28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12" name="Text Box 28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13" name="Text Box 28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14" name="Text Box 28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15" name="Text Box 28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16" name="Text Box 28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17" name="Text Box 28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18" name="Text Box 28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19" name="Text Box 28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20" name="Text Box 28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21" name="Text Box 28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22" name="Text Box 28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23" name="Text Box 28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24" name="Text Box 28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25" name="Text Box 28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26" name="Text Box 28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27" name="Text Box 28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28" name="Text Box 28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29" name="Text Box 28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30" name="Text Box 28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31" name="Text Box 28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32" name="Text Box 28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33" name="Text Box 28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34" name="Text Box 28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35" name="Text Box 28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36" name="Text Box 28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37" name="Text Box 28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38" name="Text Box 28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39" name="Text Box 28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40" name="Text Box 28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41" name="Text Box 28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42" name="Text Box 28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43" name="Text Box 28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44" name="Text Box 28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45" name="Text Box 28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46" name="Text Box 28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47" name="Text Box 28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48" name="Text Box 28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49" name="Text Box 28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50" name="Text Box 28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51" name="Text Box 28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52" name="Text Box 28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53" name="Text Box 28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54" name="Text Box 28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55" name="Text Box 28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56" name="Text Box 28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57" name="Text Box 28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58" name="Text Box 28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59" name="Text Box 28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60" name="Text Box 28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61" name="Text Box 28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62" name="Text Box 28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63" name="Text Box 28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64" name="Text Box 28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65" name="Text Box 28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66" name="Text Box 28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67" name="Text Box 28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68" name="Text Box 28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69" name="Text Box 28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70" name="Text Box 28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71" name="Text Box 28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72" name="Text Box 28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73" name="Text Box 28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74" name="Text Box 28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75" name="Text Box 28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76" name="Text Box 28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77" name="Text Box 28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78" name="Text Box 28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79" name="Text Box 28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80" name="Text Box 28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81" name="Text Box 28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82" name="Text Box 28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83" name="Text Box 28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84" name="Text Box 28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85" name="Text Box 28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86" name="Text Box 28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87" name="Text Box 28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88" name="Text Box 28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89" name="Text Box 28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90" name="Text Box 28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91" name="Text Box 29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92" name="Text Box 29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93" name="Text Box 29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94" name="Text Box 29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95" name="Text Box 29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96" name="Text Box 29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97" name="Text Box 29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98" name="Text Box 29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499" name="Text Box 29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00" name="Text Box 29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01" name="Text Box 29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02" name="Text Box 29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03" name="Text Box 29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04" name="Text Box 29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05" name="Text Box 29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06" name="Text Box 29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07" name="Text Box 29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08" name="Text Box 29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09" name="Text Box 29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10" name="Text Box 29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11" name="Text Box 29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12" name="Text Box 29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13" name="Text Box 29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14" name="Text Box 29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15" name="Text Box 29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16" name="Text Box 29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17" name="Text Box 29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18" name="Text Box 29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19" name="Text Box 29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20" name="Text Box 29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21" name="Text Box 29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22" name="Text Box 29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23" name="Text Box 29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24" name="Text Box 29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25" name="Text Box 29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26" name="Text Box 29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27" name="Text Box 29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28" name="Text Box 29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29" name="Text Box 29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30" name="Text Box 29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31" name="Text Box 29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32" name="Text Box 29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33" name="Text Box 29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34" name="Text Box 29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35" name="Text Box 29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36" name="Text Box 29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37" name="Text Box 29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38" name="Text Box 29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39" name="Text Box 29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40" name="Text Box 29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41" name="Text Box 29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42" name="Text Box 29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43" name="Text Box 29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44" name="Text Box 29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45" name="Text Box 29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46" name="Text Box 29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47" name="Text Box 29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48" name="Text Box 29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49" name="Text Box 29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50" name="Text Box 29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51" name="Text Box 29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52" name="Text Box 29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53" name="Text Box 29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54" name="Text Box 29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55" name="Text Box 29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56" name="Text Box 29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57" name="Text Box 29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58" name="Text Box 29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59" name="Text Box 29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60" name="Text Box 29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61" name="Text Box 29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62" name="Text Box 29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63" name="Text Box 29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64" name="Text Box 29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65" name="Text Box 29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66" name="Text Box 29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67" name="Text Box 29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68" name="Text Box 29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69" name="Text Box 29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70" name="Text Box 29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71" name="Text Box 29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72" name="Text Box 29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73" name="Text Box 29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74" name="Text Box 29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75" name="Text Box 29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76" name="Text Box 29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77" name="Text Box 29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78" name="Text Box 29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79" name="Text Box 29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80" name="Text Box 29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81" name="Text Box 29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82" name="Text Box 29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83" name="Text Box 29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84" name="Text Box 29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85" name="Text Box 29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86" name="Text Box 29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87" name="Text Box 29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88" name="Text Box 29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89" name="Text Box 29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90" name="Text Box 29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91" name="Text Box 30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92" name="Text Box 30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93" name="Text Box 30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94" name="Text Box 30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95" name="Text Box 30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96" name="Text Box 30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97" name="Text Box 30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98" name="Text Box 30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599" name="Text Box 30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00" name="Text Box 30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01" name="Text Box 30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02" name="Text Box 30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03" name="Text Box 30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04" name="Text Box 30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05" name="Text Box 30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06" name="Text Box 30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07" name="Text Box 30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08" name="Text Box 30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09" name="Text Box 30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10" name="Text Box 30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11" name="Text Box 30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12" name="Text Box 30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13" name="Text Box 30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14" name="Text Box 30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15" name="Text Box 30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16" name="Text Box 30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17" name="Text Box 30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18" name="Text Box 30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19" name="Text Box 30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20" name="Text Box 30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21" name="Text Box 30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22" name="Text Box 30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23" name="Text Box 30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24" name="Text Box 30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25" name="Text Box 30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26" name="Text Box 30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27" name="Text Box 30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28" name="Text Box 30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29" name="Text Box 30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30" name="Text Box 30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31" name="Text Box 30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32" name="Text Box 30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33" name="Text Box 30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34" name="Text Box 30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35" name="Text Box 30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36" name="Text Box 30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37" name="Text Box 30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38" name="Text Box 30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39" name="Text Box 30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40" name="Text Box 30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41" name="Text Box 30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42" name="Text Box 30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43" name="Text Box 30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44" name="Text Box 30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45" name="Text Box 30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46" name="Text Box 30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47" name="Text Box 30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48" name="Text Box 30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49" name="Text Box 30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50" name="Text Box 30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51" name="Text Box 30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52" name="Text Box 30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53" name="Text Box 30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54" name="Text Box 30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55" name="Text Box 30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56" name="Text Box 30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57" name="Text Box 30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58" name="Text Box 30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59" name="Text Box 30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60" name="Text Box 30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61" name="Text Box 30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62" name="Text Box 30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63" name="Text Box 30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64" name="Text Box 30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65" name="Text Box 30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66" name="Text Box 30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67" name="Text Box 30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68" name="Text Box 30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69" name="Text Box 30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70" name="Text Box 30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71" name="Text Box 30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72" name="Text Box 30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73" name="Text Box 30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74" name="Text Box 30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75" name="Text Box 30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76" name="Text Box 30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77" name="Text Box 30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78" name="Text Box 30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79" name="Text Box 30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80" name="Text Box 30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81" name="Text Box 30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82" name="Text Box 30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83" name="Text Box 30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84" name="Text Box 30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85" name="Text Box 30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86" name="Text Box 30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87" name="Text Box 30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88" name="Text Box 30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89" name="Text Box 30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90" name="Text Box 30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91" name="Text Box 31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92" name="Text Box 31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93" name="Text Box 31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94" name="Text Box 31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95" name="Text Box 31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96" name="Text Box 31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97" name="Text Box 31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98" name="Text Box 31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699" name="Text Box 31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00" name="Text Box 31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01" name="Text Box 31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02" name="Text Box 31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03" name="Text Box 31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04" name="Text Box 31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05" name="Text Box 31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06" name="Text Box 31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07" name="Text Box 31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08" name="Text Box 31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09" name="Text Box 31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10" name="Text Box 31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11" name="Text Box 31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12" name="Text Box 31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13" name="Text Box 31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14" name="Text Box 31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15" name="Text Box 31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16" name="Text Box 31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17" name="Text Box 31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18" name="Text Box 31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19" name="Text Box 31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20" name="Text Box 31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21" name="Text Box 31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22" name="Text Box 31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23" name="Text Box 31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24" name="Text Box 31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25" name="Text Box 31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26" name="Text Box 31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27" name="Text Box 31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28" name="Text Box 31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29" name="Text Box 31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30" name="Text Box 31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31" name="Text Box 31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32" name="Text Box 31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33" name="Text Box 31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34" name="Text Box 31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35" name="Text Box 31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36" name="Text Box 31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37" name="Text Box 31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38" name="Text Box 31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39" name="Text Box 31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40" name="Text Box 31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41" name="Text Box 31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42" name="Text Box 31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43" name="Text Box 31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44" name="Text Box 31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45" name="Text Box 31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46" name="Text Box 31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47" name="Text Box 31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48" name="Text Box 31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49" name="Text Box 31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50" name="Text Box 31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51" name="Text Box 31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52" name="Text Box 31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53" name="Text Box 31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54" name="Text Box 31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55" name="Text Box 31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56" name="Text Box 31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57" name="Text Box 31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58" name="Text Box 31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59" name="Text Box 31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60" name="Text Box 31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61" name="Text Box 31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62" name="Text Box 31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63" name="Text Box 31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64" name="Text Box 31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65" name="Text Box 31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66" name="Text Box 31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67" name="Text Box 31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68" name="Text Box 31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69" name="Text Box 31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70" name="Text Box 31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71" name="Text Box 31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72" name="Text Box 31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73" name="Text Box 31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74" name="Text Box 31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75" name="Text Box 31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76" name="Text Box 31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77" name="Text Box 31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78" name="Text Box 31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79" name="Text Box 31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80" name="Text Box 31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81" name="Text Box 31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82" name="Text Box 31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83" name="Text Box 31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84" name="Text Box 31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85" name="Text Box 31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86" name="Text Box 31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87" name="Text Box 31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88" name="Text Box 31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89" name="Text Box 31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90" name="Text Box 31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91" name="Text Box 32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92" name="Text Box 32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93" name="Text Box 32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94" name="Text Box 32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95" name="Text Box 32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96" name="Text Box 32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97" name="Text Box 32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98" name="Text Box 32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799" name="Text Box 32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00" name="Text Box 32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01" name="Text Box 32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02" name="Text Box 32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03" name="Text Box 32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04" name="Text Box 32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05" name="Text Box 32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06" name="Text Box 32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07" name="Text Box 32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08" name="Text Box 32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09" name="Text Box 32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10" name="Text Box 32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11" name="Text Box 32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12" name="Text Box 32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13" name="Text Box 32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14" name="Text Box 32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15" name="Text Box 32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16" name="Text Box 32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17" name="Text Box 32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18" name="Text Box 32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19" name="Text Box 32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20" name="Text Box 32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21" name="Text Box 32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22" name="Text Box 32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23" name="Text Box 32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24" name="Text Box 32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25" name="Text Box 32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26" name="Text Box 32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27" name="Text Box 32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28" name="Text Box 32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29" name="Text Box 32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30" name="Text Box 32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31" name="Text Box 32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32" name="Text Box 32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33" name="Text Box 32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34" name="Text Box 32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35" name="Text Box 32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36" name="Text Box 32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37" name="Text Box 32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38" name="Text Box 32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39" name="Text Box 32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40" name="Text Box 32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41" name="Text Box 32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42" name="Text Box 32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43" name="Text Box 32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44" name="Text Box 32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45" name="Text Box 32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46" name="Text Box 32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47" name="Text Box 32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48" name="Text Box 32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49" name="Text Box 32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50" name="Text Box 32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51" name="Text Box 32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52" name="Text Box 32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53" name="Text Box 32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54" name="Text Box 32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55" name="Text Box 32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56" name="Text Box 32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57" name="Text Box 32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58" name="Text Box 32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59" name="Text Box 32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60" name="Text Box 32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61" name="Text Box 32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62" name="Text Box 32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63" name="Text Box 32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64" name="Text Box 32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65" name="Text Box 32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66" name="Text Box 32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67" name="Text Box 32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68" name="Text Box 32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69" name="Text Box 32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70" name="Text Box 32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71" name="Text Box 32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72" name="Text Box 32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73" name="Text Box 32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74" name="Text Box 32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75" name="Text Box 32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76" name="Text Box 32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77" name="Text Box 32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78" name="Text Box 32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79" name="Text Box 32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80" name="Text Box 32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81" name="Text Box 32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82" name="Text Box 32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83" name="Text Box 32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84" name="Text Box 32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85" name="Text Box 32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86" name="Text Box 32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87" name="Text Box 32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88" name="Text Box 32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89" name="Text Box 32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90" name="Text Box 32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91" name="Text Box 33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92" name="Text Box 33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93" name="Text Box 33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94" name="Text Box 33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95" name="Text Box 33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96" name="Text Box 33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97" name="Text Box 33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98" name="Text Box 33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899" name="Text Box 33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00" name="Text Box 33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01" name="Text Box 33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02" name="Text Box 33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03" name="Text Box 33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04" name="Text Box 33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05" name="Text Box 33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06" name="Text Box 33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07" name="Text Box 33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08" name="Text Box 33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09" name="Text Box 33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10" name="Text Box 33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11" name="Text Box 33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12" name="Text Box 33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13" name="Text Box 33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14" name="Text Box 33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15" name="Text Box 33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16" name="Text Box 33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17" name="Text Box 33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18" name="Text Box 33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19" name="Text Box 33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20" name="Text Box 33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21" name="Text Box 33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22" name="Text Box 33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23" name="Text Box 33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24" name="Text Box 33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25" name="Text Box 33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26" name="Text Box 33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27" name="Text Box 33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28" name="Text Box 33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29" name="Text Box 33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30" name="Text Box 33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31" name="Text Box 33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32" name="Text Box 33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33" name="Text Box 33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34" name="Text Box 33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35" name="Text Box 33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36" name="Text Box 33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37" name="Text Box 33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38" name="Text Box 33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39" name="Text Box 33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40" name="Text Box 33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41" name="Text Box 33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42" name="Text Box 33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43" name="Text Box 33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44" name="Text Box 33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45" name="Text Box 33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46" name="Text Box 33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47" name="Text Box 33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48" name="Text Box 33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49" name="Text Box 33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50" name="Text Box 33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51" name="Text Box 33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52" name="Text Box 33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53" name="Text Box 33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54" name="Text Box 33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55" name="Text Box 33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56" name="Text Box 33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57" name="Text Box 33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58" name="Text Box 33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59" name="Text Box 33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60" name="Text Box 33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61" name="Text Box 33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62" name="Text Box 33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63" name="Text Box 33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64" name="Text Box 33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65" name="Text Box 33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66" name="Text Box 33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67" name="Text Box 33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68" name="Text Box 33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69" name="Text Box 33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70" name="Text Box 33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71" name="Text Box 33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72" name="Text Box 33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73" name="Text Box 33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74" name="Text Box 33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75" name="Text Box 33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76" name="Text Box 33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77" name="Text Box 33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78" name="Text Box 33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79" name="Text Box 33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80" name="Text Box 33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81" name="Text Box 33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82" name="Text Box 33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83" name="Text Box 33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84" name="Text Box 33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85" name="Text Box 33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86" name="Text Box 33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87" name="Text Box 33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88" name="Text Box 33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89" name="Text Box 33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90" name="Text Box 33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91" name="Text Box 34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92" name="Text Box 34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93" name="Text Box 34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94" name="Text Box 34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95" name="Text Box 34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96" name="Text Box 34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97" name="Text Box 34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98" name="Text Box 34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8999" name="Text Box 34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00" name="Text Box 34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01" name="Text Box 34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02" name="Text Box 34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03" name="Text Box 34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04" name="Text Box 34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05" name="Text Box 34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06" name="Text Box 34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07" name="Text Box 34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08" name="Text Box 34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09" name="Text Box 34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10" name="Text Box 34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11" name="Text Box 34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12" name="Text Box 34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13" name="Text Box 34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14" name="Text Box 34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15" name="Text Box 34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16" name="Text Box 34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17" name="Text Box 34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18" name="Text Box 34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19" name="Text Box 34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20" name="Text Box 34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21" name="Text Box 34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22" name="Text Box 34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23" name="Text Box 34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24" name="Text Box 34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25" name="Text Box 34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26" name="Text Box 34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27" name="Text Box 34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28" name="Text Box 34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29" name="Text Box 34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30" name="Text Box 34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31" name="Text Box 34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32" name="Text Box 34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33" name="Text Box 34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34" name="Text Box 34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35" name="Text Box 34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36" name="Text Box 34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37" name="Text Box 34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38" name="Text Box 34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39" name="Text Box 34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40" name="Text Box 34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41" name="Text Box 34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42" name="Text Box 34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43" name="Text Box 34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44" name="Text Box 34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45" name="Text Box 34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46" name="Text Box 34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47" name="Text Box 34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48" name="Text Box 34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49" name="Text Box 34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50" name="Text Box 34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51" name="Text Box 34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52" name="Text Box 34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53" name="Text Box 34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54" name="Text Box 34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55" name="Text Box 34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56" name="Text Box 34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57" name="Text Box 34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58" name="Text Box 34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59" name="Text Box 34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60" name="Text Box 34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61" name="Text Box 34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62" name="Text Box 34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63" name="Text Box 34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64" name="Text Box 34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65" name="Text Box 34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66" name="Text Box 34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67" name="Text Box 34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68" name="Text Box 34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69" name="Text Box 34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70" name="Text Box 34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71" name="Text Box 34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72" name="Text Box 34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73" name="Text Box 34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74" name="Text Box 34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75" name="Text Box 34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76" name="Text Box 34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77" name="Text Box 34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78" name="Text Box 34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79" name="Text Box 34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80" name="Text Box 34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81" name="Text Box 34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82" name="Text Box 34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83" name="Text Box 34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84" name="Text Box 34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85" name="Text Box 34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86" name="Text Box 34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87" name="Text Box 34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88" name="Text Box 34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89" name="Text Box 34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90" name="Text Box 34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91" name="Text Box 35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92" name="Text Box 35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93" name="Text Box 35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94" name="Text Box 35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95" name="Text Box 35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96" name="Text Box 35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97" name="Text Box 35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98" name="Text Box 35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099" name="Text Box 35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00" name="Text Box 35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01" name="Text Box 35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02" name="Text Box 35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03" name="Text Box 35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04" name="Text Box 35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05" name="Text Box 35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06" name="Text Box 35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07" name="Text Box 35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08" name="Text Box 35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09" name="Text Box 35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10" name="Text Box 35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11" name="Text Box 35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12" name="Text Box 35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13" name="Text Box 35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14" name="Text Box 35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15" name="Text Box 35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16" name="Text Box 35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17" name="Text Box 35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18" name="Text Box 35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19" name="Text Box 35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20" name="Text Box 35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21" name="Text Box 35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22" name="Text Box 35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23" name="Text Box 35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24" name="Text Box 35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25" name="Text Box 35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26" name="Text Box 35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27" name="Text Box 35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28" name="Text Box 35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29" name="Text Box 35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30" name="Text Box 35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31" name="Text Box 35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32" name="Text Box 35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33" name="Text Box 35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34" name="Text Box 35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35" name="Text Box 35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36" name="Text Box 35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37" name="Text Box 35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38" name="Text Box 35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39" name="Text Box 35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40" name="Text Box 35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41" name="Text Box 35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42" name="Text Box 35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43" name="Text Box 35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44" name="Text Box 35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45" name="Text Box 35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46" name="Text Box 35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47" name="Text Box 35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48" name="Text Box 35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49" name="Text Box 35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50" name="Text Box 35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51" name="Text Box 35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52" name="Text Box 35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53" name="Text Box 35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54" name="Text Box 35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55" name="Text Box 35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56" name="Text Box 35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57" name="Text Box 35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58" name="Text Box 35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59" name="Text Box 35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60" name="Text Box 35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61" name="Text Box 35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62" name="Text Box 35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63" name="Text Box 35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64" name="Text Box 35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65" name="Text Box 35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66" name="Text Box 35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67" name="Text Box 35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68" name="Text Box 35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69" name="Text Box 35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70" name="Text Box 35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71" name="Text Box 35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72" name="Text Box 35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73" name="Text Box 35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74" name="Text Box 35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75" name="Text Box 35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76" name="Text Box 35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77" name="Text Box 35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78" name="Text Box 35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79" name="Text Box 35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80" name="Text Box 35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81" name="Text Box 35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82" name="Text Box 35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83" name="Text Box 35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84" name="Text Box 35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85" name="Text Box 35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86" name="Text Box 35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87" name="Text Box 35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88" name="Text Box 35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89" name="Text Box 35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90" name="Text Box 35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91" name="Text Box 36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92" name="Text Box 36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93" name="Text Box 36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94" name="Text Box 36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95" name="Text Box 36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96" name="Text Box 36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97" name="Text Box 36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98" name="Text Box 36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199" name="Text Box 36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00" name="Text Box 36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01" name="Text Box 36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02" name="Text Box 36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03" name="Text Box 36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04" name="Text Box 36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05" name="Text Box 36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06" name="Text Box 36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07" name="Text Box 36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08" name="Text Box 36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09" name="Text Box 36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10" name="Text Box 36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11" name="Text Box 36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12" name="Text Box 36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13" name="Text Box 36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14" name="Text Box 36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15" name="Text Box 36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16" name="Text Box 36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17" name="Text Box 36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18" name="Text Box 36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19" name="Text Box 36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20" name="Text Box 36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21" name="Text Box 36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22" name="Text Box 36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23" name="Text Box 36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24" name="Text Box 36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25" name="Text Box 36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26" name="Text Box 36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27" name="Text Box 36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28" name="Text Box 36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29" name="Text Box 36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30" name="Text Box 36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31" name="Text Box 36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32" name="Text Box 36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33" name="Text Box 36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34" name="Text Box 36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35" name="Text Box 36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36" name="Text Box 36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37" name="Text Box 36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38" name="Text Box 36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39" name="Text Box 36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40" name="Text Box 36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41" name="Text Box 36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42" name="Text Box 36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43" name="Text Box 36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44" name="Text Box 36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45" name="Text Box 36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46" name="Text Box 36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47" name="Text Box 36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48" name="Text Box 36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49" name="Text Box 36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50" name="Text Box 36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51" name="Text Box 36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52" name="Text Box 36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53" name="Text Box 36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54" name="Text Box 36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55" name="Text Box 36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56" name="Text Box 36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57" name="Text Box 36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58" name="Text Box 36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59" name="Text Box 36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60" name="Text Box 36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61" name="Text Box 36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62" name="Text Box 36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63" name="Text Box 36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64" name="Text Box 36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65" name="Text Box 36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66" name="Text Box 36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67" name="Text Box 36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68" name="Text Box 36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69" name="Text Box 36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70" name="Text Box 36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71" name="Text Box 36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72" name="Text Box 36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73" name="Text Box 36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74" name="Text Box 36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75" name="Text Box 36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76" name="Text Box 36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77" name="Text Box 36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78" name="Text Box 36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79" name="Text Box 36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80" name="Text Box 36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81" name="Text Box 36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82" name="Text Box 36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83" name="Text Box 36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84" name="Text Box 36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85" name="Text Box 36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86" name="Text Box 36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87" name="Text Box 36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88" name="Text Box 36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89" name="Text Box 36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90" name="Text Box 36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91" name="Text Box 37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92" name="Text Box 37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93" name="Text Box 37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94" name="Text Box 37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95" name="Text Box 37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96" name="Text Box 37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97" name="Text Box 37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98" name="Text Box 37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299" name="Text Box 37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00" name="Text Box 37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01" name="Text Box 37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02" name="Text Box 37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03" name="Text Box 37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04" name="Text Box 37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05" name="Text Box 37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06" name="Text Box 37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07" name="Text Box 37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08" name="Text Box 37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09" name="Text Box 37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10" name="Text Box 37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11" name="Text Box 37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12" name="Text Box 37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13" name="Text Box 37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14" name="Text Box 37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15" name="Text Box 37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16" name="Text Box 37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17" name="Text Box 37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18" name="Text Box 37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19" name="Text Box 37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20" name="Text Box 37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21" name="Text Box 37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22" name="Text Box 37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23" name="Text Box 37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24" name="Text Box 37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25" name="Text Box 37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26" name="Text Box 37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27" name="Text Box 37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28" name="Text Box 37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29" name="Text Box 37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30" name="Text Box 37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31" name="Text Box 37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32" name="Text Box 37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33" name="Text Box 37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34" name="Text Box 37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35" name="Text Box 37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36" name="Text Box 37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37" name="Text Box 37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38" name="Text Box 37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39" name="Text Box 37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40" name="Text Box 37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41" name="Text Box 37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42" name="Text Box 37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43" name="Text Box 37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44" name="Text Box 37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45" name="Text Box 37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46" name="Text Box 37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47" name="Text Box 37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48" name="Text Box 37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49" name="Text Box 37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50" name="Text Box 37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51" name="Text Box 37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52" name="Text Box 37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53" name="Text Box 37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54" name="Text Box 37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55" name="Text Box 37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56" name="Text Box 37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57" name="Text Box 37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58" name="Text Box 37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59" name="Text Box 37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60" name="Text Box 37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61" name="Text Box 37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62" name="Text Box 37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63" name="Text Box 37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64" name="Text Box 37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65" name="Text Box 37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66" name="Text Box 37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67" name="Text Box 37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68" name="Text Box 37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69" name="Text Box 37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70" name="Text Box 37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71" name="Text Box 37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72" name="Text Box 37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73" name="Text Box 37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74" name="Text Box 37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75" name="Text Box 37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76" name="Text Box 37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77" name="Text Box 37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78" name="Text Box 37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79" name="Text Box 37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80" name="Text Box 37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81" name="Text Box 37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82" name="Text Box 37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83" name="Text Box 37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84" name="Text Box 37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85" name="Text Box 37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86" name="Text Box 37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87" name="Text Box 37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88" name="Text Box 37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89" name="Text Box 37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90" name="Text Box 37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91" name="Text Box 38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92" name="Text Box 38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93" name="Text Box 38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94" name="Text Box 38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95" name="Text Box 38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96" name="Text Box 38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97" name="Text Box 38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98" name="Text Box 38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399" name="Text Box 38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00" name="Text Box 38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01" name="Text Box 38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02" name="Text Box 38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03" name="Text Box 38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04" name="Text Box 38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05" name="Text Box 38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06" name="Text Box 38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07" name="Text Box 38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08" name="Text Box 38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09" name="Text Box 38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10" name="Text Box 38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11" name="Text Box 38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12" name="Text Box 38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13" name="Text Box 38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14" name="Text Box 38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15" name="Text Box 38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16" name="Text Box 38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17" name="Text Box 38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18" name="Text Box 38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19" name="Text Box 38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20" name="Text Box 38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21" name="Text Box 38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22" name="Text Box 38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23" name="Text Box 38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24" name="Text Box 38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25" name="Text Box 38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26" name="Text Box 38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27" name="Text Box 38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28" name="Text Box 38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29" name="Text Box 38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30" name="Text Box 38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31" name="Text Box 38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32" name="Text Box 38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33" name="Text Box 38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34" name="Text Box 38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35" name="Text Box 38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36" name="Text Box 38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37" name="Text Box 38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38" name="Text Box 38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39" name="Text Box 38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40" name="Text Box 38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41" name="Text Box 38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42" name="Text Box 38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43" name="Text Box 38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44" name="Text Box 38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45" name="Text Box 38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46" name="Text Box 38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47" name="Text Box 38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48" name="Text Box 38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49" name="Text Box 38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50" name="Text Box 38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51" name="Text Box 38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52" name="Text Box 38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53" name="Text Box 38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54" name="Text Box 38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55" name="Text Box 38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56" name="Text Box 38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57" name="Text Box 38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58" name="Text Box 38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59" name="Text Box 38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60" name="Text Box 38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61" name="Text Box 38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62" name="Text Box 38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63" name="Text Box 38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64" name="Text Box 38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65" name="Text Box 38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66" name="Text Box 38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67" name="Text Box 38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68" name="Text Box 38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69" name="Text Box 38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70" name="Text Box 38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71" name="Text Box 38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72" name="Text Box 38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73" name="Text Box 38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74" name="Text Box 38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75" name="Text Box 38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76" name="Text Box 38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77" name="Text Box 38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78" name="Text Box 38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79" name="Text Box 38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80" name="Text Box 38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81" name="Text Box 38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82" name="Text Box 38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83" name="Text Box 38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84" name="Text Box 38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85" name="Text Box 38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86" name="Text Box 38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87" name="Text Box 38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88" name="Text Box 38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89" name="Text Box 38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90" name="Text Box 38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91" name="Text Box 39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92" name="Text Box 39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93" name="Text Box 39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94" name="Text Box 39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95" name="Text Box 39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96" name="Text Box 39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97" name="Text Box 39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98" name="Text Box 39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499" name="Text Box 39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00" name="Text Box 39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01" name="Text Box 39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02" name="Text Box 39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03" name="Text Box 39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04" name="Text Box 39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05" name="Text Box 39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06" name="Text Box 39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07" name="Text Box 39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08" name="Text Box 39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09" name="Text Box 39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10" name="Text Box 39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11" name="Text Box 39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12" name="Text Box 39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13" name="Text Box 39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14" name="Text Box 39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15" name="Text Box 39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16" name="Text Box 39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17" name="Text Box 39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18" name="Text Box 39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19" name="Text Box 39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20" name="Text Box 39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21" name="Text Box 39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22" name="Text Box 39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23" name="Text Box 39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24" name="Text Box 39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25" name="Text Box 39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26" name="Text Box 39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27" name="Text Box 39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28" name="Text Box 39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29" name="Text Box 39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30" name="Text Box 39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31" name="Text Box 39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32" name="Text Box 39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33" name="Text Box 39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34" name="Text Box 39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35" name="Text Box 39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36" name="Text Box 39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37" name="Text Box 39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38" name="Text Box 39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39" name="Text Box 39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40" name="Text Box 39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41" name="Text Box 39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42" name="Text Box 39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43" name="Text Box 39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44" name="Text Box 39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45" name="Text Box 39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46" name="Text Box 39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47" name="Text Box 39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48" name="Text Box 39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49" name="Text Box 39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50" name="Text Box 39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51" name="Text Box 39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52" name="Text Box 39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53" name="Text Box 39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54" name="Text Box 39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55" name="Text Box 39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56" name="Text Box 39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57" name="Text Box 39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58" name="Text Box 39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59" name="Text Box 39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60" name="Text Box 39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61" name="Text Box 39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62" name="Text Box 39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63" name="Text Box 39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64" name="Text Box 39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65" name="Text Box 39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66" name="Text Box 39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67" name="Text Box 39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68" name="Text Box 39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69" name="Text Box 39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70" name="Text Box 39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71" name="Text Box 39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72" name="Text Box 39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73" name="Text Box 39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74" name="Text Box 39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75" name="Text Box 39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76" name="Text Box 39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77" name="Text Box 39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78" name="Text Box 39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79" name="Text Box 39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80" name="Text Box 39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81" name="Text Box 39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82" name="Text Box 39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83" name="Text Box 39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84" name="Text Box 39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85" name="Text Box 39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86" name="Text Box 39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87" name="Text Box 39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88" name="Text Box 39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89" name="Text Box 39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90" name="Text Box 39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91" name="Text Box 40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92" name="Text Box 40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93" name="Text Box 40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94" name="Text Box 40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95" name="Text Box 40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96" name="Text Box 40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97" name="Text Box 40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98" name="Text Box 40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599" name="Text Box 40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00" name="Text Box 40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01" name="Text Box 40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02" name="Text Box 40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03" name="Text Box 40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04" name="Text Box 40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05" name="Text Box 40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06" name="Text Box 40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07" name="Text Box 40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08" name="Text Box 40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09" name="Text Box 40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10" name="Text Box 40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11" name="Text Box 40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12" name="Text Box 40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13" name="Text Box 40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14" name="Text Box 40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15" name="Text Box 40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16" name="Text Box 40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17" name="Text Box 40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18" name="Text Box 40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19" name="Text Box 40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20" name="Text Box 40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21" name="Text Box 40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22" name="Text Box 40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23" name="Text Box 40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24" name="Text Box 40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25" name="Text Box 40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26" name="Text Box 40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27" name="Text Box 40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28" name="Text Box 40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29" name="Text Box 40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30" name="Text Box 40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31" name="Text Box 40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32" name="Text Box 40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33" name="Text Box 40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34" name="Text Box 40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35" name="Text Box 40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36" name="Text Box 40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37" name="Text Box 40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38" name="Text Box 40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39" name="Text Box 40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40" name="Text Box 40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41" name="Text Box 40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42" name="Text Box 40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43" name="Text Box 40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44" name="Text Box 40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45" name="Text Box 40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46" name="Text Box 40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47" name="Text Box 40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48" name="Text Box 40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49" name="Text Box 40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50" name="Text Box 40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51" name="Text Box 40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52" name="Text Box 40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53" name="Text Box 40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54" name="Text Box 40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55" name="Text Box 40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56" name="Text Box 40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57" name="Text Box 40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58" name="Text Box 40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59" name="Text Box 40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60" name="Text Box 40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61" name="Text Box 40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62" name="Text Box 40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63" name="Text Box 40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64" name="Text Box 40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65" name="Text Box 40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66" name="Text Box 40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67" name="Text Box 40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68" name="Text Box 40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69" name="Text Box 40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70" name="Text Box 40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71" name="Text Box 40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72" name="Text Box 40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73" name="Text Box 40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74" name="Text Box 40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75" name="Text Box 40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76" name="Text Box 40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77" name="Text Box 40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78" name="Text Box 40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79" name="Text Box 40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80" name="Text Box 40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81" name="Text Box 40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82" name="Text Box 40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83" name="Text Box 40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84" name="Text Box 40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85" name="Text Box 40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86" name="Text Box 40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87" name="Text Box 40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88" name="Text Box 40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89" name="Text Box 40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90" name="Text Box 40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91" name="Text Box 41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92" name="Text Box 41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93" name="Text Box 41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94" name="Text Box 41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95" name="Text Box 41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96" name="Text Box 41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97" name="Text Box 41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98" name="Text Box 41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699" name="Text Box 41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00" name="Text Box 41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01" name="Text Box 41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02" name="Text Box 41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03" name="Text Box 41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04" name="Text Box 41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05" name="Text Box 41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06" name="Text Box 41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07" name="Text Box 41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08" name="Text Box 41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09" name="Text Box 41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10" name="Text Box 41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11" name="Text Box 41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12" name="Text Box 41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13" name="Text Box 41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14" name="Text Box 41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15" name="Text Box 41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16" name="Text Box 41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17" name="Text Box 41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18" name="Text Box 41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19" name="Text Box 41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20" name="Text Box 41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21" name="Text Box 41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22" name="Text Box 41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23" name="Text Box 41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24" name="Text Box 41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25" name="Text Box 41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26" name="Text Box 41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27" name="Text Box 41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28" name="Text Box 41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29" name="Text Box 41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30" name="Text Box 41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31" name="Text Box 41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32" name="Text Box 41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33" name="Text Box 41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34" name="Text Box 41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35" name="Text Box 41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36" name="Text Box 41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37" name="Text Box 41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38" name="Text Box 41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39" name="Text Box 41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40" name="Text Box 41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41" name="Text Box 41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42" name="Text Box 41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43" name="Text Box 41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44" name="Text Box 41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45" name="Text Box 41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46" name="Text Box 41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47" name="Text Box 41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48" name="Text Box 41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49" name="Text Box 41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50" name="Text Box 41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51" name="Text Box 41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52" name="Text Box 41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53" name="Text Box 41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54" name="Text Box 41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55" name="Text Box 41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56" name="Text Box 41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57" name="Text Box 41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58" name="Text Box 41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59" name="Text Box 41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60" name="Text Box 41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61" name="Text Box 41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62" name="Text Box 41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63" name="Text Box 41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64" name="Text Box 41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65" name="Text Box 41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66" name="Text Box 41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67" name="Text Box 41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68" name="Text Box 41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69" name="Text Box 41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70" name="Text Box 41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71" name="Text Box 41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72" name="Text Box 41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73" name="Text Box 41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74" name="Text Box 41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75" name="Text Box 41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76" name="Text Box 41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77" name="Text Box 41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78" name="Text Box 41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79" name="Text Box 41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80" name="Text Box 41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81" name="Text Box 41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82" name="Text Box 41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83" name="Text Box 41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84" name="Text Box 41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85" name="Text Box 41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86" name="Text Box 41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87" name="Text Box 41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88" name="Text Box 41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89" name="Text Box 41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90" name="Text Box 41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91" name="Text Box 42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92" name="Text Box 42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93" name="Text Box 42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94" name="Text Box 42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95" name="Text Box 42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96" name="Text Box 42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97" name="Text Box 42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98" name="Text Box 42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799" name="Text Box 42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00" name="Text Box 42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01" name="Text Box 42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02" name="Text Box 42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03" name="Text Box 42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04" name="Text Box 42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05" name="Text Box 42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06" name="Text Box 42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07" name="Text Box 42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08" name="Text Box 42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09" name="Text Box 42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10" name="Text Box 42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11" name="Text Box 42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12" name="Text Box 42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13" name="Text Box 42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14" name="Text Box 42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15" name="Text Box 42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16" name="Text Box 42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17" name="Text Box 42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18" name="Text Box 42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19" name="Text Box 42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20" name="Text Box 42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21" name="Text Box 42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22" name="Text Box 42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23" name="Text Box 42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24" name="Text Box 42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25" name="Text Box 42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26" name="Text Box 42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27" name="Text Box 42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28" name="Text Box 42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29" name="Text Box 42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30" name="Text Box 42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31" name="Text Box 42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32" name="Text Box 42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33" name="Text Box 42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34" name="Text Box 42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35" name="Text Box 42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36" name="Text Box 42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37" name="Text Box 42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38" name="Text Box 42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39" name="Text Box 42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40" name="Text Box 42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41" name="Text Box 42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42" name="Text Box 42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43" name="Text Box 42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44" name="Text Box 42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45" name="Text Box 42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46" name="Text Box 42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47" name="Text Box 42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48" name="Text Box 42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49" name="Text Box 42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50" name="Text Box 42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51" name="Text Box 42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52" name="Text Box 42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53" name="Text Box 42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54" name="Text Box 42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55" name="Text Box 42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56" name="Text Box 42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57" name="Text Box 42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58" name="Text Box 42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59" name="Text Box 42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60" name="Text Box 42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61" name="Text Box 42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62" name="Text Box 42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63" name="Text Box 42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64" name="Text Box 42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65" name="Text Box 42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66" name="Text Box 42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67" name="Text Box 42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68" name="Text Box 42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69" name="Text Box 42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70" name="Text Box 42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71" name="Text Box 42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72" name="Text Box 42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73" name="Text Box 42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74" name="Text Box 42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75" name="Text Box 42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76" name="Text Box 42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77" name="Text Box 42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78" name="Text Box 42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79" name="Text Box 42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80" name="Text Box 42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81" name="Text Box 42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82" name="Text Box 42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83" name="Text Box 42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84" name="Text Box 42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85" name="Text Box 42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86" name="Text Box 42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87" name="Text Box 42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88" name="Text Box 42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89" name="Text Box 42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90" name="Text Box 42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91" name="Text Box 43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92" name="Text Box 43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93" name="Text Box 43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94" name="Text Box 43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95" name="Text Box 43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96" name="Text Box 43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97" name="Text Box 43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98" name="Text Box 43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899" name="Text Box 43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00" name="Text Box 43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01" name="Text Box 43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02" name="Text Box 43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03" name="Text Box 43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04" name="Text Box 43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05" name="Text Box 43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06" name="Text Box 43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07" name="Text Box 43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08" name="Text Box 43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09" name="Text Box 43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10" name="Text Box 43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11" name="Text Box 43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12" name="Text Box 43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13" name="Text Box 43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14" name="Text Box 43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15" name="Text Box 43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16" name="Text Box 43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17" name="Text Box 43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18" name="Text Box 43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19" name="Text Box 43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20" name="Text Box 43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21" name="Text Box 43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22" name="Text Box 43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23" name="Text Box 43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24" name="Text Box 43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25" name="Text Box 43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26" name="Text Box 43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27" name="Text Box 43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28" name="Text Box 43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29" name="Text Box 43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30" name="Text Box 43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31" name="Text Box 43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32" name="Text Box 43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33" name="Text Box 43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34" name="Text Box 43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35" name="Text Box 43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36" name="Text Box 43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37" name="Text Box 43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38" name="Text Box 43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39" name="Text Box 43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40" name="Text Box 43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41" name="Text Box 43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42" name="Text Box 43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43" name="Text Box 43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44" name="Text Box 43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45" name="Text Box 43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46" name="Text Box 43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47" name="Text Box 43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48" name="Text Box 43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49" name="Text Box 43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50" name="Text Box 43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51" name="Text Box 43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52" name="Text Box 43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53" name="Text Box 43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54" name="Text Box 43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55" name="Text Box 43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56" name="Text Box 43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57" name="Text Box 43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58" name="Text Box 43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59" name="Text Box 43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60" name="Text Box 43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61" name="Text Box 43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62" name="Text Box 43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63" name="Text Box 43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64" name="Text Box 43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65" name="Text Box 43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66" name="Text Box 43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67" name="Text Box 43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68" name="Text Box 43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69" name="Text Box 43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70" name="Text Box 43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71" name="Text Box 43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72" name="Text Box 43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73" name="Text Box 43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74" name="Text Box 43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75" name="Text Box 43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76" name="Text Box 43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77" name="Text Box 43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78" name="Text Box 43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79" name="Text Box 43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80" name="Text Box 43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81" name="Text Box 43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82" name="Text Box 43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83" name="Text Box 43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84" name="Text Box 43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85" name="Text Box 43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86" name="Text Box 43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87" name="Text Box 43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88" name="Text Box 43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89" name="Text Box 43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90" name="Text Box 43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91" name="Text Box 44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92" name="Text Box 44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93" name="Text Box 44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94" name="Text Box 44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95" name="Text Box 44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96" name="Text Box 44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97" name="Text Box 44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98" name="Text Box 44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9999" name="Text Box 44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00" name="Text Box 44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01" name="Text Box 44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02" name="Text Box 44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03" name="Text Box 44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04" name="Text Box 44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05" name="Text Box 44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06" name="Text Box 44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07" name="Text Box 44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08" name="Text Box 44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09" name="Text Box 44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10" name="Text Box 44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11" name="Text Box 44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12" name="Text Box 44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13" name="Text Box 44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14" name="Text Box 44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15" name="Text Box 44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16" name="Text Box 44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17" name="Text Box 44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18" name="Text Box 44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19" name="Text Box 44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20" name="Text Box 44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21" name="Text Box 44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22" name="Text Box 44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23" name="Text Box 44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24" name="Text Box 44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25" name="Text Box 44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26" name="Text Box 44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27" name="Text Box 44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28" name="Text Box 44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29" name="Text Box 44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30" name="Text Box 44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31" name="Text Box 44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32" name="Text Box 44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33" name="Text Box 44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34" name="Text Box 44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35" name="Text Box 44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36" name="Text Box 44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37" name="Text Box 44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38" name="Text Box 44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39" name="Text Box 44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40" name="Text Box 44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41" name="Text Box 44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42" name="Text Box 44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43" name="Text Box 44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44" name="Text Box 44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45" name="Text Box 44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46" name="Text Box 44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47" name="Text Box 44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48" name="Text Box 44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49" name="Text Box 44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50" name="Text Box 44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51" name="Text Box 44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52" name="Text Box 44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53" name="Text Box 44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54" name="Text Box 44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55" name="Text Box 44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56" name="Text Box 44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57" name="Text Box 44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58" name="Text Box 44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59" name="Text Box 44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60" name="Text Box 44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61" name="Text Box 44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62" name="Text Box 44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63" name="Text Box 44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64" name="Text Box 44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65" name="Text Box 44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66" name="Text Box 44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67" name="Text Box 44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68" name="Text Box 44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69" name="Text Box 44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70" name="Text Box 44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71" name="Text Box 44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72" name="Text Box 44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73" name="Text Box 44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74" name="Text Box 44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75" name="Text Box 44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76" name="Text Box 44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77" name="Text Box 44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78" name="Text Box 44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79" name="Text Box 44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80" name="Text Box 44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81" name="Text Box 44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82" name="Text Box 44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83" name="Text Box 44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84" name="Text Box 44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85" name="Text Box 44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86" name="Text Box 44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87" name="Text Box 44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88" name="Text Box 44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89" name="Text Box 44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90" name="Text Box 44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91" name="Text Box 45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92" name="Text Box 45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93" name="Text Box 45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94" name="Text Box 45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95" name="Text Box 45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96" name="Text Box 45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97" name="Text Box 45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98" name="Text Box 45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099" name="Text Box 45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00" name="Text Box 45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01" name="Text Box 45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02" name="Text Box 45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03" name="Text Box 45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04" name="Text Box 45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05" name="Text Box 45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06" name="Text Box 45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07" name="Text Box 45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08" name="Text Box 45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09" name="Text Box 45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10" name="Text Box 45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11" name="Text Box 45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12" name="Text Box 45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13" name="Text Box 45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14" name="Text Box 45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15" name="Text Box 45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16" name="Text Box 45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17" name="Text Box 45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18" name="Text Box 45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19" name="Text Box 45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20" name="Text Box 45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21" name="Text Box 45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22" name="Text Box 45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23" name="Text Box 45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24" name="Text Box 45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25" name="Text Box 45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26" name="Text Box 45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27" name="Text Box 45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28" name="Text Box 45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29" name="Text Box 45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30" name="Text Box 45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31" name="Text Box 45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32" name="Text Box 45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33" name="Text Box 45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34" name="Text Box 45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35" name="Text Box 45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36" name="Text Box 45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37" name="Text Box 45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38" name="Text Box 45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39" name="Text Box 45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40" name="Text Box 45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41" name="Text Box 45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42" name="Text Box 45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43" name="Text Box 45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44" name="Text Box 45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45" name="Text Box 45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46" name="Text Box 45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47" name="Text Box 45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48" name="Text Box 45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49" name="Text Box 45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50" name="Text Box 45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51" name="Text Box 45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52" name="Text Box 45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53" name="Text Box 45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54" name="Text Box 45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55" name="Text Box 45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56" name="Text Box 45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57" name="Text Box 45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58" name="Text Box 45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59" name="Text Box 45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60" name="Text Box 45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61" name="Text Box 45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62" name="Text Box 45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63" name="Text Box 45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64" name="Text Box 45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65" name="Text Box 45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66" name="Text Box 45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67" name="Text Box 45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68" name="Text Box 45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69" name="Text Box 45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70" name="Text Box 45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71" name="Text Box 45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72" name="Text Box 45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73" name="Text Box 45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74" name="Text Box 45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75" name="Text Box 45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76" name="Text Box 45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77" name="Text Box 45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78" name="Text Box 45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79" name="Text Box 45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80" name="Text Box 45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81" name="Text Box 45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82" name="Text Box 45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83" name="Text Box 45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84" name="Text Box 45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85" name="Text Box 45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86" name="Text Box 45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87" name="Text Box 45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88" name="Text Box 45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89" name="Text Box 45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90" name="Text Box 45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91" name="Text Box 46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92" name="Text Box 46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93" name="Text Box 46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94" name="Text Box 46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95" name="Text Box 46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96" name="Text Box 46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97" name="Text Box 46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98" name="Text Box 46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199" name="Text Box 46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00" name="Text Box 46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01" name="Text Box 46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02" name="Text Box 46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03" name="Text Box 46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04" name="Text Box 46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05" name="Text Box 46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06" name="Text Box 46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07" name="Text Box 46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08" name="Text Box 46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09" name="Text Box 46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10" name="Text Box 46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11" name="Text Box 46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12" name="Text Box 46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13" name="Text Box 46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14" name="Text Box 46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15" name="Text Box 46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16" name="Text Box 46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17" name="Text Box 46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18" name="Text Box 46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19" name="Text Box 46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20" name="Text Box 46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21" name="Text Box 46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22" name="Text Box 46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23" name="Text Box 46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24" name="Text Box 46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25" name="Text Box 46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26" name="Text Box 46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27" name="Text Box 46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28" name="Text Box 46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29" name="Text Box 46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30" name="Text Box 46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31" name="Text Box 46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32" name="Text Box 46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33" name="Text Box 46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34" name="Text Box 46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35" name="Text Box 46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36" name="Text Box 46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37" name="Text Box 46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38" name="Text Box 46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39" name="Text Box 46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40" name="Text Box 46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41" name="Text Box 46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42" name="Text Box 46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43" name="Text Box 46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44" name="Text Box 46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45" name="Text Box 46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46" name="Text Box 46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47" name="Text Box 46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48" name="Text Box 46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49" name="Text Box 46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50" name="Text Box 46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51" name="Text Box 46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52" name="Text Box 46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53" name="Text Box 46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54" name="Text Box 46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55" name="Text Box 46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56" name="Text Box 46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57" name="Text Box 46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58" name="Text Box 46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59" name="Text Box 46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60" name="Text Box 46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61" name="Text Box 46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62" name="Text Box 46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63" name="Text Box 46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64" name="Text Box 46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65" name="Text Box 46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66" name="Text Box 46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67" name="Text Box 46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68" name="Text Box 46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69" name="Text Box 46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70" name="Text Box 46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71" name="Text Box 46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72" name="Text Box 46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73" name="Text Box 46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74" name="Text Box 46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75" name="Text Box 46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76" name="Text Box 46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77" name="Text Box 46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78" name="Text Box 46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79" name="Text Box 46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80" name="Text Box 46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81" name="Text Box 46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82" name="Text Box 46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83" name="Text Box 46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84" name="Text Box 46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85" name="Text Box 46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86" name="Text Box 46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87" name="Text Box 46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88" name="Text Box 46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89" name="Text Box 46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90" name="Text Box 46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91" name="Text Box 47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92" name="Text Box 47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93" name="Text Box 47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94" name="Text Box 47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95" name="Text Box 47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96" name="Text Box 47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97" name="Text Box 47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98" name="Text Box 47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299" name="Text Box 47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00" name="Text Box 47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01" name="Text Box 47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02" name="Text Box 47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03" name="Text Box 47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04" name="Text Box 47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05" name="Text Box 47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06" name="Text Box 47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07" name="Text Box 47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08" name="Text Box 47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09" name="Text Box 47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10" name="Text Box 47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11" name="Text Box 47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12" name="Text Box 47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13" name="Text Box 47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14" name="Text Box 47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15" name="Text Box 47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16" name="Text Box 47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17" name="Text Box 47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18" name="Text Box 47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19" name="Text Box 47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20" name="Text Box 47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21" name="Text Box 47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22" name="Text Box 47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23" name="Text Box 47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24" name="Text Box 47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25" name="Text Box 47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26" name="Text Box 47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27" name="Text Box 47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28" name="Text Box 47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29" name="Text Box 47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30" name="Text Box 47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31" name="Text Box 47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32" name="Text Box 47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33" name="Text Box 47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34" name="Text Box 47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35" name="Text Box 47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36" name="Text Box 47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37" name="Text Box 47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38" name="Text Box 47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39" name="Text Box 47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40" name="Text Box 47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41" name="Text Box 47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42" name="Text Box 47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43" name="Text Box 47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44" name="Text Box 47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45" name="Text Box 47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46" name="Text Box 47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47" name="Text Box 47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48" name="Text Box 47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49" name="Text Box 47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50" name="Text Box 47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51" name="Text Box 47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52" name="Text Box 47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53" name="Text Box 47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54" name="Text Box 47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55" name="Text Box 47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56" name="Text Box 47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57" name="Text Box 47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58" name="Text Box 47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59" name="Text Box 47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60" name="Text Box 47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61" name="Text Box 47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62" name="Text Box 47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63" name="Text Box 47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64" name="Text Box 47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65" name="Text Box 47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66" name="Text Box 47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67" name="Text Box 47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68" name="Text Box 47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69" name="Text Box 47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70" name="Text Box 47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71" name="Text Box 47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72" name="Text Box 47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73" name="Text Box 47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74" name="Text Box 47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75" name="Text Box 47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76" name="Text Box 47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77" name="Text Box 47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78" name="Text Box 47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79" name="Text Box 47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80" name="Text Box 47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81" name="Text Box 47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82" name="Text Box 47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83" name="Text Box 47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84" name="Text Box 47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85" name="Text Box 47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86" name="Text Box 47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87" name="Text Box 47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88" name="Text Box 47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89" name="Text Box 47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90" name="Text Box 47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91" name="Text Box 48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92" name="Text Box 48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93" name="Text Box 48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94" name="Text Box 48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95" name="Text Box 48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96" name="Text Box 48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97" name="Text Box 48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98" name="Text Box 48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399" name="Text Box 48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00" name="Text Box 48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01" name="Text Box 48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02" name="Text Box 48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03" name="Text Box 48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04" name="Text Box 48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05" name="Text Box 48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06" name="Text Box 48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07" name="Text Box 48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08" name="Text Box 48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09" name="Text Box 48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10" name="Text Box 48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11" name="Text Box 48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12" name="Text Box 48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13" name="Text Box 48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14" name="Text Box 48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15" name="Text Box 48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16" name="Text Box 48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17" name="Text Box 48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18" name="Text Box 48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19" name="Text Box 48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20" name="Text Box 48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21" name="Text Box 48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22" name="Text Box 48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23" name="Text Box 48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24" name="Text Box 48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25" name="Text Box 48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26" name="Text Box 48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27" name="Text Box 48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28" name="Text Box 48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29" name="Text Box 48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30" name="Text Box 48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31" name="Text Box 48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32" name="Text Box 48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33" name="Text Box 48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34" name="Text Box 48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35" name="Text Box 48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36" name="Text Box 48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37" name="Text Box 48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38" name="Text Box 48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39" name="Text Box 48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40" name="Text Box 48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41" name="Text Box 48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42" name="Text Box 48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43" name="Text Box 48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44" name="Text Box 48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45" name="Text Box 48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46" name="Text Box 48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47" name="Text Box 48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48" name="Text Box 48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49" name="Text Box 48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50" name="Text Box 48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51" name="Text Box 48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52" name="Text Box 48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53" name="Text Box 48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54" name="Text Box 48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55" name="Text Box 48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56" name="Text Box 48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57" name="Text Box 48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58" name="Text Box 48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59" name="Text Box 48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60" name="Text Box 48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61" name="Text Box 48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62" name="Text Box 48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63" name="Text Box 48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64" name="Text Box 48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65" name="Text Box 48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66" name="Text Box 48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67" name="Text Box 48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68" name="Text Box 48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69" name="Text Box 48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70" name="Text Box 48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71" name="Text Box 48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72" name="Text Box 48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73" name="Text Box 48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74" name="Text Box 48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75" name="Text Box 48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76" name="Text Box 48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77" name="Text Box 48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78" name="Text Box 48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79" name="Text Box 48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80" name="Text Box 48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81" name="Text Box 48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82" name="Text Box 48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83" name="Text Box 48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84" name="Text Box 48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85" name="Text Box 48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86" name="Text Box 48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87" name="Text Box 48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88" name="Text Box 48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89" name="Text Box 48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90" name="Text Box 48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91" name="Text Box 49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92" name="Text Box 49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93" name="Text Box 49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94" name="Text Box 49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95" name="Text Box 49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96" name="Text Box 49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97" name="Text Box 49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98" name="Text Box 49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499" name="Text Box 49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00" name="Text Box 49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01" name="Text Box 49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02" name="Text Box 49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03" name="Text Box 49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04" name="Text Box 49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05" name="Text Box 49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06" name="Text Box 49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07" name="Text Box 49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08" name="Text Box 49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09" name="Text Box 49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10" name="Text Box 49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11" name="Text Box 49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12" name="Text Box 49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13" name="Text Box 49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14" name="Text Box 49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15" name="Text Box 49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16" name="Text Box 49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17" name="Text Box 49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18" name="Text Box 49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19" name="Text Box 49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20" name="Text Box 49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21" name="Text Box 49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22" name="Text Box 49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23" name="Text Box 49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24" name="Text Box 49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25" name="Text Box 49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26" name="Text Box 49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27" name="Text Box 49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28" name="Text Box 49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29" name="Text Box 49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30" name="Text Box 49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31" name="Text Box 49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32" name="Text Box 49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33" name="Text Box 49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34" name="Text Box 49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35" name="Text Box 49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36" name="Text Box 49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37" name="Text Box 49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38" name="Text Box 49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39" name="Text Box 49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40" name="Text Box 49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41" name="Text Box 49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42" name="Text Box 49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43" name="Text Box 49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44" name="Text Box 49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45" name="Text Box 49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46" name="Text Box 49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47" name="Text Box 49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48" name="Text Box 49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49" name="Text Box 49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50" name="Text Box 49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51" name="Text Box 49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52" name="Text Box 49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53" name="Text Box 49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54" name="Text Box 49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55" name="Text Box 49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56" name="Text Box 49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57" name="Text Box 49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58" name="Text Box 49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59" name="Text Box 49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60" name="Text Box 49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61" name="Text Box 49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62" name="Text Box 49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63" name="Text Box 49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64" name="Text Box 49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65" name="Text Box 49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66" name="Text Box 49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67" name="Text Box 49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68" name="Text Box 49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69" name="Text Box 49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70" name="Text Box 49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71" name="Text Box 49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72" name="Text Box 49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73" name="Text Box 49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74" name="Text Box 49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75" name="Text Box 49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76" name="Text Box 49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77" name="Text Box 49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78" name="Text Box 49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79" name="Text Box 49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80" name="Text Box 49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81" name="Text Box 49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82" name="Text Box 49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83" name="Text Box 49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84" name="Text Box 49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85" name="Text Box 49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86" name="Text Box 49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87" name="Text Box 49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88" name="Text Box 49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89" name="Text Box 49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90" name="Text Box 49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91" name="Text Box 50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92" name="Text Box 50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93" name="Text Box 50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94" name="Text Box 50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95" name="Text Box 50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96" name="Text Box 50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97" name="Text Box 50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98" name="Text Box 50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599" name="Text Box 50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00" name="Text Box 50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01" name="Text Box 50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02" name="Text Box 50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03" name="Text Box 50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04" name="Text Box 50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05" name="Text Box 50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06" name="Text Box 50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07" name="Text Box 50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08" name="Text Box 50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09" name="Text Box 50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10" name="Text Box 50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11" name="Text Box 50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12" name="Text Box 50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13" name="Text Box 50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14" name="Text Box 50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15" name="Text Box 50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16" name="Text Box 50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17" name="Text Box 50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18" name="Text Box 50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19" name="Text Box 50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20" name="Text Box 50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21" name="Text Box 50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22" name="Text Box 50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23" name="Text Box 50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24" name="Text Box 50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25" name="Text Box 50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26" name="Text Box 50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27" name="Text Box 50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28" name="Text Box 50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29" name="Text Box 50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30" name="Text Box 50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31" name="Text Box 50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32" name="Text Box 50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33" name="Text Box 50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34" name="Text Box 50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35" name="Text Box 50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36" name="Text Box 50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37" name="Text Box 50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38" name="Text Box 50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39" name="Text Box 50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40" name="Text Box 50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41" name="Text Box 50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42" name="Text Box 50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43" name="Text Box 50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44" name="Text Box 50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45" name="Text Box 50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46" name="Text Box 50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47" name="Text Box 50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48" name="Text Box 50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49" name="Text Box 50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50" name="Text Box 50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51" name="Text Box 50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52" name="Text Box 50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53" name="Text Box 50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54" name="Text Box 50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55" name="Text Box 50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56" name="Text Box 50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57" name="Text Box 50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58" name="Text Box 50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59" name="Text Box 50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60" name="Text Box 50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61" name="Text Box 50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62" name="Text Box 50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63" name="Text Box 50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64" name="Text Box 50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65" name="Text Box 50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66" name="Text Box 50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67" name="Text Box 50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68" name="Text Box 50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69" name="Text Box 50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70" name="Text Box 50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71" name="Text Box 50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72" name="Text Box 50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73" name="Text Box 50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74" name="Text Box 50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75" name="Text Box 50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76" name="Text Box 50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77" name="Text Box 50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78" name="Text Box 50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79" name="Text Box 50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80" name="Text Box 50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81" name="Text Box 50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82" name="Text Box 50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83" name="Text Box 50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84" name="Text Box 50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85" name="Text Box 50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86" name="Text Box 50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87" name="Text Box 50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88" name="Text Box 50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89" name="Text Box 50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90" name="Text Box 50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91" name="Text Box 51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92" name="Text Box 51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93" name="Text Box 51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94" name="Text Box 51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95" name="Text Box 51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96" name="Text Box 51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97" name="Text Box 51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98" name="Text Box 51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699" name="Text Box 51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00" name="Text Box 51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01" name="Text Box 51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02" name="Text Box 51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03" name="Text Box 51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04" name="Text Box 51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05" name="Text Box 51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06" name="Text Box 51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07" name="Text Box 51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08" name="Text Box 51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09" name="Text Box 51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10" name="Text Box 51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11" name="Text Box 51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12" name="Text Box 51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13" name="Text Box 51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14" name="Text Box 51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15" name="Text Box 51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16" name="Text Box 51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17" name="Text Box 51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18" name="Text Box 51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19" name="Text Box 51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20" name="Text Box 51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21" name="Text Box 51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22" name="Text Box 51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23" name="Text Box 51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24" name="Text Box 51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25" name="Text Box 51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26" name="Text Box 51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27" name="Text Box 51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28" name="Text Box 51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29" name="Text Box 51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30" name="Text Box 51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31" name="Text Box 51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32" name="Text Box 51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33" name="Text Box 51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34" name="Text Box 51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35" name="Text Box 51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36" name="Text Box 51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37" name="Text Box 51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38" name="Text Box 51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39" name="Text Box 51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40" name="Text Box 51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41" name="Text Box 51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42" name="Text Box 51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43" name="Text Box 51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44" name="Text Box 515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45" name="Text Box 515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46" name="Text Box 515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47" name="Text Box 515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48" name="Text Box 515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49" name="Text Box 515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50" name="Text Box 515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51" name="Text Box 516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52" name="Text Box 516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53" name="Text Box 516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54" name="Text Box 516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55" name="Text Box 516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56" name="Text Box 516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57" name="Text Box 516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58" name="Text Box 516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59" name="Text Box 516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60" name="Text Box 516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61" name="Text Box 517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62" name="Text Box 517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63" name="Text Box 517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64" name="Text Box 517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65" name="Text Box 517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66" name="Text Box 517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67" name="Text Box 517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68" name="Text Box 517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69" name="Text Box 517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70" name="Text Box 517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71" name="Text Box 518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72" name="Text Box 518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73" name="Text Box 518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74" name="Text Box 518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75" name="Text Box 518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76" name="Text Box 518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77" name="Text Box 518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78" name="Text Box 518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79" name="Text Box 518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80" name="Text Box 518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81" name="Text Box 519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82" name="Text Box 519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83" name="Text Box 519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84" name="Text Box 519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85" name="Text Box 519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86" name="Text Box 519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87" name="Text Box 519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88" name="Text Box 519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89" name="Text Box 519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90" name="Text Box 519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91" name="Text Box 520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92" name="Text Box 520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93" name="Text Box 520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94" name="Text Box 520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95" name="Text Box 520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96" name="Text Box 520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97" name="Text Box 520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98" name="Text Box 520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799" name="Text Box 520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00" name="Text Box 520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01" name="Text Box 521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02" name="Text Box 521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03" name="Text Box 521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04" name="Text Box 521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05" name="Text Box 521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06" name="Text Box 521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07" name="Text Box 521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08" name="Text Box 521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09" name="Text Box 521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10" name="Text Box 521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11" name="Text Box 522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12" name="Text Box 522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13" name="Text Box 522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14" name="Text Box 522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15" name="Text Box 522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16" name="Text Box 522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17" name="Text Box 522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18" name="Text Box 522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19" name="Text Box 522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20" name="Text Box 522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21" name="Text Box 523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22" name="Text Box 523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23" name="Text Box 523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24" name="Text Box 523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25" name="Text Box 523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26" name="Text Box 523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27" name="Text Box 523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28" name="Text Box 523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29" name="Text Box 523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30" name="Text Box 523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31" name="Text Box 524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32" name="Text Box 524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33" name="Text Box 524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34" name="Text Box 5243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35" name="Text Box 5244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36" name="Text Box 5245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37" name="Text Box 5246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38" name="Text Box 5247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39" name="Text Box 5248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40" name="Text Box 5249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41" name="Text Box 5250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42" name="Text Box 5251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542</xdr:row>
      <xdr:rowOff>0</xdr:rowOff>
    </xdr:from>
    <xdr:ext cx="85725" cy="205410"/>
    <xdr:sp macro="" textlink="">
      <xdr:nvSpPr>
        <xdr:cNvPr id="10843" name="Text Box 5252"/>
        <xdr:cNvSpPr txBox="1">
          <a:spLocks noChangeArrowheads="1"/>
        </xdr:cNvSpPr>
      </xdr:nvSpPr>
      <xdr:spPr bwMode="auto">
        <a:xfrm>
          <a:off x="4686300" y="10325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44" name="Text Box 25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45" name="Text Box 25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46" name="Text Box 25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47" name="Text Box 25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48" name="Text Box 25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49" name="Text Box 25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50" name="Text Box 25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51" name="Text Box 25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52" name="Text Box 25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53" name="Text Box 25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54" name="Text Box 25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55" name="Text Box 25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56" name="Text Box 25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57" name="Text Box 25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58" name="Text Box 26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59" name="Text Box 26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60" name="Text Box 26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61" name="Text Box 26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62" name="Text Box 26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63" name="Text Box 26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64" name="Text Box 26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65" name="Text Box 26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66" name="Text Box 26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67" name="Text Box 26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68" name="Text Box 26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69" name="Text Box 26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70" name="Text Box 26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71" name="Text Box 26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72" name="Text Box 26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73" name="Text Box 26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74" name="Text Box 26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75" name="Text Box 26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76" name="Text Box 26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77" name="Text Box 26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78" name="Text Box 26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79" name="Text Box 26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80" name="Text Box 26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81" name="Text Box 26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82" name="Text Box 26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83" name="Text Box 26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84" name="Text Box 26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85" name="Text Box 26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86" name="Text Box 26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87" name="Text Box 26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88" name="Text Box 26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89" name="Text Box 26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90" name="Text Box 26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91" name="Text Box 26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92" name="Text Box 26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93" name="Text Box 26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94" name="Text Box 26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95" name="Text Box 26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96" name="Text Box 26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97" name="Text Box 26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98" name="Text Box 26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899" name="Text Box 26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00" name="Text Box 26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01" name="Text Box 26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02" name="Text Box 26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03" name="Text Box 26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04" name="Text Box 26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05" name="Text Box 26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06" name="Text Box 26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07" name="Text Box 26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08" name="Text Box 26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09" name="Text Box 26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10" name="Text Box 26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11" name="Text Box 26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12" name="Text Box 26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13" name="Text Box 26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14" name="Text Box 26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15" name="Text Box 26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16" name="Text Box 27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17" name="Text Box 27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18" name="Text Box 27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19" name="Text Box 27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20" name="Text Box 27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21" name="Text Box 27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22" name="Text Box 27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23" name="Text Box 27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24" name="Text Box 27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25" name="Text Box 27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26" name="Text Box 27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27" name="Text Box 27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28" name="Text Box 27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29" name="Text Box 27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30" name="Text Box 27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31" name="Text Box 27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32" name="Text Box 27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33" name="Text Box 27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34" name="Text Box 27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35" name="Text Box 27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36" name="Text Box 27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37" name="Text Box 27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38" name="Text Box 27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39" name="Text Box 27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40" name="Text Box 27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41" name="Text Box 27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42" name="Text Box 27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43" name="Text Box 27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44" name="Text Box 27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45" name="Text Box 27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46" name="Text Box 27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47" name="Text Box 27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48" name="Text Box 27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49" name="Text Box 27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50" name="Text Box 27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51" name="Text Box 27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52" name="Text Box 27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53" name="Text Box 27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54" name="Text Box 27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55" name="Text Box 27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56" name="Text Box 27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57" name="Text Box 27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58" name="Text Box 27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59" name="Text Box 27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60" name="Text Box 27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61" name="Text Box 27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62" name="Text Box 27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63" name="Text Box 27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64" name="Text Box 27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65" name="Text Box 27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66" name="Text Box 27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67" name="Text Box 27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68" name="Text Box 27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69" name="Text Box 27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70" name="Text Box 27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71" name="Text Box 27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72" name="Text Box 27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73" name="Text Box 27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74" name="Text Box 27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75" name="Text Box 27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76" name="Text Box 27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77" name="Text Box 27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78" name="Text Box 27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79" name="Text Box 27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80" name="Text Box 27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81" name="Text Box 27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82" name="Text Box 27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83" name="Text Box 27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84" name="Text Box 27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85" name="Text Box 27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86" name="Text Box 27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87" name="Text Box 27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88" name="Text Box 27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89" name="Text Box 27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90" name="Text Box 27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91" name="Text Box 27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92" name="Text Box 27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93" name="Text Box 27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94" name="Text Box 27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95" name="Text Box 27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96" name="Text Box 27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97" name="Text Box 27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98" name="Text Box 27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0999" name="Text Box 27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00" name="Text Box 27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01" name="Text Box 27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02" name="Text Box 27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03" name="Text Box 27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04" name="Text Box 27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05" name="Text Box 27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06" name="Text Box 27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07" name="Text Box 27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08" name="Text Box 27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09" name="Text Box 27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10" name="Text Box 27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11" name="Text Box 27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12" name="Text Box 27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13" name="Text Box 27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14" name="Text Box 27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15" name="Text Box 27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16" name="Text Box 28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17" name="Text Box 28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18" name="Text Box 28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19" name="Text Box 28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20" name="Text Box 28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21" name="Text Box 28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22" name="Text Box 28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23" name="Text Box 28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24" name="Text Box 28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25" name="Text Box 28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26" name="Text Box 28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27" name="Text Box 28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28" name="Text Box 28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29" name="Text Box 28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30" name="Text Box 28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31" name="Text Box 28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32" name="Text Box 28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33" name="Text Box 28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34" name="Text Box 28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35" name="Text Box 28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36" name="Text Box 28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37" name="Text Box 28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38" name="Text Box 28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39" name="Text Box 28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40" name="Text Box 28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41" name="Text Box 28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42" name="Text Box 28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43" name="Text Box 28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44" name="Text Box 28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45" name="Text Box 28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46" name="Text Box 28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47" name="Text Box 28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48" name="Text Box 28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49" name="Text Box 28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50" name="Text Box 28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51" name="Text Box 28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52" name="Text Box 28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53" name="Text Box 28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54" name="Text Box 28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55" name="Text Box 28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56" name="Text Box 28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57" name="Text Box 28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58" name="Text Box 28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59" name="Text Box 28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60" name="Text Box 28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61" name="Text Box 28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62" name="Text Box 28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63" name="Text Box 28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64" name="Text Box 28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65" name="Text Box 28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66" name="Text Box 28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67" name="Text Box 28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68" name="Text Box 28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69" name="Text Box 28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70" name="Text Box 28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71" name="Text Box 28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72" name="Text Box 28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73" name="Text Box 28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74" name="Text Box 28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75" name="Text Box 28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76" name="Text Box 28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77" name="Text Box 28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78" name="Text Box 28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79" name="Text Box 28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80" name="Text Box 28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81" name="Text Box 28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82" name="Text Box 28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83" name="Text Box 28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84" name="Text Box 28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85" name="Text Box 28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86" name="Text Box 28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87" name="Text Box 28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88" name="Text Box 28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89" name="Text Box 28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90" name="Text Box 28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91" name="Text Box 28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92" name="Text Box 28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93" name="Text Box 28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94" name="Text Box 28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95" name="Text Box 28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96" name="Text Box 28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97" name="Text Box 28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98" name="Text Box 28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099" name="Text Box 28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00" name="Text Box 28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01" name="Text Box 28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02" name="Text Box 28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03" name="Text Box 28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04" name="Text Box 28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05" name="Text Box 28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06" name="Text Box 28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07" name="Text Box 28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08" name="Text Box 28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09" name="Text Box 28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10" name="Text Box 28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11" name="Text Box 28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12" name="Text Box 28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13" name="Text Box 28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14" name="Text Box 28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15" name="Text Box 28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16" name="Text Box 29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17" name="Text Box 29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18" name="Text Box 29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19" name="Text Box 29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20" name="Text Box 29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21" name="Text Box 29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22" name="Text Box 29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23" name="Text Box 29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24" name="Text Box 29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25" name="Text Box 29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26" name="Text Box 29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27" name="Text Box 29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28" name="Text Box 29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29" name="Text Box 29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30" name="Text Box 29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31" name="Text Box 29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32" name="Text Box 29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33" name="Text Box 29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34" name="Text Box 29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35" name="Text Box 29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36" name="Text Box 29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37" name="Text Box 29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38" name="Text Box 29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39" name="Text Box 29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40" name="Text Box 29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41" name="Text Box 29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42" name="Text Box 29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43" name="Text Box 29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44" name="Text Box 29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45" name="Text Box 29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46" name="Text Box 29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47" name="Text Box 29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48" name="Text Box 29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49" name="Text Box 29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50" name="Text Box 29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51" name="Text Box 29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52" name="Text Box 29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53" name="Text Box 29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54" name="Text Box 29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55" name="Text Box 29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56" name="Text Box 29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57" name="Text Box 29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58" name="Text Box 29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59" name="Text Box 29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60" name="Text Box 29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61" name="Text Box 29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62" name="Text Box 29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63" name="Text Box 29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64" name="Text Box 29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65" name="Text Box 29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66" name="Text Box 29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67" name="Text Box 29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68" name="Text Box 29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69" name="Text Box 29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70" name="Text Box 29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71" name="Text Box 29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72" name="Text Box 29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73" name="Text Box 29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74" name="Text Box 29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75" name="Text Box 29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76" name="Text Box 29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77" name="Text Box 29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78" name="Text Box 29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79" name="Text Box 29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80" name="Text Box 29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81" name="Text Box 29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82" name="Text Box 29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83" name="Text Box 29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84" name="Text Box 29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85" name="Text Box 29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86" name="Text Box 29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87" name="Text Box 29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88" name="Text Box 29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89" name="Text Box 29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90" name="Text Box 29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91" name="Text Box 29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92" name="Text Box 29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93" name="Text Box 29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94" name="Text Box 29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95" name="Text Box 29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96" name="Text Box 29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97" name="Text Box 29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98" name="Text Box 29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199" name="Text Box 29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00" name="Text Box 29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01" name="Text Box 29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02" name="Text Box 29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03" name="Text Box 29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04" name="Text Box 29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05" name="Text Box 29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06" name="Text Box 29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07" name="Text Box 29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08" name="Text Box 29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09" name="Text Box 29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10" name="Text Box 29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11" name="Text Box 29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12" name="Text Box 29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13" name="Text Box 29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14" name="Text Box 29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15" name="Text Box 29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16" name="Text Box 30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17" name="Text Box 30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18" name="Text Box 30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19" name="Text Box 30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20" name="Text Box 30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21" name="Text Box 30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22" name="Text Box 30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23" name="Text Box 30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24" name="Text Box 30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25" name="Text Box 30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26" name="Text Box 30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27" name="Text Box 30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28" name="Text Box 30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29" name="Text Box 30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30" name="Text Box 30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31" name="Text Box 30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32" name="Text Box 30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33" name="Text Box 30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34" name="Text Box 30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35" name="Text Box 30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36" name="Text Box 30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37" name="Text Box 30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38" name="Text Box 30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39" name="Text Box 30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40" name="Text Box 30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41" name="Text Box 30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42" name="Text Box 30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43" name="Text Box 30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44" name="Text Box 30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45" name="Text Box 30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46" name="Text Box 30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47" name="Text Box 30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48" name="Text Box 30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49" name="Text Box 30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50" name="Text Box 30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51" name="Text Box 30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52" name="Text Box 30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53" name="Text Box 30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54" name="Text Box 30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55" name="Text Box 30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56" name="Text Box 30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57" name="Text Box 30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58" name="Text Box 30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59" name="Text Box 30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60" name="Text Box 30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61" name="Text Box 30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62" name="Text Box 30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63" name="Text Box 30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64" name="Text Box 30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65" name="Text Box 30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66" name="Text Box 30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67" name="Text Box 30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68" name="Text Box 30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69" name="Text Box 30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70" name="Text Box 30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71" name="Text Box 30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72" name="Text Box 30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73" name="Text Box 30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74" name="Text Box 30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75" name="Text Box 30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76" name="Text Box 30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77" name="Text Box 30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78" name="Text Box 30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79" name="Text Box 30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80" name="Text Box 30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81" name="Text Box 30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82" name="Text Box 30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83" name="Text Box 30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84" name="Text Box 30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85" name="Text Box 30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86" name="Text Box 30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87" name="Text Box 30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88" name="Text Box 30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89" name="Text Box 30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90" name="Text Box 30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91" name="Text Box 30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92" name="Text Box 30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93" name="Text Box 30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94" name="Text Box 30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95" name="Text Box 30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96" name="Text Box 30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97" name="Text Box 30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98" name="Text Box 30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299" name="Text Box 30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00" name="Text Box 30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01" name="Text Box 30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02" name="Text Box 30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03" name="Text Box 30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04" name="Text Box 30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05" name="Text Box 30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06" name="Text Box 30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07" name="Text Box 30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08" name="Text Box 30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09" name="Text Box 30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10" name="Text Box 30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11" name="Text Box 30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12" name="Text Box 30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13" name="Text Box 30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14" name="Text Box 30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15" name="Text Box 30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16" name="Text Box 31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17" name="Text Box 31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18" name="Text Box 31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19" name="Text Box 31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20" name="Text Box 31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21" name="Text Box 31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22" name="Text Box 31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23" name="Text Box 31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24" name="Text Box 31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25" name="Text Box 31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26" name="Text Box 31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27" name="Text Box 31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28" name="Text Box 31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29" name="Text Box 31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30" name="Text Box 31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31" name="Text Box 31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32" name="Text Box 31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33" name="Text Box 31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34" name="Text Box 31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35" name="Text Box 31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36" name="Text Box 31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37" name="Text Box 31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38" name="Text Box 31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39" name="Text Box 31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40" name="Text Box 31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41" name="Text Box 31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42" name="Text Box 31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43" name="Text Box 31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44" name="Text Box 31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45" name="Text Box 31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46" name="Text Box 31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47" name="Text Box 31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48" name="Text Box 31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49" name="Text Box 31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50" name="Text Box 31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51" name="Text Box 31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52" name="Text Box 31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53" name="Text Box 31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54" name="Text Box 31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55" name="Text Box 31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56" name="Text Box 31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57" name="Text Box 31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58" name="Text Box 31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59" name="Text Box 31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60" name="Text Box 31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61" name="Text Box 31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62" name="Text Box 31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63" name="Text Box 31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64" name="Text Box 31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65" name="Text Box 31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66" name="Text Box 31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67" name="Text Box 31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68" name="Text Box 31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69" name="Text Box 31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70" name="Text Box 31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71" name="Text Box 31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72" name="Text Box 31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73" name="Text Box 31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74" name="Text Box 31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75" name="Text Box 31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76" name="Text Box 31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77" name="Text Box 31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78" name="Text Box 31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79" name="Text Box 31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80" name="Text Box 31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81" name="Text Box 31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82" name="Text Box 31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83" name="Text Box 31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84" name="Text Box 31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85" name="Text Box 31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86" name="Text Box 31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87" name="Text Box 31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88" name="Text Box 31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89" name="Text Box 31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90" name="Text Box 31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91" name="Text Box 31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92" name="Text Box 31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93" name="Text Box 31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94" name="Text Box 31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95" name="Text Box 31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96" name="Text Box 31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97" name="Text Box 31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98" name="Text Box 31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399" name="Text Box 31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00" name="Text Box 31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01" name="Text Box 31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02" name="Text Box 31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03" name="Text Box 31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04" name="Text Box 31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05" name="Text Box 31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06" name="Text Box 31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07" name="Text Box 31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08" name="Text Box 31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09" name="Text Box 31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10" name="Text Box 31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11" name="Text Box 31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12" name="Text Box 31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13" name="Text Box 31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14" name="Text Box 31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15" name="Text Box 31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16" name="Text Box 32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17" name="Text Box 32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18" name="Text Box 32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19" name="Text Box 32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20" name="Text Box 32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21" name="Text Box 32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22" name="Text Box 32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23" name="Text Box 32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24" name="Text Box 32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25" name="Text Box 32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26" name="Text Box 32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27" name="Text Box 32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28" name="Text Box 32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29" name="Text Box 32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30" name="Text Box 32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31" name="Text Box 32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32" name="Text Box 32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33" name="Text Box 32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34" name="Text Box 32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35" name="Text Box 32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36" name="Text Box 32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37" name="Text Box 32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38" name="Text Box 32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39" name="Text Box 32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40" name="Text Box 32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41" name="Text Box 32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42" name="Text Box 32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43" name="Text Box 32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44" name="Text Box 32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45" name="Text Box 32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46" name="Text Box 32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47" name="Text Box 32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48" name="Text Box 32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49" name="Text Box 32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50" name="Text Box 32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51" name="Text Box 32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52" name="Text Box 32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53" name="Text Box 32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54" name="Text Box 32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55" name="Text Box 32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56" name="Text Box 32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57" name="Text Box 32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58" name="Text Box 32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59" name="Text Box 32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60" name="Text Box 32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61" name="Text Box 32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62" name="Text Box 32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63" name="Text Box 32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64" name="Text Box 32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65" name="Text Box 32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66" name="Text Box 32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67" name="Text Box 32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68" name="Text Box 32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69" name="Text Box 32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70" name="Text Box 32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71" name="Text Box 32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72" name="Text Box 32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73" name="Text Box 32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74" name="Text Box 32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75" name="Text Box 32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76" name="Text Box 32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77" name="Text Box 32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78" name="Text Box 32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79" name="Text Box 32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80" name="Text Box 32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81" name="Text Box 32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82" name="Text Box 32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83" name="Text Box 32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84" name="Text Box 32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85" name="Text Box 32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86" name="Text Box 32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87" name="Text Box 32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88" name="Text Box 32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89" name="Text Box 32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90" name="Text Box 32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91" name="Text Box 32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92" name="Text Box 32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93" name="Text Box 32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94" name="Text Box 32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95" name="Text Box 32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96" name="Text Box 32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97" name="Text Box 32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98" name="Text Box 32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499" name="Text Box 32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00" name="Text Box 32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01" name="Text Box 32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02" name="Text Box 32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03" name="Text Box 32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04" name="Text Box 32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05" name="Text Box 32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06" name="Text Box 32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07" name="Text Box 32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08" name="Text Box 32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09" name="Text Box 32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10" name="Text Box 32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11" name="Text Box 32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12" name="Text Box 32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13" name="Text Box 32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14" name="Text Box 32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15" name="Text Box 32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16" name="Text Box 33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17" name="Text Box 33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18" name="Text Box 33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19" name="Text Box 33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20" name="Text Box 33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21" name="Text Box 33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22" name="Text Box 33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23" name="Text Box 33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24" name="Text Box 33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25" name="Text Box 33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26" name="Text Box 33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27" name="Text Box 33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28" name="Text Box 33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29" name="Text Box 33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30" name="Text Box 33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31" name="Text Box 33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32" name="Text Box 33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33" name="Text Box 33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34" name="Text Box 33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35" name="Text Box 33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36" name="Text Box 33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37" name="Text Box 33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38" name="Text Box 33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39" name="Text Box 33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40" name="Text Box 33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41" name="Text Box 33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42" name="Text Box 33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43" name="Text Box 33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44" name="Text Box 33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45" name="Text Box 33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46" name="Text Box 33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47" name="Text Box 33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48" name="Text Box 33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49" name="Text Box 33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50" name="Text Box 33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51" name="Text Box 33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52" name="Text Box 33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53" name="Text Box 33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54" name="Text Box 33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55" name="Text Box 33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56" name="Text Box 33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57" name="Text Box 33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58" name="Text Box 33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59" name="Text Box 33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60" name="Text Box 33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61" name="Text Box 33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62" name="Text Box 33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63" name="Text Box 33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64" name="Text Box 33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65" name="Text Box 33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66" name="Text Box 33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67" name="Text Box 33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68" name="Text Box 33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69" name="Text Box 33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70" name="Text Box 33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71" name="Text Box 33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72" name="Text Box 33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73" name="Text Box 33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74" name="Text Box 33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75" name="Text Box 33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76" name="Text Box 33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77" name="Text Box 33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78" name="Text Box 33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79" name="Text Box 33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80" name="Text Box 33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81" name="Text Box 33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82" name="Text Box 33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83" name="Text Box 33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84" name="Text Box 33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85" name="Text Box 33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86" name="Text Box 33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87" name="Text Box 33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88" name="Text Box 33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89" name="Text Box 33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90" name="Text Box 33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91" name="Text Box 33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92" name="Text Box 33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93" name="Text Box 33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94" name="Text Box 33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95" name="Text Box 33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96" name="Text Box 33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97" name="Text Box 33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98" name="Text Box 33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599" name="Text Box 33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00" name="Text Box 33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01" name="Text Box 33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02" name="Text Box 33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03" name="Text Box 33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04" name="Text Box 33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05" name="Text Box 33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06" name="Text Box 33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07" name="Text Box 33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08" name="Text Box 33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09" name="Text Box 33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10" name="Text Box 33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11" name="Text Box 33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12" name="Text Box 33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13" name="Text Box 33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14" name="Text Box 33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15" name="Text Box 33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16" name="Text Box 34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17" name="Text Box 34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18" name="Text Box 34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19" name="Text Box 34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20" name="Text Box 34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21" name="Text Box 34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22" name="Text Box 34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23" name="Text Box 34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24" name="Text Box 34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25" name="Text Box 34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26" name="Text Box 34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27" name="Text Box 34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28" name="Text Box 34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29" name="Text Box 34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30" name="Text Box 34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31" name="Text Box 34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32" name="Text Box 34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33" name="Text Box 34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34" name="Text Box 34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35" name="Text Box 34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36" name="Text Box 34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37" name="Text Box 34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38" name="Text Box 34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39" name="Text Box 34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40" name="Text Box 34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41" name="Text Box 34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42" name="Text Box 34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43" name="Text Box 34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44" name="Text Box 34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45" name="Text Box 34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46" name="Text Box 34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47" name="Text Box 34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48" name="Text Box 34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49" name="Text Box 34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50" name="Text Box 34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51" name="Text Box 34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52" name="Text Box 34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53" name="Text Box 34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54" name="Text Box 34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55" name="Text Box 34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56" name="Text Box 34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57" name="Text Box 34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58" name="Text Box 34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59" name="Text Box 34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60" name="Text Box 34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61" name="Text Box 34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62" name="Text Box 34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63" name="Text Box 34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64" name="Text Box 34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65" name="Text Box 34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66" name="Text Box 34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67" name="Text Box 34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68" name="Text Box 34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69" name="Text Box 34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70" name="Text Box 34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71" name="Text Box 34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72" name="Text Box 34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73" name="Text Box 34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74" name="Text Box 34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75" name="Text Box 34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76" name="Text Box 34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77" name="Text Box 34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78" name="Text Box 34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79" name="Text Box 34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80" name="Text Box 34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81" name="Text Box 34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82" name="Text Box 34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83" name="Text Box 34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84" name="Text Box 34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85" name="Text Box 34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86" name="Text Box 34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87" name="Text Box 34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88" name="Text Box 34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89" name="Text Box 34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90" name="Text Box 34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91" name="Text Box 34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92" name="Text Box 34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93" name="Text Box 34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94" name="Text Box 34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95" name="Text Box 34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96" name="Text Box 34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97" name="Text Box 34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98" name="Text Box 34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699" name="Text Box 34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00" name="Text Box 34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01" name="Text Box 34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02" name="Text Box 34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03" name="Text Box 34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04" name="Text Box 34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05" name="Text Box 34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06" name="Text Box 34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07" name="Text Box 34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08" name="Text Box 34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09" name="Text Box 34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10" name="Text Box 34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11" name="Text Box 34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12" name="Text Box 34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13" name="Text Box 34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14" name="Text Box 34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15" name="Text Box 34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16" name="Text Box 35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17" name="Text Box 35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18" name="Text Box 35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19" name="Text Box 35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20" name="Text Box 35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21" name="Text Box 35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22" name="Text Box 35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23" name="Text Box 35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24" name="Text Box 35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25" name="Text Box 35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26" name="Text Box 35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27" name="Text Box 35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28" name="Text Box 35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29" name="Text Box 35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30" name="Text Box 35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31" name="Text Box 35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32" name="Text Box 35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33" name="Text Box 35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34" name="Text Box 35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35" name="Text Box 35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36" name="Text Box 35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37" name="Text Box 35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38" name="Text Box 35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39" name="Text Box 35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40" name="Text Box 35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41" name="Text Box 35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42" name="Text Box 35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43" name="Text Box 35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44" name="Text Box 35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45" name="Text Box 35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46" name="Text Box 35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47" name="Text Box 35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48" name="Text Box 35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49" name="Text Box 35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50" name="Text Box 35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51" name="Text Box 35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52" name="Text Box 35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53" name="Text Box 35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54" name="Text Box 35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55" name="Text Box 35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56" name="Text Box 35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57" name="Text Box 35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58" name="Text Box 35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59" name="Text Box 35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60" name="Text Box 35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61" name="Text Box 35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62" name="Text Box 35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63" name="Text Box 35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64" name="Text Box 35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65" name="Text Box 35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66" name="Text Box 35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67" name="Text Box 35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68" name="Text Box 35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69" name="Text Box 35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70" name="Text Box 35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71" name="Text Box 35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72" name="Text Box 35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73" name="Text Box 35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74" name="Text Box 35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75" name="Text Box 35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76" name="Text Box 35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77" name="Text Box 35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78" name="Text Box 35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79" name="Text Box 35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80" name="Text Box 35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81" name="Text Box 35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82" name="Text Box 35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83" name="Text Box 35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84" name="Text Box 35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85" name="Text Box 35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86" name="Text Box 35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87" name="Text Box 35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88" name="Text Box 35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89" name="Text Box 35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90" name="Text Box 35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91" name="Text Box 35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92" name="Text Box 35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93" name="Text Box 35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94" name="Text Box 35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95" name="Text Box 35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96" name="Text Box 35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97" name="Text Box 35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98" name="Text Box 35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799" name="Text Box 35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00" name="Text Box 35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01" name="Text Box 35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02" name="Text Box 35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03" name="Text Box 35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04" name="Text Box 35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05" name="Text Box 35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06" name="Text Box 35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07" name="Text Box 35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08" name="Text Box 35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09" name="Text Box 35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10" name="Text Box 35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11" name="Text Box 35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12" name="Text Box 35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13" name="Text Box 35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14" name="Text Box 35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15" name="Text Box 35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16" name="Text Box 36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17" name="Text Box 36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18" name="Text Box 36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19" name="Text Box 36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20" name="Text Box 36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21" name="Text Box 36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22" name="Text Box 36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23" name="Text Box 36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24" name="Text Box 36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25" name="Text Box 36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26" name="Text Box 36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27" name="Text Box 36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28" name="Text Box 36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29" name="Text Box 36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30" name="Text Box 36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31" name="Text Box 36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32" name="Text Box 36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33" name="Text Box 36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34" name="Text Box 36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35" name="Text Box 36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36" name="Text Box 36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37" name="Text Box 36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38" name="Text Box 36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39" name="Text Box 36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40" name="Text Box 36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41" name="Text Box 36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42" name="Text Box 36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43" name="Text Box 36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44" name="Text Box 36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45" name="Text Box 36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46" name="Text Box 36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47" name="Text Box 36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48" name="Text Box 36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49" name="Text Box 36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50" name="Text Box 36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51" name="Text Box 36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52" name="Text Box 36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53" name="Text Box 36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54" name="Text Box 36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55" name="Text Box 36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56" name="Text Box 36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57" name="Text Box 36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58" name="Text Box 36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59" name="Text Box 36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60" name="Text Box 36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61" name="Text Box 36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62" name="Text Box 36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63" name="Text Box 36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64" name="Text Box 36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65" name="Text Box 36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66" name="Text Box 36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67" name="Text Box 36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68" name="Text Box 36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69" name="Text Box 36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70" name="Text Box 36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71" name="Text Box 36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72" name="Text Box 36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73" name="Text Box 36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74" name="Text Box 36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75" name="Text Box 36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76" name="Text Box 36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77" name="Text Box 36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78" name="Text Box 36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79" name="Text Box 36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80" name="Text Box 36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81" name="Text Box 36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82" name="Text Box 36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83" name="Text Box 36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84" name="Text Box 36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85" name="Text Box 36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86" name="Text Box 36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87" name="Text Box 36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88" name="Text Box 36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89" name="Text Box 36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90" name="Text Box 36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91" name="Text Box 36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92" name="Text Box 36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93" name="Text Box 36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94" name="Text Box 36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95" name="Text Box 36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96" name="Text Box 36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97" name="Text Box 36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98" name="Text Box 36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899" name="Text Box 36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00" name="Text Box 36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01" name="Text Box 36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02" name="Text Box 36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03" name="Text Box 36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04" name="Text Box 36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05" name="Text Box 36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06" name="Text Box 36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07" name="Text Box 36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08" name="Text Box 36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09" name="Text Box 36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10" name="Text Box 36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11" name="Text Box 36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12" name="Text Box 36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13" name="Text Box 36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14" name="Text Box 36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15" name="Text Box 36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16" name="Text Box 37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17" name="Text Box 37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18" name="Text Box 37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19" name="Text Box 37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20" name="Text Box 37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21" name="Text Box 37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22" name="Text Box 37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23" name="Text Box 37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24" name="Text Box 37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25" name="Text Box 37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26" name="Text Box 37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27" name="Text Box 37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28" name="Text Box 37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29" name="Text Box 37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30" name="Text Box 37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31" name="Text Box 37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32" name="Text Box 37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33" name="Text Box 37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34" name="Text Box 37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35" name="Text Box 37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36" name="Text Box 37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37" name="Text Box 37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38" name="Text Box 37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39" name="Text Box 37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40" name="Text Box 37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41" name="Text Box 37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42" name="Text Box 37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43" name="Text Box 37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44" name="Text Box 37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45" name="Text Box 37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46" name="Text Box 37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47" name="Text Box 37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48" name="Text Box 37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49" name="Text Box 37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50" name="Text Box 37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51" name="Text Box 37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52" name="Text Box 37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53" name="Text Box 37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54" name="Text Box 37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55" name="Text Box 37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56" name="Text Box 37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57" name="Text Box 37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58" name="Text Box 37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59" name="Text Box 37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60" name="Text Box 37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61" name="Text Box 37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62" name="Text Box 37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63" name="Text Box 37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64" name="Text Box 37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65" name="Text Box 37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66" name="Text Box 37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67" name="Text Box 37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68" name="Text Box 37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69" name="Text Box 37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70" name="Text Box 37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71" name="Text Box 37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72" name="Text Box 37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73" name="Text Box 37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74" name="Text Box 37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75" name="Text Box 37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76" name="Text Box 37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77" name="Text Box 37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78" name="Text Box 37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79" name="Text Box 37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80" name="Text Box 37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81" name="Text Box 37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82" name="Text Box 37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83" name="Text Box 37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84" name="Text Box 37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85" name="Text Box 37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86" name="Text Box 37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87" name="Text Box 37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88" name="Text Box 37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89" name="Text Box 37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90" name="Text Box 37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91" name="Text Box 37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92" name="Text Box 37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93" name="Text Box 37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94" name="Text Box 37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95" name="Text Box 37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96" name="Text Box 37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97" name="Text Box 37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98" name="Text Box 37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1999" name="Text Box 37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00" name="Text Box 37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01" name="Text Box 37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02" name="Text Box 37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03" name="Text Box 37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04" name="Text Box 37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05" name="Text Box 37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06" name="Text Box 37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07" name="Text Box 37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08" name="Text Box 37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09" name="Text Box 37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10" name="Text Box 37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11" name="Text Box 37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12" name="Text Box 37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13" name="Text Box 37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14" name="Text Box 37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15" name="Text Box 37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16" name="Text Box 38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17" name="Text Box 38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18" name="Text Box 38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19" name="Text Box 38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20" name="Text Box 38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21" name="Text Box 38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22" name="Text Box 38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23" name="Text Box 38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24" name="Text Box 38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25" name="Text Box 38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26" name="Text Box 38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27" name="Text Box 38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28" name="Text Box 38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29" name="Text Box 38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30" name="Text Box 38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31" name="Text Box 38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32" name="Text Box 38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33" name="Text Box 38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34" name="Text Box 38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35" name="Text Box 38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36" name="Text Box 38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37" name="Text Box 38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38" name="Text Box 38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39" name="Text Box 38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40" name="Text Box 38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41" name="Text Box 38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42" name="Text Box 38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43" name="Text Box 38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44" name="Text Box 38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45" name="Text Box 38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46" name="Text Box 38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47" name="Text Box 38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48" name="Text Box 38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49" name="Text Box 38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50" name="Text Box 38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51" name="Text Box 38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52" name="Text Box 38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53" name="Text Box 38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54" name="Text Box 38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55" name="Text Box 38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56" name="Text Box 38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57" name="Text Box 38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58" name="Text Box 38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59" name="Text Box 38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60" name="Text Box 38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61" name="Text Box 38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62" name="Text Box 38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63" name="Text Box 38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64" name="Text Box 38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65" name="Text Box 38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66" name="Text Box 38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67" name="Text Box 38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68" name="Text Box 38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69" name="Text Box 38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70" name="Text Box 38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71" name="Text Box 38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72" name="Text Box 38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73" name="Text Box 38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74" name="Text Box 38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75" name="Text Box 38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76" name="Text Box 38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77" name="Text Box 38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78" name="Text Box 38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79" name="Text Box 38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80" name="Text Box 38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81" name="Text Box 38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82" name="Text Box 38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83" name="Text Box 38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84" name="Text Box 38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85" name="Text Box 38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86" name="Text Box 38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87" name="Text Box 38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88" name="Text Box 38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89" name="Text Box 38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90" name="Text Box 38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91" name="Text Box 38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92" name="Text Box 38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93" name="Text Box 38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94" name="Text Box 38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95" name="Text Box 38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96" name="Text Box 38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97" name="Text Box 38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98" name="Text Box 38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099" name="Text Box 38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00" name="Text Box 38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01" name="Text Box 38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02" name="Text Box 38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03" name="Text Box 38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04" name="Text Box 38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05" name="Text Box 38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06" name="Text Box 38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07" name="Text Box 38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08" name="Text Box 38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09" name="Text Box 38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10" name="Text Box 38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11" name="Text Box 38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12" name="Text Box 38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13" name="Text Box 38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14" name="Text Box 38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15" name="Text Box 38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16" name="Text Box 39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17" name="Text Box 39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18" name="Text Box 39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19" name="Text Box 39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20" name="Text Box 39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21" name="Text Box 39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22" name="Text Box 39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23" name="Text Box 39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24" name="Text Box 39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25" name="Text Box 39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26" name="Text Box 39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27" name="Text Box 39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28" name="Text Box 39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29" name="Text Box 39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30" name="Text Box 39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31" name="Text Box 39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32" name="Text Box 39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33" name="Text Box 39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34" name="Text Box 39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35" name="Text Box 39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36" name="Text Box 39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37" name="Text Box 39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38" name="Text Box 39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39" name="Text Box 39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40" name="Text Box 39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41" name="Text Box 39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42" name="Text Box 39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43" name="Text Box 39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44" name="Text Box 39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45" name="Text Box 39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46" name="Text Box 39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47" name="Text Box 39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48" name="Text Box 39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49" name="Text Box 39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50" name="Text Box 39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51" name="Text Box 39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52" name="Text Box 39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53" name="Text Box 39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54" name="Text Box 39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55" name="Text Box 39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56" name="Text Box 39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57" name="Text Box 39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58" name="Text Box 39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59" name="Text Box 39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60" name="Text Box 39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61" name="Text Box 39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62" name="Text Box 39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63" name="Text Box 39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64" name="Text Box 39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65" name="Text Box 39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66" name="Text Box 39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67" name="Text Box 39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68" name="Text Box 39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69" name="Text Box 39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70" name="Text Box 39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71" name="Text Box 39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72" name="Text Box 39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73" name="Text Box 39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74" name="Text Box 39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75" name="Text Box 39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76" name="Text Box 39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77" name="Text Box 39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78" name="Text Box 39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79" name="Text Box 39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80" name="Text Box 39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81" name="Text Box 39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82" name="Text Box 39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83" name="Text Box 39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84" name="Text Box 39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85" name="Text Box 39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86" name="Text Box 39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87" name="Text Box 39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88" name="Text Box 39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89" name="Text Box 39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90" name="Text Box 39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91" name="Text Box 39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92" name="Text Box 39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93" name="Text Box 39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94" name="Text Box 39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95" name="Text Box 39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96" name="Text Box 39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97" name="Text Box 39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98" name="Text Box 39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199" name="Text Box 39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00" name="Text Box 39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01" name="Text Box 39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02" name="Text Box 39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03" name="Text Box 39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04" name="Text Box 39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05" name="Text Box 39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06" name="Text Box 39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07" name="Text Box 39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08" name="Text Box 39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09" name="Text Box 39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10" name="Text Box 39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11" name="Text Box 39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12" name="Text Box 39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13" name="Text Box 39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14" name="Text Box 39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15" name="Text Box 39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16" name="Text Box 40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17" name="Text Box 40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18" name="Text Box 40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19" name="Text Box 40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20" name="Text Box 40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21" name="Text Box 40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22" name="Text Box 40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23" name="Text Box 40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24" name="Text Box 40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25" name="Text Box 40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26" name="Text Box 40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27" name="Text Box 40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28" name="Text Box 40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29" name="Text Box 40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30" name="Text Box 40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31" name="Text Box 40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32" name="Text Box 40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33" name="Text Box 40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34" name="Text Box 40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35" name="Text Box 40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36" name="Text Box 40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37" name="Text Box 40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38" name="Text Box 40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39" name="Text Box 40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40" name="Text Box 40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41" name="Text Box 40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42" name="Text Box 40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43" name="Text Box 40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44" name="Text Box 40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45" name="Text Box 40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46" name="Text Box 40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47" name="Text Box 40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48" name="Text Box 40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49" name="Text Box 40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50" name="Text Box 40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51" name="Text Box 40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52" name="Text Box 40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53" name="Text Box 40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54" name="Text Box 40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55" name="Text Box 40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56" name="Text Box 40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57" name="Text Box 40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58" name="Text Box 40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59" name="Text Box 40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60" name="Text Box 40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61" name="Text Box 40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62" name="Text Box 40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63" name="Text Box 40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64" name="Text Box 40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65" name="Text Box 40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66" name="Text Box 40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67" name="Text Box 40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68" name="Text Box 40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69" name="Text Box 40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70" name="Text Box 40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71" name="Text Box 40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72" name="Text Box 40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73" name="Text Box 40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74" name="Text Box 40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75" name="Text Box 40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76" name="Text Box 40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77" name="Text Box 40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78" name="Text Box 40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79" name="Text Box 40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80" name="Text Box 40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81" name="Text Box 40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82" name="Text Box 40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83" name="Text Box 40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84" name="Text Box 40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85" name="Text Box 40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86" name="Text Box 40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87" name="Text Box 40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88" name="Text Box 40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89" name="Text Box 40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90" name="Text Box 40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91" name="Text Box 40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92" name="Text Box 40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93" name="Text Box 40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94" name="Text Box 40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95" name="Text Box 40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96" name="Text Box 40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97" name="Text Box 40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98" name="Text Box 40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299" name="Text Box 40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00" name="Text Box 40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01" name="Text Box 40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02" name="Text Box 40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03" name="Text Box 40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04" name="Text Box 40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05" name="Text Box 40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06" name="Text Box 40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07" name="Text Box 40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08" name="Text Box 40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09" name="Text Box 40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10" name="Text Box 40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11" name="Text Box 40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12" name="Text Box 40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13" name="Text Box 40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14" name="Text Box 40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15" name="Text Box 40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16" name="Text Box 41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17" name="Text Box 41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18" name="Text Box 41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19" name="Text Box 41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20" name="Text Box 41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21" name="Text Box 41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22" name="Text Box 41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23" name="Text Box 41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24" name="Text Box 41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25" name="Text Box 41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26" name="Text Box 41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27" name="Text Box 41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28" name="Text Box 41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29" name="Text Box 41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30" name="Text Box 41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31" name="Text Box 41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32" name="Text Box 41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33" name="Text Box 41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34" name="Text Box 41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35" name="Text Box 41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36" name="Text Box 41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37" name="Text Box 41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38" name="Text Box 41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39" name="Text Box 41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40" name="Text Box 41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41" name="Text Box 41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42" name="Text Box 41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43" name="Text Box 41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44" name="Text Box 41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45" name="Text Box 41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46" name="Text Box 41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47" name="Text Box 41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48" name="Text Box 41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49" name="Text Box 41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50" name="Text Box 41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51" name="Text Box 41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52" name="Text Box 41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53" name="Text Box 41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54" name="Text Box 41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55" name="Text Box 41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56" name="Text Box 41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57" name="Text Box 41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58" name="Text Box 41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59" name="Text Box 41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60" name="Text Box 41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61" name="Text Box 41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62" name="Text Box 41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63" name="Text Box 41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64" name="Text Box 41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65" name="Text Box 41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66" name="Text Box 41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67" name="Text Box 41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68" name="Text Box 41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69" name="Text Box 41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70" name="Text Box 41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71" name="Text Box 41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72" name="Text Box 41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73" name="Text Box 41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74" name="Text Box 41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75" name="Text Box 41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76" name="Text Box 41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77" name="Text Box 41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78" name="Text Box 41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79" name="Text Box 41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80" name="Text Box 41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81" name="Text Box 41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82" name="Text Box 41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83" name="Text Box 41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84" name="Text Box 41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85" name="Text Box 41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86" name="Text Box 41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87" name="Text Box 41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88" name="Text Box 41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89" name="Text Box 41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90" name="Text Box 41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91" name="Text Box 41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92" name="Text Box 41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93" name="Text Box 41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94" name="Text Box 41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95" name="Text Box 41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96" name="Text Box 41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97" name="Text Box 41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98" name="Text Box 41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399" name="Text Box 41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00" name="Text Box 41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01" name="Text Box 41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02" name="Text Box 41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03" name="Text Box 41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04" name="Text Box 41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05" name="Text Box 41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06" name="Text Box 41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07" name="Text Box 41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08" name="Text Box 41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09" name="Text Box 41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10" name="Text Box 41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11" name="Text Box 41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12" name="Text Box 41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13" name="Text Box 41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14" name="Text Box 41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15" name="Text Box 41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16" name="Text Box 42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17" name="Text Box 42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18" name="Text Box 42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19" name="Text Box 42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20" name="Text Box 42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21" name="Text Box 42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22" name="Text Box 42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23" name="Text Box 42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24" name="Text Box 42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25" name="Text Box 42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26" name="Text Box 42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27" name="Text Box 42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28" name="Text Box 42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29" name="Text Box 42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30" name="Text Box 42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31" name="Text Box 42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32" name="Text Box 42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33" name="Text Box 42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34" name="Text Box 42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35" name="Text Box 42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36" name="Text Box 42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37" name="Text Box 42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38" name="Text Box 42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39" name="Text Box 42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40" name="Text Box 42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41" name="Text Box 42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42" name="Text Box 42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43" name="Text Box 42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44" name="Text Box 42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45" name="Text Box 42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46" name="Text Box 42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47" name="Text Box 42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48" name="Text Box 42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49" name="Text Box 42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50" name="Text Box 42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51" name="Text Box 42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52" name="Text Box 42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53" name="Text Box 42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54" name="Text Box 42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55" name="Text Box 42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56" name="Text Box 42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57" name="Text Box 42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58" name="Text Box 42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59" name="Text Box 42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60" name="Text Box 42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61" name="Text Box 42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62" name="Text Box 42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63" name="Text Box 42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64" name="Text Box 42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65" name="Text Box 42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66" name="Text Box 42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67" name="Text Box 42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68" name="Text Box 42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69" name="Text Box 42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70" name="Text Box 42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71" name="Text Box 42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72" name="Text Box 42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73" name="Text Box 42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74" name="Text Box 42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75" name="Text Box 42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76" name="Text Box 42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77" name="Text Box 42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78" name="Text Box 42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79" name="Text Box 42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80" name="Text Box 42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81" name="Text Box 42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82" name="Text Box 42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83" name="Text Box 42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84" name="Text Box 42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85" name="Text Box 42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86" name="Text Box 42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87" name="Text Box 42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88" name="Text Box 42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89" name="Text Box 42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90" name="Text Box 42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91" name="Text Box 42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92" name="Text Box 42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93" name="Text Box 42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94" name="Text Box 42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95" name="Text Box 42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96" name="Text Box 42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97" name="Text Box 42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98" name="Text Box 42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499" name="Text Box 42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00" name="Text Box 42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01" name="Text Box 42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02" name="Text Box 42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03" name="Text Box 42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04" name="Text Box 42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05" name="Text Box 42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06" name="Text Box 42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07" name="Text Box 42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08" name="Text Box 42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09" name="Text Box 42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10" name="Text Box 42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11" name="Text Box 42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12" name="Text Box 42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13" name="Text Box 42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14" name="Text Box 42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15" name="Text Box 42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16" name="Text Box 43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17" name="Text Box 43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18" name="Text Box 43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19" name="Text Box 43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20" name="Text Box 43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21" name="Text Box 43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22" name="Text Box 43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23" name="Text Box 43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24" name="Text Box 43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25" name="Text Box 43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26" name="Text Box 43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27" name="Text Box 43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28" name="Text Box 43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29" name="Text Box 43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30" name="Text Box 43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31" name="Text Box 43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32" name="Text Box 43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33" name="Text Box 43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34" name="Text Box 43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35" name="Text Box 43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36" name="Text Box 43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37" name="Text Box 43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38" name="Text Box 43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39" name="Text Box 43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40" name="Text Box 43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41" name="Text Box 43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42" name="Text Box 43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43" name="Text Box 43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44" name="Text Box 43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45" name="Text Box 43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46" name="Text Box 43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47" name="Text Box 43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48" name="Text Box 43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49" name="Text Box 43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50" name="Text Box 43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51" name="Text Box 43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52" name="Text Box 43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53" name="Text Box 43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54" name="Text Box 43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55" name="Text Box 43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56" name="Text Box 43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57" name="Text Box 43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58" name="Text Box 43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59" name="Text Box 43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60" name="Text Box 43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61" name="Text Box 43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62" name="Text Box 43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63" name="Text Box 43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64" name="Text Box 43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65" name="Text Box 43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66" name="Text Box 43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67" name="Text Box 43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68" name="Text Box 43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69" name="Text Box 43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70" name="Text Box 43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71" name="Text Box 43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72" name="Text Box 43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73" name="Text Box 43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74" name="Text Box 43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75" name="Text Box 43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76" name="Text Box 43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77" name="Text Box 43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78" name="Text Box 43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79" name="Text Box 43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80" name="Text Box 43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81" name="Text Box 43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82" name="Text Box 43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83" name="Text Box 43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84" name="Text Box 43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85" name="Text Box 43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86" name="Text Box 43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87" name="Text Box 43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88" name="Text Box 43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89" name="Text Box 43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90" name="Text Box 43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91" name="Text Box 43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92" name="Text Box 43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93" name="Text Box 43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94" name="Text Box 43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95" name="Text Box 43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96" name="Text Box 43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97" name="Text Box 43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98" name="Text Box 43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599" name="Text Box 43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00" name="Text Box 43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01" name="Text Box 43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02" name="Text Box 43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03" name="Text Box 43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04" name="Text Box 43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05" name="Text Box 43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06" name="Text Box 43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07" name="Text Box 43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08" name="Text Box 43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09" name="Text Box 43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10" name="Text Box 43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11" name="Text Box 43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12" name="Text Box 43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13" name="Text Box 43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14" name="Text Box 43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15" name="Text Box 43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16" name="Text Box 44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17" name="Text Box 44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18" name="Text Box 44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19" name="Text Box 44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20" name="Text Box 44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21" name="Text Box 44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22" name="Text Box 44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23" name="Text Box 44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24" name="Text Box 44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25" name="Text Box 44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26" name="Text Box 44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27" name="Text Box 44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28" name="Text Box 44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29" name="Text Box 44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30" name="Text Box 44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31" name="Text Box 44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32" name="Text Box 44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33" name="Text Box 44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34" name="Text Box 44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35" name="Text Box 44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36" name="Text Box 44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37" name="Text Box 44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38" name="Text Box 44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39" name="Text Box 44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40" name="Text Box 44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41" name="Text Box 44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42" name="Text Box 44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43" name="Text Box 44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44" name="Text Box 44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45" name="Text Box 44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46" name="Text Box 44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47" name="Text Box 44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48" name="Text Box 44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49" name="Text Box 44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50" name="Text Box 44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51" name="Text Box 44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52" name="Text Box 44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53" name="Text Box 44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54" name="Text Box 44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55" name="Text Box 44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56" name="Text Box 44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57" name="Text Box 44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58" name="Text Box 44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59" name="Text Box 44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60" name="Text Box 44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61" name="Text Box 44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62" name="Text Box 44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63" name="Text Box 44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64" name="Text Box 44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65" name="Text Box 44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66" name="Text Box 44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67" name="Text Box 44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68" name="Text Box 44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69" name="Text Box 44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70" name="Text Box 44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71" name="Text Box 44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72" name="Text Box 44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73" name="Text Box 44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74" name="Text Box 44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75" name="Text Box 44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76" name="Text Box 44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77" name="Text Box 44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78" name="Text Box 44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79" name="Text Box 44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80" name="Text Box 44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81" name="Text Box 44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82" name="Text Box 44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83" name="Text Box 44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84" name="Text Box 44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85" name="Text Box 44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86" name="Text Box 44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87" name="Text Box 44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88" name="Text Box 44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89" name="Text Box 44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90" name="Text Box 44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91" name="Text Box 44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92" name="Text Box 44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93" name="Text Box 44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94" name="Text Box 44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95" name="Text Box 44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96" name="Text Box 44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97" name="Text Box 44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98" name="Text Box 44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699" name="Text Box 44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00" name="Text Box 44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01" name="Text Box 44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02" name="Text Box 44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03" name="Text Box 44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04" name="Text Box 44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05" name="Text Box 44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06" name="Text Box 44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07" name="Text Box 44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08" name="Text Box 44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09" name="Text Box 44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10" name="Text Box 44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11" name="Text Box 44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12" name="Text Box 44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13" name="Text Box 44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14" name="Text Box 44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15" name="Text Box 44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16" name="Text Box 45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17" name="Text Box 45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18" name="Text Box 45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19" name="Text Box 45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20" name="Text Box 45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21" name="Text Box 45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22" name="Text Box 45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23" name="Text Box 45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24" name="Text Box 45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25" name="Text Box 45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26" name="Text Box 45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27" name="Text Box 45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28" name="Text Box 45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29" name="Text Box 45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30" name="Text Box 45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31" name="Text Box 45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32" name="Text Box 45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33" name="Text Box 45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34" name="Text Box 45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35" name="Text Box 45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36" name="Text Box 45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37" name="Text Box 45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38" name="Text Box 45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39" name="Text Box 45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40" name="Text Box 45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41" name="Text Box 45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42" name="Text Box 45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43" name="Text Box 45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44" name="Text Box 45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45" name="Text Box 45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46" name="Text Box 45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47" name="Text Box 45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48" name="Text Box 45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49" name="Text Box 45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50" name="Text Box 45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51" name="Text Box 45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52" name="Text Box 45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53" name="Text Box 45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54" name="Text Box 45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55" name="Text Box 45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56" name="Text Box 45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57" name="Text Box 45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58" name="Text Box 45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59" name="Text Box 45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60" name="Text Box 45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61" name="Text Box 45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62" name="Text Box 45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63" name="Text Box 45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64" name="Text Box 45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65" name="Text Box 45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66" name="Text Box 45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67" name="Text Box 45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68" name="Text Box 45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69" name="Text Box 45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70" name="Text Box 45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71" name="Text Box 45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72" name="Text Box 45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73" name="Text Box 45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74" name="Text Box 45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75" name="Text Box 45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76" name="Text Box 45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77" name="Text Box 45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78" name="Text Box 45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79" name="Text Box 45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80" name="Text Box 45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81" name="Text Box 45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82" name="Text Box 45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83" name="Text Box 45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84" name="Text Box 45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85" name="Text Box 45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86" name="Text Box 45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87" name="Text Box 45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88" name="Text Box 45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89" name="Text Box 45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90" name="Text Box 45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91" name="Text Box 45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92" name="Text Box 45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93" name="Text Box 45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94" name="Text Box 45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95" name="Text Box 45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96" name="Text Box 45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97" name="Text Box 45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98" name="Text Box 45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799" name="Text Box 45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00" name="Text Box 45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01" name="Text Box 45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02" name="Text Box 45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03" name="Text Box 45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04" name="Text Box 45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05" name="Text Box 45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06" name="Text Box 45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07" name="Text Box 45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08" name="Text Box 45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09" name="Text Box 45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10" name="Text Box 45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11" name="Text Box 45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12" name="Text Box 45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13" name="Text Box 45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14" name="Text Box 45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15" name="Text Box 45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16" name="Text Box 46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17" name="Text Box 46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18" name="Text Box 46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19" name="Text Box 46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20" name="Text Box 46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21" name="Text Box 46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22" name="Text Box 46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23" name="Text Box 46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24" name="Text Box 46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25" name="Text Box 46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26" name="Text Box 46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27" name="Text Box 46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28" name="Text Box 46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29" name="Text Box 46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30" name="Text Box 46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31" name="Text Box 46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32" name="Text Box 46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33" name="Text Box 46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34" name="Text Box 46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35" name="Text Box 46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36" name="Text Box 46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37" name="Text Box 46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38" name="Text Box 46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39" name="Text Box 46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40" name="Text Box 46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41" name="Text Box 46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42" name="Text Box 46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43" name="Text Box 46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44" name="Text Box 46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45" name="Text Box 46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46" name="Text Box 46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47" name="Text Box 46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48" name="Text Box 46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49" name="Text Box 46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50" name="Text Box 46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51" name="Text Box 46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52" name="Text Box 46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53" name="Text Box 46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54" name="Text Box 46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55" name="Text Box 46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56" name="Text Box 46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57" name="Text Box 46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58" name="Text Box 46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59" name="Text Box 46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60" name="Text Box 46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61" name="Text Box 46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62" name="Text Box 46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63" name="Text Box 46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64" name="Text Box 46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65" name="Text Box 46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66" name="Text Box 46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67" name="Text Box 46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68" name="Text Box 46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69" name="Text Box 46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70" name="Text Box 46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71" name="Text Box 46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72" name="Text Box 46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73" name="Text Box 46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74" name="Text Box 46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75" name="Text Box 46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76" name="Text Box 46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77" name="Text Box 46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78" name="Text Box 46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79" name="Text Box 46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80" name="Text Box 46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81" name="Text Box 46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82" name="Text Box 46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83" name="Text Box 46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84" name="Text Box 46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85" name="Text Box 46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86" name="Text Box 46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87" name="Text Box 46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88" name="Text Box 46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89" name="Text Box 46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90" name="Text Box 46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91" name="Text Box 46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92" name="Text Box 46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93" name="Text Box 46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94" name="Text Box 46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95" name="Text Box 46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96" name="Text Box 46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97" name="Text Box 46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98" name="Text Box 46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899" name="Text Box 46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00" name="Text Box 46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01" name="Text Box 46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02" name="Text Box 46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03" name="Text Box 46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04" name="Text Box 46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05" name="Text Box 46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06" name="Text Box 46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07" name="Text Box 46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08" name="Text Box 46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09" name="Text Box 46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10" name="Text Box 46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11" name="Text Box 46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12" name="Text Box 46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13" name="Text Box 46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14" name="Text Box 46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15" name="Text Box 46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16" name="Text Box 47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17" name="Text Box 47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18" name="Text Box 47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19" name="Text Box 47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20" name="Text Box 47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21" name="Text Box 47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22" name="Text Box 47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23" name="Text Box 47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24" name="Text Box 47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25" name="Text Box 47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26" name="Text Box 47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27" name="Text Box 47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28" name="Text Box 47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29" name="Text Box 47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30" name="Text Box 47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31" name="Text Box 47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32" name="Text Box 47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33" name="Text Box 47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34" name="Text Box 47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35" name="Text Box 47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36" name="Text Box 47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37" name="Text Box 47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38" name="Text Box 47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39" name="Text Box 47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40" name="Text Box 47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41" name="Text Box 47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42" name="Text Box 47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43" name="Text Box 47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44" name="Text Box 47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45" name="Text Box 47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46" name="Text Box 47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47" name="Text Box 47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48" name="Text Box 47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49" name="Text Box 47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50" name="Text Box 47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51" name="Text Box 47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52" name="Text Box 47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53" name="Text Box 47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54" name="Text Box 47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55" name="Text Box 47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56" name="Text Box 47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57" name="Text Box 47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58" name="Text Box 47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59" name="Text Box 47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60" name="Text Box 47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61" name="Text Box 47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62" name="Text Box 47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63" name="Text Box 47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64" name="Text Box 47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65" name="Text Box 47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66" name="Text Box 47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67" name="Text Box 47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68" name="Text Box 47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69" name="Text Box 47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70" name="Text Box 47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71" name="Text Box 47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72" name="Text Box 47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73" name="Text Box 47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74" name="Text Box 47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75" name="Text Box 47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76" name="Text Box 47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77" name="Text Box 47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78" name="Text Box 47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79" name="Text Box 47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80" name="Text Box 47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81" name="Text Box 47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82" name="Text Box 47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83" name="Text Box 47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84" name="Text Box 47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85" name="Text Box 47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86" name="Text Box 47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87" name="Text Box 47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88" name="Text Box 47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89" name="Text Box 47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90" name="Text Box 47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91" name="Text Box 47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92" name="Text Box 47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93" name="Text Box 47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94" name="Text Box 47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95" name="Text Box 47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96" name="Text Box 47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97" name="Text Box 47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98" name="Text Box 47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2999" name="Text Box 47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00" name="Text Box 47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01" name="Text Box 47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02" name="Text Box 47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03" name="Text Box 47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04" name="Text Box 47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05" name="Text Box 47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06" name="Text Box 47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07" name="Text Box 47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08" name="Text Box 47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09" name="Text Box 47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10" name="Text Box 47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11" name="Text Box 47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12" name="Text Box 47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13" name="Text Box 47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14" name="Text Box 47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15" name="Text Box 47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16" name="Text Box 48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17" name="Text Box 48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18" name="Text Box 48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19" name="Text Box 48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20" name="Text Box 48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21" name="Text Box 48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22" name="Text Box 48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23" name="Text Box 48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24" name="Text Box 48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25" name="Text Box 48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26" name="Text Box 48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27" name="Text Box 48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28" name="Text Box 48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29" name="Text Box 48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30" name="Text Box 48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31" name="Text Box 48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32" name="Text Box 48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33" name="Text Box 48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34" name="Text Box 48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35" name="Text Box 48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36" name="Text Box 48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37" name="Text Box 48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38" name="Text Box 48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39" name="Text Box 48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40" name="Text Box 48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41" name="Text Box 48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42" name="Text Box 48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43" name="Text Box 48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44" name="Text Box 48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45" name="Text Box 48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46" name="Text Box 48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47" name="Text Box 48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48" name="Text Box 48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49" name="Text Box 48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50" name="Text Box 48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51" name="Text Box 48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52" name="Text Box 48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53" name="Text Box 48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54" name="Text Box 48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55" name="Text Box 48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56" name="Text Box 48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57" name="Text Box 48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58" name="Text Box 48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59" name="Text Box 48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60" name="Text Box 48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61" name="Text Box 48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62" name="Text Box 48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63" name="Text Box 48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64" name="Text Box 48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65" name="Text Box 48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66" name="Text Box 48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67" name="Text Box 48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68" name="Text Box 48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69" name="Text Box 48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70" name="Text Box 48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71" name="Text Box 48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72" name="Text Box 48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73" name="Text Box 48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74" name="Text Box 48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75" name="Text Box 48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76" name="Text Box 48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77" name="Text Box 48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78" name="Text Box 48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79" name="Text Box 48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80" name="Text Box 48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81" name="Text Box 48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82" name="Text Box 48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83" name="Text Box 48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84" name="Text Box 48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85" name="Text Box 48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86" name="Text Box 48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87" name="Text Box 48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88" name="Text Box 48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89" name="Text Box 48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90" name="Text Box 48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91" name="Text Box 48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92" name="Text Box 48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93" name="Text Box 48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94" name="Text Box 48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95" name="Text Box 48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96" name="Text Box 48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97" name="Text Box 48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98" name="Text Box 48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099" name="Text Box 48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00" name="Text Box 48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01" name="Text Box 48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02" name="Text Box 48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03" name="Text Box 48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04" name="Text Box 48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05" name="Text Box 48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06" name="Text Box 48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07" name="Text Box 48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08" name="Text Box 48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09" name="Text Box 48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10" name="Text Box 48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11" name="Text Box 48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12" name="Text Box 48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13" name="Text Box 48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14" name="Text Box 48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15" name="Text Box 48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16" name="Text Box 49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17" name="Text Box 49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18" name="Text Box 49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19" name="Text Box 49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20" name="Text Box 49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21" name="Text Box 49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22" name="Text Box 49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23" name="Text Box 49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24" name="Text Box 49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25" name="Text Box 49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26" name="Text Box 49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27" name="Text Box 49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28" name="Text Box 49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29" name="Text Box 49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30" name="Text Box 49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31" name="Text Box 49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32" name="Text Box 49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33" name="Text Box 49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34" name="Text Box 49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35" name="Text Box 49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36" name="Text Box 49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37" name="Text Box 49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38" name="Text Box 49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39" name="Text Box 49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40" name="Text Box 49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41" name="Text Box 49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42" name="Text Box 49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43" name="Text Box 49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44" name="Text Box 49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45" name="Text Box 49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46" name="Text Box 49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47" name="Text Box 49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48" name="Text Box 49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49" name="Text Box 49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50" name="Text Box 49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51" name="Text Box 49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52" name="Text Box 49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53" name="Text Box 49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54" name="Text Box 49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55" name="Text Box 49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56" name="Text Box 49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57" name="Text Box 49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58" name="Text Box 49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59" name="Text Box 49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60" name="Text Box 49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61" name="Text Box 49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62" name="Text Box 49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63" name="Text Box 49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64" name="Text Box 49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65" name="Text Box 49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66" name="Text Box 49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67" name="Text Box 49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68" name="Text Box 49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69" name="Text Box 49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70" name="Text Box 49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71" name="Text Box 49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72" name="Text Box 49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73" name="Text Box 49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74" name="Text Box 49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75" name="Text Box 49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76" name="Text Box 49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77" name="Text Box 49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78" name="Text Box 49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79" name="Text Box 49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80" name="Text Box 49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81" name="Text Box 49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82" name="Text Box 49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83" name="Text Box 49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84" name="Text Box 49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85" name="Text Box 49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86" name="Text Box 49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87" name="Text Box 49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88" name="Text Box 49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89" name="Text Box 49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90" name="Text Box 49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91" name="Text Box 49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92" name="Text Box 49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93" name="Text Box 49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94" name="Text Box 49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95" name="Text Box 49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96" name="Text Box 49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97" name="Text Box 49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98" name="Text Box 49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199" name="Text Box 49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00" name="Text Box 49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01" name="Text Box 49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02" name="Text Box 49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03" name="Text Box 49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04" name="Text Box 49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05" name="Text Box 49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06" name="Text Box 49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07" name="Text Box 49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08" name="Text Box 49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09" name="Text Box 49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10" name="Text Box 49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11" name="Text Box 49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12" name="Text Box 49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13" name="Text Box 49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14" name="Text Box 49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15" name="Text Box 49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16" name="Text Box 50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17" name="Text Box 50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18" name="Text Box 50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19" name="Text Box 50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20" name="Text Box 50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21" name="Text Box 50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22" name="Text Box 50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23" name="Text Box 50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24" name="Text Box 50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25" name="Text Box 50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26" name="Text Box 50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27" name="Text Box 50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28" name="Text Box 50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29" name="Text Box 50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30" name="Text Box 50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31" name="Text Box 50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32" name="Text Box 50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33" name="Text Box 50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34" name="Text Box 50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35" name="Text Box 50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36" name="Text Box 50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37" name="Text Box 50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38" name="Text Box 50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39" name="Text Box 50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40" name="Text Box 50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41" name="Text Box 50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42" name="Text Box 50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43" name="Text Box 50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44" name="Text Box 50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45" name="Text Box 50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46" name="Text Box 50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47" name="Text Box 50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48" name="Text Box 50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49" name="Text Box 50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50" name="Text Box 50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51" name="Text Box 50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52" name="Text Box 50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53" name="Text Box 50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54" name="Text Box 50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55" name="Text Box 50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56" name="Text Box 50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57" name="Text Box 50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58" name="Text Box 50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59" name="Text Box 50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60" name="Text Box 50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61" name="Text Box 50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62" name="Text Box 50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63" name="Text Box 50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64" name="Text Box 50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65" name="Text Box 50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66" name="Text Box 50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67" name="Text Box 50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68" name="Text Box 50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69" name="Text Box 50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70" name="Text Box 50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71" name="Text Box 50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72" name="Text Box 50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73" name="Text Box 50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74" name="Text Box 50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75" name="Text Box 50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76" name="Text Box 50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77" name="Text Box 50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78" name="Text Box 50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79" name="Text Box 50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80" name="Text Box 50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81" name="Text Box 50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82" name="Text Box 50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83" name="Text Box 50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84" name="Text Box 50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85" name="Text Box 50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86" name="Text Box 50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87" name="Text Box 50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88" name="Text Box 50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89" name="Text Box 50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90" name="Text Box 50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91" name="Text Box 50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92" name="Text Box 50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93" name="Text Box 50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94" name="Text Box 50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95" name="Text Box 50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96" name="Text Box 50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97" name="Text Box 50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98" name="Text Box 50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299" name="Text Box 50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00" name="Text Box 50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01" name="Text Box 50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02" name="Text Box 50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03" name="Text Box 50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04" name="Text Box 50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05" name="Text Box 50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06" name="Text Box 50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07" name="Text Box 50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08" name="Text Box 50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09" name="Text Box 50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10" name="Text Box 50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11" name="Text Box 50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12" name="Text Box 50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13" name="Text Box 50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14" name="Text Box 50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15" name="Text Box 50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16" name="Text Box 51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17" name="Text Box 51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18" name="Text Box 51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19" name="Text Box 51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20" name="Text Box 51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21" name="Text Box 51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22" name="Text Box 51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23" name="Text Box 51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24" name="Text Box 51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25" name="Text Box 51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26" name="Text Box 51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27" name="Text Box 51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28" name="Text Box 51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29" name="Text Box 51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30" name="Text Box 51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31" name="Text Box 51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32" name="Text Box 51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33" name="Text Box 51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34" name="Text Box 51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35" name="Text Box 51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36" name="Text Box 51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37" name="Text Box 51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38" name="Text Box 51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39" name="Text Box 51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40" name="Text Box 51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41" name="Text Box 51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42" name="Text Box 51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43" name="Text Box 51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44" name="Text Box 51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45" name="Text Box 51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46" name="Text Box 51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47" name="Text Box 51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48" name="Text Box 51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49" name="Text Box 51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50" name="Text Box 51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51" name="Text Box 51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52" name="Text Box 51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53" name="Text Box 51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54" name="Text Box 51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55" name="Text Box 51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56" name="Text Box 51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57" name="Text Box 51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58" name="Text Box 51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59" name="Text Box 51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60" name="Text Box 51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61" name="Text Box 51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62" name="Text Box 51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63" name="Text Box 51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64" name="Text Box 51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65" name="Text Box 51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66" name="Text Box 51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67" name="Text Box 51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68" name="Text Box 51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69" name="Text Box 51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70" name="Text Box 51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71" name="Text Box 51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72" name="Text Box 51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73" name="Text Box 51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74" name="Text Box 51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75" name="Text Box 51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76" name="Text Box 51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77" name="Text Box 51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78" name="Text Box 51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79" name="Text Box 51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80" name="Text Box 51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81" name="Text Box 51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82" name="Text Box 51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83" name="Text Box 51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84" name="Text Box 51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85" name="Text Box 51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86" name="Text Box 51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87" name="Text Box 51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88" name="Text Box 51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89" name="Text Box 51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90" name="Text Box 51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91" name="Text Box 51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92" name="Text Box 51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93" name="Text Box 51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94" name="Text Box 51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95" name="Text Box 51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96" name="Text Box 51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97" name="Text Box 51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98" name="Text Box 51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399" name="Text Box 51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00" name="Text Box 51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01" name="Text Box 51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02" name="Text Box 51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03" name="Text Box 51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04" name="Text Box 51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05" name="Text Box 51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06" name="Text Box 51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07" name="Text Box 51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08" name="Text Box 51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09" name="Text Box 51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10" name="Text Box 51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11" name="Text Box 51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12" name="Text Box 51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13" name="Text Box 51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14" name="Text Box 51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15" name="Text Box 51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16" name="Text Box 52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17" name="Text Box 52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18" name="Text Box 52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19" name="Text Box 52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20" name="Text Box 52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21" name="Text Box 52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22" name="Text Box 52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23" name="Text Box 52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24" name="Text Box 52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25" name="Text Box 52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26" name="Text Box 52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27" name="Text Box 52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28" name="Text Box 52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29" name="Text Box 52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30" name="Text Box 52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31" name="Text Box 52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32" name="Text Box 52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33" name="Text Box 52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34" name="Text Box 52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35" name="Text Box 52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36" name="Text Box 52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37" name="Text Box 52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38" name="Text Box 52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39" name="Text Box 52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40" name="Text Box 52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41" name="Text Box 52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42" name="Text Box 52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43" name="Text Box 52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44" name="Text Box 52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45" name="Text Box 52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46" name="Text Box 52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47" name="Text Box 52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48" name="Text Box 52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49" name="Text Box 52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50" name="Text Box 52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51" name="Text Box 52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52" name="Text Box 52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53" name="Text Box 52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54" name="Text Box 52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55" name="Text Box 52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56" name="Text Box 52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57" name="Text Box 52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58" name="Text Box 52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59" name="Text Box 52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60" name="Text Box 52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61" name="Text Box 52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62" name="Text Box 52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63" name="Text Box 52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64" name="Text Box 52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65" name="Text Box 52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66" name="Text Box 52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67" name="Text Box 52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68" name="Text Box 52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69" name="Text Box 52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70" name="Text Box 52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71" name="Text Box 52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72" name="Text Box 52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73" name="Text Box 52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74" name="Text Box 52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75" name="Text Box 52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76" name="Text Box 52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77" name="Text Box 52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78" name="Text Box 52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79" name="Text Box 52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80" name="Text Box 52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81" name="Text Box 52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82" name="Text Box 52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83" name="Text Box 52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84" name="Text Box 52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85" name="Text Box 52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86" name="Text Box 52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87" name="Text Box 52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88" name="Text Box 52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89" name="Text Box 52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90" name="Text Box 52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91" name="Text Box 52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92" name="Text Box 52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93" name="Text Box 52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94" name="Text Box 52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95" name="Text Box 52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96" name="Text Box 52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97" name="Text Box 52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98" name="Text Box 52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499" name="Text Box 52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00" name="Text Box 52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01" name="Text Box 52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02" name="Text Box 52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03" name="Text Box 52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04" name="Text Box 52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05" name="Text Box 52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06" name="Text Box 52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07" name="Text Box 52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08" name="Text Box 52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09" name="Text Box 52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10" name="Text Box 52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11" name="Text Box 52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12" name="Text Box 52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13" name="Text Box 52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14" name="Text Box 52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15" name="Text Box 52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16" name="Text Box 53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17" name="Text Box 53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18" name="Text Box 53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19" name="Text Box 53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20" name="Text Box 53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21" name="Text Box 53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22" name="Text Box 53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23" name="Text Box 53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24" name="Text Box 530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25" name="Text Box 530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26" name="Text Box 531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27" name="Text Box 531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28" name="Text Box 531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29" name="Text Box 531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30" name="Text Box 531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31" name="Text Box 531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32" name="Text Box 531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33" name="Text Box 531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34" name="Text Box 531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35" name="Text Box 531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36" name="Text Box 532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37" name="Text Box 532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38" name="Text Box 532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39" name="Text Box 532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40" name="Text Box 532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41" name="Text Box 532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42" name="Text Box 532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43" name="Text Box 532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44" name="Text Box 532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45" name="Text Box 532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46" name="Text Box 533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47" name="Text Box 533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48" name="Text Box 533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49" name="Text Box 533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50" name="Text Box 533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51" name="Text Box 533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52" name="Text Box 533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53" name="Text Box 533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54" name="Text Box 533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55" name="Text Box 533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56" name="Text Box 534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57" name="Text Box 534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58" name="Text Box 534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59" name="Text Box 534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60" name="Text Box 534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61" name="Text Box 534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62" name="Text Box 534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63" name="Text Box 534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64" name="Text Box 534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65" name="Text Box 534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66" name="Text Box 535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67" name="Text Box 535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68" name="Text Box 535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69" name="Text Box 535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70" name="Text Box 535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71" name="Text Box 535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72" name="Text Box 535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73" name="Text Box 535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74" name="Text Box 535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75" name="Text Box 535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76" name="Text Box 536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77" name="Text Box 536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78" name="Text Box 536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79" name="Text Box 536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80" name="Text Box 536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81" name="Text Box 536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82" name="Text Box 536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83" name="Text Box 536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84" name="Text Box 536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85" name="Text Box 536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86" name="Text Box 537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87" name="Text Box 537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88" name="Text Box 537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89" name="Text Box 537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90" name="Text Box 537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91" name="Text Box 537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92" name="Text Box 537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93" name="Text Box 537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94" name="Text Box 537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95" name="Text Box 537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96" name="Text Box 538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97" name="Text Box 538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98" name="Text Box 538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599" name="Text Box 538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00" name="Text Box 538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01" name="Text Box 538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02" name="Text Box 538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03" name="Text Box 538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04" name="Text Box 538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05" name="Text Box 538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06" name="Text Box 539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07" name="Text Box 539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08" name="Text Box 539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09" name="Text Box 539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10" name="Text Box 539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11" name="Text Box 539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12" name="Text Box 539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13" name="Text Box 539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14" name="Text Box 5398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15" name="Text Box 5399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16" name="Text Box 5400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17" name="Text Box 5401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18" name="Text Box 5402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19" name="Text Box 5403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20" name="Text Box 5404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21" name="Text Box 5405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22" name="Text Box 5406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990</xdr:row>
      <xdr:rowOff>0</xdr:rowOff>
    </xdr:from>
    <xdr:to>
      <xdr:col>4</xdr:col>
      <xdr:colOff>85725</xdr:colOff>
      <xdr:row>991</xdr:row>
      <xdr:rowOff>19050</xdr:rowOff>
    </xdr:to>
    <xdr:sp macro="" textlink="">
      <xdr:nvSpPr>
        <xdr:cNvPr id="13623" name="Text Box 5407"/>
        <xdr:cNvSpPr txBox="1">
          <a:spLocks noChangeArrowheads="1"/>
        </xdr:cNvSpPr>
      </xdr:nvSpPr>
      <xdr:spPr bwMode="auto">
        <a:xfrm>
          <a:off x="4686300" y="18859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24" name="Text Box 5427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25" name="Text Box 5428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26" name="Text Box 5429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27" name="Text Box 5430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28" name="Text Box 5431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29" name="Text Box 5432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30" name="Text Box 5433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31" name="Text Box 5434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32" name="Text Box 5435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33" name="Text Box 5436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34" name="Text Box 5437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35" name="Text Box 5438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36" name="Text Box 5439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37" name="Text Box 5440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38" name="Text Box 5441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39" name="Text Box 5442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40" name="Text Box 5443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41" name="Text Box 5444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42" name="Text Box 5445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43" name="Text Box 5446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44" name="Text Box 5447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45" name="Text Box 5448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46" name="Text Box 5449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47" name="Text Box 5450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48" name="Text Box 5451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49" name="Text Box 5452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50" name="Text Box 5453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51" name="Text Box 5454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52" name="Text Box 5455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53" name="Text Box 5456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54" name="Text Box 5457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55" name="Text Box 5458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56" name="Text Box 5459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57" name="Text Box 5460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58" name="Text Box 5461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59" name="Text Box 5462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60" name="Text Box 5463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61" name="Text Box 5464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62" name="Text Box 5465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63" name="Text Box 5466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64" name="Text Box 5467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989</xdr:row>
      <xdr:rowOff>0</xdr:rowOff>
    </xdr:from>
    <xdr:to>
      <xdr:col>4</xdr:col>
      <xdr:colOff>85725</xdr:colOff>
      <xdr:row>990</xdr:row>
      <xdr:rowOff>19050</xdr:rowOff>
    </xdr:to>
    <xdr:sp macro="" textlink="">
      <xdr:nvSpPr>
        <xdr:cNvPr id="13665" name="Text Box 5468"/>
        <xdr:cNvSpPr txBox="1">
          <a:spLocks noChangeArrowheads="1"/>
        </xdr:cNvSpPr>
      </xdr:nvSpPr>
      <xdr:spPr bwMode="auto">
        <a:xfrm>
          <a:off x="4686300" y="18840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4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85546875" bestFit="1" customWidth="1"/>
  </cols>
  <sheetData>
    <row r="1" spans="1:5" ht="15" customHeight="1" x14ac:dyDescent="0.25">
      <c r="A1" s="35" t="s">
        <v>34</v>
      </c>
    </row>
    <row r="2" spans="1:5" ht="15" customHeight="1" x14ac:dyDescent="0.2">
      <c r="A2" s="36" t="s">
        <v>35</v>
      </c>
      <c r="B2" s="36"/>
      <c r="C2" s="36"/>
      <c r="D2" s="36"/>
      <c r="E2" s="36"/>
    </row>
    <row r="3" spans="1:5" ht="15" customHeight="1" x14ac:dyDescent="0.2">
      <c r="A3" s="36" t="s">
        <v>36</v>
      </c>
      <c r="B3" s="36"/>
      <c r="C3" s="36"/>
      <c r="D3" s="36"/>
      <c r="E3" s="36"/>
    </row>
    <row r="4" spans="1:5" ht="15" customHeight="1" x14ac:dyDescent="0.2">
      <c r="A4" s="37" t="s">
        <v>37</v>
      </c>
      <c r="B4" s="37"/>
      <c r="C4" s="37"/>
      <c r="D4" s="37"/>
      <c r="E4" s="37"/>
    </row>
    <row r="5" spans="1:5" ht="15" customHeight="1" x14ac:dyDescent="0.2">
      <c r="A5" s="37"/>
      <c r="B5" s="37"/>
      <c r="C5" s="37"/>
      <c r="D5" s="37"/>
      <c r="E5" s="37"/>
    </row>
    <row r="6" spans="1:5" ht="15" customHeight="1" x14ac:dyDescent="0.2">
      <c r="A6" s="37"/>
      <c r="B6" s="37"/>
      <c r="C6" s="37"/>
      <c r="D6" s="37"/>
      <c r="E6" s="37"/>
    </row>
    <row r="7" spans="1:5" ht="15" customHeight="1" x14ac:dyDescent="0.2">
      <c r="A7" s="37"/>
      <c r="B7" s="37"/>
      <c r="C7" s="37"/>
      <c r="D7" s="37"/>
      <c r="E7" s="37"/>
    </row>
    <row r="8" spans="1:5" ht="15" customHeight="1" x14ac:dyDescent="0.2">
      <c r="A8" s="37"/>
      <c r="B8" s="37"/>
      <c r="C8" s="37"/>
      <c r="D8" s="37"/>
      <c r="E8" s="37"/>
    </row>
    <row r="9" spans="1:5" ht="15" customHeight="1" x14ac:dyDescent="0.2">
      <c r="A9" s="38"/>
      <c r="B9" s="38"/>
      <c r="C9" s="38"/>
      <c r="D9" s="38"/>
      <c r="E9" s="38"/>
    </row>
    <row r="10" spans="1:5" ht="15" customHeight="1" x14ac:dyDescent="0.25">
      <c r="A10" s="39" t="s">
        <v>1</v>
      </c>
      <c r="B10" s="40"/>
      <c r="C10" s="40"/>
      <c r="D10" s="40"/>
      <c r="E10" s="40"/>
    </row>
    <row r="11" spans="1:5" ht="15" customHeight="1" x14ac:dyDescent="0.2">
      <c r="A11" s="41" t="s">
        <v>38</v>
      </c>
      <c r="B11" s="40"/>
      <c r="C11" s="40"/>
      <c r="D11" s="40"/>
      <c r="E11" s="42" t="s">
        <v>39</v>
      </c>
    </row>
    <row r="12" spans="1:5" ht="15" customHeight="1" x14ac:dyDescent="0.25">
      <c r="A12" s="43"/>
      <c r="B12" s="39"/>
      <c r="C12" s="40"/>
      <c r="D12" s="40"/>
      <c r="E12" s="44"/>
    </row>
    <row r="13" spans="1:5" ht="15" customHeight="1" x14ac:dyDescent="0.2">
      <c r="B13" s="45" t="s">
        <v>40</v>
      </c>
      <c r="C13" s="45" t="s">
        <v>41</v>
      </c>
      <c r="D13" s="46" t="s">
        <v>42</v>
      </c>
      <c r="E13" s="47" t="s">
        <v>43</v>
      </c>
    </row>
    <row r="14" spans="1:5" ht="15" customHeight="1" x14ac:dyDescent="0.2">
      <c r="B14" s="48">
        <v>33155</v>
      </c>
      <c r="C14" s="49"/>
      <c r="D14" s="50" t="s">
        <v>44</v>
      </c>
      <c r="E14" s="51">
        <v>125360000</v>
      </c>
    </row>
    <row r="15" spans="1:5" ht="15" customHeight="1" x14ac:dyDescent="0.2">
      <c r="B15" s="52"/>
      <c r="C15" s="53" t="s">
        <v>45</v>
      </c>
      <c r="D15" s="54"/>
      <c r="E15" s="55">
        <f>SUM(E14:E14)</f>
        <v>125360000</v>
      </c>
    </row>
    <row r="16" spans="1:5" ht="15" customHeight="1" x14ac:dyDescent="0.25">
      <c r="A16" s="56"/>
      <c r="B16" s="57"/>
      <c r="C16" s="57"/>
      <c r="D16" s="57"/>
      <c r="E16" s="57"/>
    </row>
    <row r="17" spans="1:5" ht="15" customHeight="1" x14ac:dyDescent="0.25">
      <c r="A17" s="58" t="s">
        <v>16</v>
      </c>
      <c r="B17" s="59"/>
      <c r="C17" s="59"/>
      <c r="D17" s="59"/>
      <c r="E17" s="60"/>
    </row>
    <row r="18" spans="1:5" ht="15" customHeight="1" x14ac:dyDescent="0.2">
      <c r="A18" s="41" t="s">
        <v>38</v>
      </c>
      <c r="B18" s="59"/>
      <c r="C18" s="59"/>
      <c r="D18" s="59"/>
      <c r="E18" s="42" t="s">
        <v>39</v>
      </c>
    </row>
    <row r="19" spans="1:5" ht="15" customHeight="1" x14ac:dyDescent="0.2"/>
    <row r="20" spans="1:5" ht="15" customHeight="1" x14ac:dyDescent="0.2">
      <c r="A20" s="61" t="s">
        <v>46</v>
      </c>
      <c r="E20" s="62">
        <v>125360000</v>
      </c>
    </row>
    <row r="21" spans="1:5" ht="15" customHeight="1" x14ac:dyDescent="0.2"/>
    <row r="22" spans="1:5" ht="15" customHeight="1" x14ac:dyDescent="0.2"/>
    <row r="23" spans="1:5" ht="15" customHeight="1" x14ac:dyDescent="0.25">
      <c r="A23" s="35" t="s">
        <v>47</v>
      </c>
    </row>
    <row r="24" spans="1:5" ht="15" customHeight="1" x14ac:dyDescent="0.2">
      <c r="A24" s="36" t="s">
        <v>35</v>
      </c>
      <c r="B24" s="36"/>
      <c r="C24" s="36"/>
      <c r="D24" s="36"/>
      <c r="E24" s="36"/>
    </row>
    <row r="25" spans="1:5" ht="15" customHeight="1" x14ac:dyDescent="0.2">
      <c r="A25" s="36" t="s">
        <v>36</v>
      </c>
      <c r="B25" s="36"/>
      <c r="C25" s="36"/>
      <c r="D25" s="36"/>
      <c r="E25" s="36"/>
    </row>
    <row r="26" spans="1:5" ht="15" customHeight="1" x14ac:dyDescent="0.2">
      <c r="A26" s="37" t="s">
        <v>48</v>
      </c>
      <c r="B26" s="37"/>
      <c r="C26" s="37"/>
      <c r="D26" s="37"/>
      <c r="E26" s="37"/>
    </row>
    <row r="27" spans="1:5" ht="15" customHeight="1" x14ac:dyDescent="0.2">
      <c r="A27" s="37"/>
      <c r="B27" s="37"/>
      <c r="C27" s="37"/>
      <c r="D27" s="37"/>
      <c r="E27" s="37"/>
    </row>
    <row r="28" spans="1:5" ht="15" customHeight="1" x14ac:dyDescent="0.2">
      <c r="A28" s="37"/>
      <c r="B28" s="37"/>
      <c r="C28" s="37"/>
      <c r="D28" s="37"/>
      <c r="E28" s="37"/>
    </row>
    <row r="29" spans="1:5" ht="15" customHeight="1" x14ac:dyDescent="0.2">
      <c r="A29" s="37"/>
      <c r="B29" s="37"/>
      <c r="C29" s="37"/>
      <c r="D29" s="37"/>
      <c r="E29" s="37"/>
    </row>
    <row r="30" spans="1:5" ht="15" customHeight="1" x14ac:dyDescent="0.2">
      <c r="A30" s="37"/>
      <c r="B30" s="37"/>
      <c r="C30" s="37"/>
      <c r="D30" s="37"/>
      <c r="E30" s="37"/>
    </row>
    <row r="31" spans="1:5" ht="15" customHeight="1" x14ac:dyDescent="0.2">
      <c r="A31" s="37"/>
      <c r="B31" s="37"/>
      <c r="C31" s="37"/>
      <c r="D31" s="37"/>
      <c r="E31" s="37"/>
    </row>
    <row r="32" spans="1:5" ht="15" customHeight="1" x14ac:dyDescent="0.2">
      <c r="A32" s="38"/>
      <c r="B32" s="38"/>
      <c r="C32" s="38"/>
      <c r="D32" s="38"/>
      <c r="E32" s="38"/>
    </row>
    <row r="33" spans="1:5" ht="15" customHeight="1" x14ac:dyDescent="0.25">
      <c r="A33" s="39" t="s">
        <v>1</v>
      </c>
      <c r="B33" s="40"/>
      <c r="C33" s="40"/>
      <c r="D33" s="40"/>
      <c r="E33" s="40"/>
    </row>
    <row r="34" spans="1:5" ht="15" customHeight="1" x14ac:dyDescent="0.2">
      <c r="A34" s="41" t="s">
        <v>38</v>
      </c>
      <c r="B34" s="40"/>
      <c r="C34" s="40"/>
      <c r="D34" s="40"/>
      <c r="E34" s="42" t="s">
        <v>39</v>
      </c>
    </row>
    <row r="35" spans="1:5" ht="15" customHeight="1" x14ac:dyDescent="0.25">
      <c r="A35" s="43"/>
      <c r="B35" s="39"/>
      <c r="C35" s="40"/>
      <c r="D35" s="40"/>
      <c r="E35" s="44"/>
    </row>
    <row r="36" spans="1:5" ht="15" customHeight="1" x14ac:dyDescent="0.2">
      <c r="B36" s="45" t="s">
        <v>40</v>
      </c>
      <c r="C36" s="45" t="s">
        <v>41</v>
      </c>
      <c r="D36" s="46" t="s">
        <v>42</v>
      </c>
      <c r="E36" s="63" t="s">
        <v>43</v>
      </c>
    </row>
    <row r="37" spans="1:5" ht="15" customHeight="1" x14ac:dyDescent="0.2">
      <c r="B37" s="48">
        <v>33035</v>
      </c>
      <c r="C37" s="49"/>
      <c r="D37" s="50" t="s">
        <v>44</v>
      </c>
      <c r="E37" s="51">
        <v>96000</v>
      </c>
    </row>
    <row r="38" spans="1:5" ht="15" customHeight="1" x14ac:dyDescent="0.2">
      <c r="B38" s="52"/>
      <c r="C38" s="53" t="s">
        <v>45</v>
      </c>
      <c r="D38" s="54"/>
      <c r="E38" s="55">
        <f>SUM(E37:E37)</f>
        <v>96000</v>
      </c>
    </row>
    <row r="39" spans="1:5" ht="15" customHeight="1" x14ac:dyDescent="0.25">
      <c r="A39" s="56"/>
      <c r="B39" s="57"/>
      <c r="C39" s="57"/>
      <c r="D39" s="57"/>
      <c r="E39" s="57"/>
    </row>
    <row r="40" spans="1:5" ht="15" customHeight="1" x14ac:dyDescent="0.25">
      <c r="A40" s="39" t="s">
        <v>16</v>
      </c>
      <c r="B40" s="40"/>
      <c r="C40" s="40"/>
      <c r="D40" s="40"/>
      <c r="E40" s="43"/>
    </row>
    <row r="41" spans="1:5" ht="15" customHeight="1" x14ac:dyDescent="0.2">
      <c r="A41" s="41" t="s">
        <v>38</v>
      </c>
      <c r="B41" s="40"/>
      <c r="C41" s="40"/>
      <c r="D41" s="40"/>
      <c r="E41" s="42" t="s">
        <v>39</v>
      </c>
    </row>
    <row r="42" spans="1:5" ht="15" customHeight="1" x14ac:dyDescent="0.2"/>
    <row r="43" spans="1:5" ht="15" customHeight="1" x14ac:dyDescent="0.2">
      <c r="B43" s="45" t="s">
        <v>40</v>
      </c>
      <c r="C43" s="45" t="s">
        <v>41</v>
      </c>
      <c r="D43" s="64" t="s">
        <v>42</v>
      </c>
      <c r="E43" s="45" t="s">
        <v>43</v>
      </c>
    </row>
    <row r="44" spans="1:5" ht="15" customHeight="1" x14ac:dyDescent="0.2">
      <c r="B44" s="48">
        <v>33035</v>
      </c>
      <c r="C44" s="49"/>
      <c r="D44" s="65" t="s">
        <v>49</v>
      </c>
      <c r="E44" s="66">
        <v>96000</v>
      </c>
    </row>
    <row r="45" spans="1:5" ht="15" customHeight="1" x14ac:dyDescent="0.2">
      <c r="A45" s="67"/>
      <c r="B45" s="68"/>
      <c r="C45" s="53" t="s">
        <v>45</v>
      </c>
      <c r="D45" s="69"/>
      <c r="E45" s="70">
        <f>SUM(E44:E44)</f>
        <v>96000</v>
      </c>
    </row>
    <row r="46" spans="1:5" ht="15" customHeight="1" x14ac:dyDescent="0.25">
      <c r="A46" s="35"/>
    </row>
    <row r="47" spans="1:5" ht="15" customHeight="1" x14ac:dyDescent="0.25">
      <c r="A47" s="35"/>
    </row>
    <row r="48" spans="1:5" ht="15" customHeight="1" x14ac:dyDescent="0.25">
      <c r="A48" s="35"/>
    </row>
    <row r="49" spans="1:5" ht="15" customHeight="1" x14ac:dyDescent="0.25">
      <c r="A49" s="35"/>
    </row>
    <row r="50" spans="1:5" ht="15" customHeight="1" x14ac:dyDescent="0.25">
      <c r="A50" s="35"/>
    </row>
    <row r="51" spans="1:5" ht="15" customHeight="1" x14ac:dyDescent="0.25">
      <c r="A51" s="35"/>
    </row>
    <row r="52" spans="1:5" ht="15" customHeight="1" x14ac:dyDescent="0.25">
      <c r="A52" s="35"/>
    </row>
    <row r="53" spans="1:5" ht="15" customHeight="1" x14ac:dyDescent="0.25">
      <c r="A53" s="35"/>
    </row>
    <row r="54" spans="1:5" ht="15" customHeight="1" x14ac:dyDescent="0.25">
      <c r="A54" s="35" t="s">
        <v>50</v>
      </c>
    </row>
    <row r="55" spans="1:5" ht="15" customHeight="1" x14ac:dyDescent="0.2">
      <c r="A55" s="36" t="s">
        <v>35</v>
      </c>
      <c r="B55" s="36"/>
      <c r="C55" s="36"/>
      <c r="D55" s="36"/>
      <c r="E55" s="36"/>
    </row>
    <row r="56" spans="1:5" ht="15" customHeight="1" x14ac:dyDescent="0.2">
      <c r="A56" s="36" t="s">
        <v>36</v>
      </c>
      <c r="B56" s="36"/>
      <c r="C56" s="36"/>
      <c r="D56" s="36"/>
      <c r="E56" s="36"/>
    </row>
    <row r="57" spans="1:5" ht="15" customHeight="1" x14ac:dyDescent="0.2">
      <c r="A57" s="37" t="s">
        <v>51</v>
      </c>
      <c r="B57" s="37"/>
      <c r="C57" s="37"/>
      <c r="D57" s="37"/>
      <c r="E57" s="37"/>
    </row>
    <row r="58" spans="1:5" ht="15" customHeight="1" x14ac:dyDescent="0.2">
      <c r="A58" s="37"/>
      <c r="B58" s="37"/>
      <c r="C58" s="37"/>
      <c r="D58" s="37"/>
      <c r="E58" s="37"/>
    </row>
    <row r="59" spans="1:5" ht="15" customHeight="1" x14ac:dyDescent="0.2">
      <c r="A59" s="37"/>
      <c r="B59" s="37"/>
      <c r="C59" s="37"/>
      <c r="D59" s="37"/>
      <c r="E59" s="37"/>
    </row>
    <row r="60" spans="1:5" ht="15" customHeight="1" x14ac:dyDescent="0.2">
      <c r="A60" s="37"/>
      <c r="B60" s="37"/>
      <c r="C60" s="37"/>
      <c r="D60" s="37"/>
      <c r="E60" s="37"/>
    </row>
    <row r="61" spans="1:5" ht="15" customHeight="1" x14ac:dyDescent="0.2">
      <c r="A61" s="37"/>
      <c r="B61" s="37"/>
      <c r="C61" s="37"/>
      <c r="D61" s="37"/>
      <c r="E61" s="37"/>
    </row>
    <row r="62" spans="1:5" ht="15" customHeight="1" x14ac:dyDescent="0.2">
      <c r="A62" s="37"/>
      <c r="B62" s="37"/>
      <c r="C62" s="37"/>
      <c r="D62" s="37"/>
      <c r="E62" s="37"/>
    </row>
    <row r="63" spans="1:5" ht="15" customHeight="1" x14ac:dyDescent="0.2">
      <c r="A63" s="38"/>
      <c r="B63" s="38"/>
      <c r="C63" s="38"/>
      <c r="D63" s="38"/>
      <c r="E63" s="38"/>
    </row>
    <row r="64" spans="1:5" ht="15" customHeight="1" x14ac:dyDescent="0.25">
      <c r="A64" s="39" t="s">
        <v>1</v>
      </c>
      <c r="B64" s="40"/>
      <c r="C64" s="40"/>
      <c r="D64" s="40"/>
      <c r="E64" s="40"/>
    </row>
    <row r="65" spans="1:5" ht="15" customHeight="1" x14ac:dyDescent="0.2">
      <c r="A65" s="41" t="s">
        <v>38</v>
      </c>
      <c r="B65" s="40"/>
      <c r="C65" s="40"/>
      <c r="D65" s="40"/>
      <c r="E65" s="42" t="s">
        <v>39</v>
      </c>
    </row>
    <row r="66" spans="1:5" ht="15" customHeight="1" x14ac:dyDescent="0.25">
      <c r="A66" s="71"/>
      <c r="B66" s="39"/>
      <c r="C66" s="40"/>
      <c r="D66" s="40"/>
      <c r="E66" s="44"/>
    </row>
    <row r="67" spans="1:5" ht="15" customHeight="1" x14ac:dyDescent="0.2">
      <c r="B67" s="45" t="s">
        <v>40</v>
      </c>
      <c r="C67" s="45" t="s">
        <v>41</v>
      </c>
      <c r="D67" s="46" t="s">
        <v>42</v>
      </c>
      <c r="E67" s="45" t="s">
        <v>43</v>
      </c>
    </row>
    <row r="68" spans="1:5" ht="15" customHeight="1" x14ac:dyDescent="0.2">
      <c r="B68" s="72">
        <v>33038</v>
      </c>
      <c r="C68" s="73"/>
      <c r="D68" s="50" t="s">
        <v>44</v>
      </c>
      <c r="E68" s="51">
        <v>1616020</v>
      </c>
    </row>
    <row r="69" spans="1:5" ht="15" customHeight="1" x14ac:dyDescent="0.2">
      <c r="B69" s="74"/>
      <c r="C69" s="53" t="s">
        <v>45</v>
      </c>
      <c r="D69" s="54"/>
      <c r="E69" s="55">
        <f>SUM(E68:E68)</f>
        <v>1616020</v>
      </c>
    </row>
    <row r="70" spans="1:5" ht="15" customHeight="1" x14ac:dyDescent="0.25">
      <c r="A70" s="56"/>
      <c r="B70" s="57"/>
      <c r="C70" s="57"/>
      <c r="D70" s="57"/>
      <c r="E70" s="57"/>
    </row>
    <row r="71" spans="1:5" ht="15" customHeight="1" x14ac:dyDescent="0.25">
      <c r="A71" s="39" t="s">
        <v>16</v>
      </c>
      <c r="B71" s="40"/>
      <c r="C71" s="40"/>
      <c r="D71" s="40"/>
      <c r="E71" s="71"/>
    </row>
    <row r="72" spans="1:5" ht="15" customHeight="1" x14ac:dyDescent="0.2">
      <c r="A72" s="41" t="s">
        <v>38</v>
      </c>
      <c r="B72" s="40"/>
      <c r="C72" s="40"/>
      <c r="D72" s="40"/>
      <c r="E72" s="42" t="s">
        <v>39</v>
      </c>
    </row>
    <row r="73" spans="1:5" ht="15" customHeight="1" x14ac:dyDescent="0.25">
      <c r="A73" s="71"/>
      <c r="B73" s="39"/>
      <c r="C73" s="40"/>
      <c r="D73" s="40"/>
      <c r="E73" s="44"/>
    </row>
    <row r="74" spans="1:5" ht="15" customHeight="1" x14ac:dyDescent="0.2">
      <c r="B74" s="45" t="s">
        <v>40</v>
      </c>
      <c r="C74" s="45" t="s">
        <v>41</v>
      </c>
      <c r="D74" s="46" t="s">
        <v>42</v>
      </c>
      <c r="E74" s="45" t="s">
        <v>43</v>
      </c>
    </row>
    <row r="75" spans="1:5" ht="15" customHeight="1" x14ac:dyDescent="0.2">
      <c r="B75" s="72">
        <v>33038</v>
      </c>
      <c r="C75" s="73"/>
      <c r="D75" s="65" t="s">
        <v>49</v>
      </c>
      <c r="E75" s="51">
        <v>1577855</v>
      </c>
    </row>
    <row r="76" spans="1:5" ht="15" customHeight="1" x14ac:dyDescent="0.2">
      <c r="B76" s="74"/>
      <c r="C76" s="53" t="s">
        <v>45</v>
      </c>
      <c r="D76" s="54"/>
      <c r="E76" s="55">
        <f>SUM(E75:E75)</f>
        <v>1577855</v>
      </c>
    </row>
    <row r="77" spans="1:5" ht="15" customHeight="1" x14ac:dyDescent="0.2"/>
    <row r="78" spans="1:5" ht="15" customHeight="1" x14ac:dyDescent="0.2">
      <c r="C78" s="47" t="s">
        <v>41</v>
      </c>
      <c r="D78" s="75" t="s">
        <v>52</v>
      </c>
      <c r="E78" s="63" t="s">
        <v>43</v>
      </c>
    </row>
    <row r="79" spans="1:5" ht="15" customHeight="1" x14ac:dyDescent="0.2">
      <c r="C79" s="76">
        <v>3121</v>
      </c>
      <c r="D79" s="77" t="s">
        <v>53</v>
      </c>
      <c r="E79" s="78">
        <v>21250</v>
      </c>
    </row>
    <row r="80" spans="1:5" ht="15" customHeight="1" x14ac:dyDescent="0.2">
      <c r="C80" s="76">
        <v>3122</v>
      </c>
      <c r="D80" s="79" t="s">
        <v>54</v>
      </c>
      <c r="E80" s="78">
        <v>16915</v>
      </c>
    </row>
    <row r="81" spans="1:7" ht="15" customHeight="1" x14ac:dyDescent="0.2">
      <c r="C81" s="80" t="s">
        <v>45</v>
      </c>
      <c r="D81" s="81"/>
      <c r="E81" s="82">
        <f>SUM(E79:E80)</f>
        <v>38165</v>
      </c>
      <c r="G81" s="83">
        <f>+E76+E81</f>
        <v>1616020</v>
      </c>
    </row>
    <row r="82" spans="1:7" ht="15" customHeight="1" x14ac:dyDescent="0.2"/>
    <row r="83" spans="1:7" ht="15" customHeight="1" x14ac:dyDescent="0.2"/>
    <row r="84" spans="1:7" ht="15" customHeight="1" x14ac:dyDescent="0.25">
      <c r="A84" s="35" t="s">
        <v>55</v>
      </c>
    </row>
    <row r="85" spans="1:7" ht="15" customHeight="1" x14ac:dyDescent="0.2">
      <c r="A85" s="36" t="s">
        <v>35</v>
      </c>
      <c r="B85" s="36"/>
      <c r="C85" s="36"/>
      <c r="D85" s="36"/>
      <c r="E85" s="36"/>
    </row>
    <row r="86" spans="1:7" ht="15" customHeight="1" x14ac:dyDescent="0.2">
      <c r="A86" s="36" t="s">
        <v>36</v>
      </c>
      <c r="B86" s="36"/>
      <c r="C86" s="36"/>
      <c r="D86" s="36"/>
      <c r="E86" s="36"/>
    </row>
    <row r="87" spans="1:7" ht="15" customHeight="1" x14ac:dyDescent="0.2">
      <c r="A87" s="37" t="s">
        <v>56</v>
      </c>
      <c r="B87" s="37"/>
      <c r="C87" s="37"/>
      <c r="D87" s="37"/>
      <c r="E87" s="37"/>
    </row>
    <row r="88" spans="1:7" ht="15" customHeight="1" x14ac:dyDescent="0.2">
      <c r="A88" s="37"/>
      <c r="B88" s="37"/>
      <c r="C88" s="37"/>
      <c r="D88" s="37"/>
      <c r="E88" s="37"/>
    </row>
    <row r="89" spans="1:7" ht="15" customHeight="1" x14ac:dyDescent="0.2">
      <c r="A89" s="37"/>
      <c r="B89" s="37"/>
      <c r="C89" s="37"/>
      <c r="D89" s="37"/>
      <c r="E89" s="37"/>
    </row>
    <row r="90" spans="1:7" ht="15" customHeight="1" x14ac:dyDescent="0.2">
      <c r="A90" s="37"/>
      <c r="B90" s="37"/>
      <c r="C90" s="37"/>
      <c r="D90" s="37"/>
      <c r="E90" s="37"/>
    </row>
    <row r="91" spans="1:7" ht="15" customHeight="1" x14ac:dyDescent="0.2">
      <c r="A91" s="37"/>
      <c r="B91" s="37"/>
      <c r="C91" s="37"/>
      <c r="D91" s="37"/>
      <c r="E91" s="37"/>
    </row>
    <row r="92" spans="1:7" ht="15" customHeight="1" x14ac:dyDescent="0.2">
      <c r="A92" s="37"/>
      <c r="B92" s="37"/>
      <c r="C92" s="37"/>
      <c r="D92" s="37"/>
      <c r="E92" s="37"/>
    </row>
    <row r="93" spans="1:7" ht="15" customHeight="1" x14ac:dyDescent="0.2">
      <c r="A93" s="38"/>
      <c r="B93" s="38"/>
      <c r="C93" s="38"/>
      <c r="D93" s="38"/>
      <c r="E93" s="38"/>
    </row>
    <row r="94" spans="1:7" ht="15" customHeight="1" x14ac:dyDescent="0.25">
      <c r="A94" s="39" t="s">
        <v>1</v>
      </c>
      <c r="B94" s="40"/>
      <c r="C94" s="40"/>
      <c r="D94" s="40"/>
      <c r="E94" s="40"/>
    </row>
    <row r="95" spans="1:7" ht="15" customHeight="1" x14ac:dyDescent="0.2">
      <c r="A95" s="41" t="s">
        <v>38</v>
      </c>
      <c r="B95" s="40"/>
      <c r="C95" s="40"/>
      <c r="D95" s="40"/>
      <c r="E95" s="42" t="s">
        <v>39</v>
      </c>
    </row>
    <row r="96" spans="1:7" ht="15" customHeight="1" x14ac:dyDescent="0.25">
      <c r="A96" s="43"/>
      <c r="B96" s="39"/>
      <c r="C96" s="40"/>
      <c r="D96" s="40"/>
      <c r="E96" s="44"/>
    </row>
    <row r="97" spans="1:5" ht="15" customHeight="1" x14ac:dyDescent="0.2">
      <c r="B97" s="45" t="s">
        <v>40</v>
      </c>
      <c r="C97" s="45" t="s">
        <v>41</v>
      </c>
      <c r="D97" s="46" t="s">
        <v>42</v>
      </c>
      <c r="E97" s="63" t="s">
        <v>43</v>
      </c>
    </row>
    <row r="98" spans="1:5" ht="15" customHeight="1" x14ac:dyDescent="0.2">
      <c r="B98" s="48">
        <v>33192</v>
      </c>
      <c r="C98" s="49"/>
      <c r="D98" s="50" t="s">
        <v>44</v>
      </c>
      <c r="E98" s="51">
        <v>75770</v>
      </c>
    </row>
    <row r="99" spans="1:5" ht="15" customHeight="1" x14ac:dyDescent="0.2">
      <c r="B99" s="52"/>
      <c r="C99" s="53" t="s">
        <v>45</v>
      </c>
      <c r="D99" s="54"/>
      <c r="E99" s="55">
        <f>SUM(E98:E98)</f>
        <v>75770</v>
      </c>
    </row>
    <row r="100" spans="1:5" ht="15" customHeight="1" x14ac:dyDescent="0.25">
      <c r="A100" s="56"/>
      <c r="B100" s="57"/>
      <c r="C100" s="57"/>
      <c r="D100" s="57"/>
      <c r="E100" s="57"/>
    </row>
    <row r="101" spans="1:5" ht="15" customHeight="1" x14ac:dyDescent="0.25">
      <c r="A101" s="56"/>
      <c r="B101" s="57"/>
      <c r="C101" s="57"/>
      <c r="D101" s="57"/>
      <c r="E101" s="57"/>
    </row>
    <row r="102" spans="1:5" ht="15" customHeight="1" x14ac:dyDescent="0.25">
      <c r="A102" s="56"/>
      <c r="B102" s="57"/>
      <c r="C102" s="57"/>
      <c r="D102" s="57"/>
      <c r="E102" s="57"/>
    </row>
    <row r="103" spans="1:5" ht="15" customHeight="1" x14ac:dyDescent="0.25">
      <c r="A103" s="56"/>
      <c r="B103" s="57"/>
      <c r="C103" s="57"/>
      <c r="D103" s="57"/>
      <c r="E103" s="57"/>
    </row>
    <row r="104" spans="1:5" ht="15" customHeight="1" x14ac:dyDescent="0.25">
      <c r="A104" s="56"/>
      <c r="B104" s="57"/>
      <c r="C104" s="57"/>
      <c r="D104" s="57"/>
      <c r="E104" s="57"/>
    </row>
    <row r="105" spans="1:5" ht="15" customHeight="1" x14ac:dyDescent="0.25">
      <c r="A105" s="56"/>
      <c r="B105" s="57"/>
      <c r="C105" s="57"/>
      <c r="D105" s="57"/>
      <c r="E105" s="57"/>
    </row>
    <row r="106" spans="1:5" ht="15" customHeight="1" x14ac:dyDescent="0.25">
      <c r="A106" s="39" t="s">
        <v>16</v>
      </c>
      <c r="B106" s="40"/>
      <c r="C106" s="40"/>
      <c r="D106" s="40"/>
      <c r="E106" s="43"/>
    </row>
    <row r="107" spans="1:5" ht="15" customHeight="1" x14ac:dyDescent="0.2">
      <c r="A107" s="41" t="s">
        <v>38</v>
      </c>
      <c r="B107" s="40"/>
      <c r="C107" s="40"/>
      <c r="D107" s="40"/>
      <c r="E107" s="42" t="s">
        <v>39</v>
      </c>
    </row>
    <row r="108" spans="1:5" ht="15" customHeight="1" x14ac:dyDescent="0.2"/>
    <row r="109" spans="1:5" ht="15" customHeight="1" x14ac:dyDescent="0.2">
      <c r="B109" s="45" t="s">
        <v>40</v>
      </c>
      <c r="C109" s="45" t="s">
        <v>41</v>
      </c>
      <c r="D109" s="64" t="s">
        <v>42</v>
      </c>
      <c r="E109" s="45" t="s">
        <v>43</v>
      </c>
    </row>
    <row r="110" spans="1:5" ht="15" customHeight="1" x14ac:dyDescent="0.2">
      <c r="B110" s="48">
        <v>33192</v>
      </c>
      <c r="C110" s="49"/>
      <c r="D110" s="65" t="s">
        <v>49</v>
      </c>
      <c r="E110" s="51">
        <v>75770</v>
      </c>
    </row>
    <row r="111" spans="1:5" ht="15" customHeight="1" x14ac:dyDescent="0.2">
      <c r="A111" s="67"/>
      <c r="B111" s="68"/>
      <c r="C111" s="53" t="s">
        <v>45</v>
      </c>
      <c r="D111" s="69"/>
      <c r="E111" s="70">
        <f>SUM(E110:E110)</f>
        <v>75770</v>
      </c>
    </row>
    <row r="112" spans="1:5" ht="15" customHeight="1" x14ac:dyDescent="0.2"/>
    <row r="113" spans="1:5" ht="15" customHeight="1" x14ac:dyDescent="0.2"/>
    <row r="114" spans="1:5" ht="15" customHeight="1" x14ac:dyDescent="0.25">
      <c r="A114" s="35" t="s">
        <v>57</v>
      </c>
    </row>
    <row r="115" spans="1:5" ht="15" customHeight="1" x14ac:dyDescent="0.2">
      <c r="A115" s="84" t="s">
        <v>35</v>
      </c>
      <c r="B115" s="84"/>
      <c r="C115" s="84"/>
      <c r="D115" s="84"/>
      <c r="E115" s="84"/>
    </row>
    <row r="116" spans="1:5" ht="15" customHeight="1" x14ac:dyDescent="0.2">
      <c r="A116" s="36" t="s">
        <v>58</v>
      </c>
      <c r="B116" s="36"/>
      <c r="C116" s="36"/>
      <c r="D116" s="36"/>
      <c r="E116" s="36"/>
    </row>
    <row r="117" spans="1:5" ht="15" customHeight="1" x14ac:dyDescent="0.2">
      <c r="A117" s="37" t="s">
        <v>59</v>
      </c>
      <c r="B117" s="37"/>
      <c r="C117" s="37"/>
      <c r="D117" s="37"/>
      <c r="E117" s="37"/>
    </row>
    <row r="118" spans="1:5" ht="15" customHeight="1" x14ac:dyDescent="0.2">
      <c r="A118" s="37"/>
      <c r="B118" s="37"/>
      <c r="C118" s="37"/>
      <c r="D118" s="37"/>
      <c r="E118" s="37"/>
    </row>
    <row r="119" spans="1:5" ht="15" customHeight="1" x14ac:dyDescent="0.2">
      <c r="A119" s="37"/>
      <c r="B119" s="37"/>
      <c r="C119" s="37"/>
      <c r="D119" s="37"/>
      <c r="E119" s="37"/>
    </row>
    <row r="120" spans="1:5" ht="15" customHeight="1" x14ac:dyDescent="0.2">
      <c r="A120" s="37"/>
      <c r="B120" s="37"/>
      <c r="C120" s="37"/>
      <c r="D120" s="37"/>
      <c r="E120" s="37"/>
    </row>
    <row r="121" spans="1:5" ht="15" customHeight="1" x14ac:dyDescent="0.2">
      <c r="A121" s="38"/>
      <c r="B121" s="85"/>
      <c r="C121" s="38"/>
      <c r="D121" s="38"/>
      <c r="E121" s="38"/>
    </row>
    <row r="122" spans="1:5" ht="15" customHeight="1" x14ac:dyDescent="0.25">
      <c r="A122" s="39" t="s">
        <v>1</v>
      </c>
      <c r="B122" s="86"/>
      <c r="C122" s="40"/>
      <c r="D122" s="40"/>
      <c r="E122" s="40"/>
    </row>
    <row r="123" spans="1:5" ht="15" customHeight="1" x14ac:dyDescent="0.2">
      <c r="A123" s="41" t="s">
        <v>60</v>
      </c>
      <c r="B123" s="86"/>
      <c r="C123" s="40"/>
      <c r="D123" s="40"/>
      <c r="E123" s="42" t="s">
        <v>61</v>
      </c>
    </row>
    <row r="124" spans="1:5" ht="15" customHeight="1" x14ac:dyDescent="0.25">
      <c r="A124" s="43"/>
      <c r="B124" s="87"/>
      <c r="C124" s="40"/>
      <c r="D124" s="40"/>
      <c r="E124" s="44"/>
    </row>
    <row r="125" spans="1:5" ht="15" customHeight="1" x14ac:dyDescent="0.2">
      <c r="B125" s="45" t="s">
        <v>40</v>
      </c>
      <c r="C125" s="45" t="s">
        <v>41</v>
      </c>
      <c r="D125" s="46" t="s">
        <v>42</v>
      </c>
      <c r="E125" s="45" t="s">
        <v>43</v>
      </c>
    </row>
    <row r="126" spans="1:5" ht="15" customHeight="1" x14ac:dyDescent="0.2">
      <c r="B126" s="48">
        <v>4001</v>
      </c>
      <c r="C126" s="49"/>
      <c r="D126" s="50" t="s">
        <v>44</v>
      </c>
      <c r="E126" s="51">
        <v>494937</v>
      </c>
    </row>
    <row r="127" spans="1:5" ht="15" customHeight="1" x14ac:dyDescent="0.2">
      <c r="B127" s="52"/>
      <c r="C127" s="53" t="s">
        <v>45</v>
      </c>
      <c r="D127" s="54"/>
      <c r="E127" s="55">
        <f>SUM(E126:E126)</f>
        <v>494937</v>
      </c>
    </row>
    <row r="128" spans="1:5" ht="15" customHeight="1" x14ac:dyDescent="0.25">
      <c r="A128" s="56"/>
      <c r="B128" s="88"/>
      <c r="C128" s="57"/>
      <c r="D128" s="57"/>
      <c r="E128" s="57"/>
    </row>
    <row r="129" spans="1:5" ht="15" customHeight="1" x14ac:dyDescent="0.25">
      <c r="A129" s="58" t="s">
        <v>16</v>
      </c>
      <c r="B129" s="89"/>
      <c r="C129" s="59"/>
      <c r="D129" s="59"/>
      <c r="E129" s="60"/>
    </row>
    <row r="130" spans="1:5" ht="15" customHeight="1" x14ac:dyDescent="0.2">
      <c r="A130" s="41" t="s">
        <v>62</v>
      </c>
      <c r="B130" s="89"/>
      <c r="C130" s="59"/>
      <c r="D130" s="59"/>
      <c r="E130" s="90" t="s">
        <v>63</v>
      </c>
    </row>
    <row r="131" spans="1:5" ht="15" customHeight="1" x14ac:dyDescent="0.2">
      <c r="A131" s="91"/>
      <c r="B131" s="89"/>
      <c r="C131" s="59"/>
      <c r="D131" s="59"/>
      <c r="E131" s="90"/>
    </row>
    <row r="132" spans="1:5" ht="15" customHeight="1" x14ac:dyDescent="0.2">
      <c r="B132" s="45" t="s">
        <v>40</v>
      </c>
      <c r="C132" s="45" t="s">
        <v>41</v>
      </c>
      <c r="D132" s="92" t="s">
        <v>52</v>
      </c>
      <c r="E132" s="45" t="s">
        <v>43</v>
      </c>
    </row>
    <row r="133" spans="1:5" ht="15" customHeight="1" x14ac:dyDescent="0.2">
      <c r="B133" s="48">
        <v>4001</v>
      </c>
      <c r="C133" s="93">
        <v>6172</v>
      </c>
      <c r="D133" s="94" t="s">
        <v>64</v>
      </c>
      <c r="E133" s="51">
        <v>494937</v>
      </c>
    </row>
    <row r="134" spans="1:5" ht="15" customHeight="1" x14ac:dyDescent="0.2">
      <c r="B134" s="52"/>
      <c r="C134" s="53" t="s">
        <v>45</v>
      </c>
      <c r="D134" s="54"/>
      <c r="E134" s="55">
        <f>SUM(E133:E133)</f>
        <v>494937</v>
      </c>
    </row>
    <row r="135" spans="1:5" ht="15" customHeight="1" x14ac:dyDescent="0.2"/>
    <row r="136" spans="1:5" ht="15" customHeight="1" x14ac:dyDescent="0.2"/>
    <row r="137" spans="1:5" ht="15" customHeight="1" x14ac:dyDescent="0.25">
      <c r="A137" s="35" t="s">
        <v>65</v>
      </c>
    </row>
    <row r="138" spans="1:5" ht="15" customHeight="1" x14ac:dyDescent="0.2">
      <c r="A138" s="36" t="s">
        <v>35</v>
      </c>
      <c r="B138" s="36"/>
      <c r="C138" s="36"/>
      <c r="D138" s="36"/>
      <c r="E138" s="36"/>
    </row>
    <row r="139" spans="1:5" ht="15" customHeight="1" x14ac:dyDescent="0.2">
      <c r="A139" s="36" t="s">
        <v>66</v>
      </c>
      <c r="B139" s="36"/>
      <c r="C139" s="36"/>
      <c r="D139" s="36"/>
      <c r="E139" s="36"/>
    </row>
    <row r="140" spans="1:5" ht="15" customHeight="1" x14ac:dyDescent="0.2">
      <c r="A140" s="37" t="s">
        <v>67</v>
      </c>
      <c r="B140" s="37"/>
      <c r="C140" s="37"/>
      <c r="D140" s="37"/>
      <c r="E140" s="37"/>
    </row>
    <row r="141" spans="1:5" ht="15" customHeight="1" x14ac:dyDescent="0.2">
      <c r="A141" s="37"/>
      <c r="B141" s="37"/>
      <c r="C141" s="37"/>
      <c r="D141" s="37"/>
      <c r="E141" s="37"/>
    </row>
    <row r="142" spans="1:5" ht="15" customHeight="1" x14ac:dyDescent="0.2">
      <c r="A142" s="37"/>
      <c r="B142" s="37"/>
      <c r="C142" s="37"/>
      <c r="D142" s="37"/>
      <c r="E142" s="37"/>
    </row>
    <row r="143" spans="1:5" ht="15" customHeight="1" x14ac:dyDescent="0.2">
      <c r="A143" s="37"/>
      <c r="B143" s="37"/>
      <c r="C143" s="37"/>
      <c r="D143" s="37"/>
      <c r="E143" s="37"/>
    </row>
    <row r="144" spans="1:5" ht="15" customHeight="1" x14ac:dyDescent="0.2">
      <c r="A144" s="37"/>
      <c r="B144" s="37"/>
      <c r="C144" s="37"/>
      <c r="D144" s="37"/>
      <c r="E144" s="37"/>
    </row>
    <row r="145" spans="1:5" ht="15" customHeight="1" x14ac:dyDescent="0.2">
      <c r="A145" s="95"/>
      <c r="B145" s="95"/>
      <c r="C145" s="95"/>
      <c r="D145" s="95"/>
      <c r="E145" s="95"/>
    </row>
    <row r="146" spans="1:5" ht="15" customHeight="1" x14ac:dyDescent="0.25">
      <c r="A146" s="39" t="s">
        <v>1</v>
      </c>
      <c r="B146" s="40"/>
      <c r="C146" s="40"/>
      <c r="D146" s="40"/>
      <c r="E146" s="40"/>
    </row>
    <row r="147" spans="1:5" ht="15" customHeight="1" x14ac:dyDescent="0.2">
      <c r="A147" s="91" t="s">
        <v>60</v>
      </c>
      <c r="B147" s="40"/>
      <c r="C147" s="40"/>
      <c r="D147" s="40"/>
      <c r="E147" s="42" t="s">
        <v>61</v>
      </c>
    </row>
    <row r="148" spans="1:5" ht="15" customHeight="1" x14ac:dyDescent="0.25">
      <c r="A148" s="60"/>
      <c r="B148" s="58"/>
      <c r="C148" s="59"/>
      <c r="D148" s="59"/>
      <c r="E148" s="96"/>
    </row>
    <row r="149" spans="1:5" ht="15" customHeight="1" x14ac:dyDescent="0.2">
      <c r="B149" s="47" t="s">
        <v>40</v>
      </c>
      <c r="C149" s="47" t="s">
        <v>41</v>
      </c>
      <c r="D149" s="75" t="s">
        <v>42</v>
      </c>
      <c r="E149" s="63" t="s">
        <v>43</v>
      </c>
    </row>
    <row r="150" spans="1:5" ht="15" customHeight="1" x14ac:dyDescent="0.2">
      <c r="B150" s="97">
        <v>98278</v>
      </c>
      <c r="C150" s="49"/>
      <c r="D150" s="50" t="s">
        <v>68</v>
      </c>
      <c r="E150" s="51">
        <v>1240680</v>
      </c>
    </row>
    <row r="151" spans="1:5" ht="15" customHeight="1" x14ac:dyDescent="0.2">
      <c r="B151" s="98"/>
      <c r="C151" s="80" t="s">
        <v>45</v>
      </c>
      <c r="D151" s="81"/>
      <c r="E151" s="82">
        <f>SUM(E150:E150)</f>
        <v>1240680</v>
      </c>
    </row>
    <row r="152" spans="1:5" ht="15" customHeight="1" x14ac:dyDescent="0.25">
      <c r="A152" s="56"/>
      <c r="B152" s="57"/>
      <c r="C152" s="57"/>
      <c r="D152" s="57"/>
      <c r="E152" s="57"/>
    </row>
    <row r="153" spans="1:5" ht="15" customHeight="1" x14ac:dyDescent="0.25">
      <c r="A153" s="56"/>
      <c r="B153" s="57"/>
      <c r="C153" s="57"/>
      <c r="D153" s="57"/>
      <c r="E153" s="57"/>
    </row>
    <row r="154" spans="1:5" ht="15" customHeight="1" x14ac:dyDescent="0.25">
      <c r="A154" s="56"/>
      <c r="B154" s="57"/>
      <c r="C154" s="57"/>
      <c r="D154" s="57"/>
      <c r="E154" s="57"/>
    </row>
    <row r="155" spans="1:5" ht="15" customHeight="1" x14ac:dyDescent="0.25">
      <c r="A155" s="56"/>
      <c r="B155" s="57"/>
      <c r="C155" s="57"/>
      <c r="D155" s="57"/>
      <c r="E155" s="57"/>
    </row>
    <row r="156" spans="1:5" ht="15" customHeight="1" x14ac:dyDescent="0.25">
      <c r="A156" s="56"/>
      <c r="B156" s="57"/>
      <c r="C156" s="57"/>
      <c r="D156" s="57"/>
      <c r="E156" s="57"/>
    </row>
    <row r="157" spans="1:5" ht="15" customHeight="1" x14ac:dyDescent="0.25">
      <c r="A157" s="56"/>
      <c r="B157" s="57"/>
      <c r="C157" s="57"/>
      <c r="D157" s="57"/>
      <c r="E157" s="57"/>
    </row>
    <row r="158" spans="1:5" ht="15" customHeight="1" x14ac:dyDescent="0.25">
      <c r="A158" s="39" t="s">
        <v>16</v>
      </c>
      <c r="B158" s="40"/>
      <c r="C158" s="40"/>
    </row>
    <row r="159" spans="1:5" ht="15" customHeight="1" x14ac:dyDescent="0.2">
      <c r="A159" s="91" t="s">
        <v>69</v>
      </c>
      <c r="B159" s="59"/>
      <c r="C159" s="59"/>
      <c r="D159" s="59"/>
      <c r="E159" s="90" t="s">
        <v>70</v>
      </c>
    </row>
    <row r="160" spans="1:5" ht="15" customHeight="1" x14ac:dyDescent="0.2">
      <c r="A160" s="43"/>
      <c r="B160" s="99"/>
      <c r="C160" s="40"/>
      <c r="D160" s="57"/>
      <c r="E160" s="100"/>
    </row>
    <row r="161" spans="1:5" ht="15" customHeight="1" x14ac:dyDescent="0.2">
      <c r="C161" s="45" t="s">
        <v>41</v>
      </c>
      <c r="D161" s="92" t="s">
        <v>52</v>
      </c>
      <c r="E161" s="63" t="s">
        <v>43</v>
      </c>
    </row>
    <row r="162" spans="1:5" ht="15" customHeight="1" x14ac:dyDescent="0.2">
      <c r="C162" s="101">
        <v>3769</v>
      </c>
      <c r="D162" s="94" t="s">
        <v>71</v>
      </c>
      <c r="E162" s="51">
        <v>1240680</v>
      </c>
    </row>
    <row r="163" spans="1:5" ht="15" customHeight="1" x14ac:dyDescent="0.2">
      <c r="C163" s="53" t="s">
        <v>45</v>
      </c>
      <c r="D163" s="69"/>
      <c r="E163" s="70">
        <f>SUM(E162:E162)</f>
        <v>1240680</v>
      </c>
    </row>
    <row r="164" spans="1:5" ht="15" customHeight="1" x14ac:dyDescent="0.2"/>
    <row r="165" spans="1:5" ht="15" customHeight="1" x14ac:dyDescent="0.2"/>
    <row r="166" spans="1:5" ht="15" customHeight="1" x14ac:dyDescent="0.25">
      <c r="A166" s="35" t="s">
        <v>72</v>
      </c>
    </row>
    <row r="167" spans="1:5" ht="15" customHeight="1" x14ac:dyDescent="0.2">
      <c r="A167" s="36" t="s">
        <v>35</v>
      </c>
      <c r="B167" s="36"/>
      <c r="C167" s="36"/>
      <c r="D167" s="36"/>
      <c r="E167" s="36"/>
    </row>
    <row r="168" spans="1:5" ht="15" customHeight="1" x14ac:dyDescent="0.2">
      <c r="A168" s="36" t="s">
        <v>66</v>
      </c>
      <c r="B168" s="36"/>
      <c r="C168" s="36"/>
      <c r="D168" s="36"/>
      <c r="E168" s="36"/>
    </row>
    <row r="169" spans="1:5" ht="15" customHeight="1" x14ac:dyDescent="0.2">
      <c r="A169" s="37" t="s">
        <v>73</v>
      </c>
      <c r="B169" s="37"/>
      <c r="C169" s="37"/>
      <c r="D169" s="37"/>
      <c r="E169" s="37"/>
    </row>
    <row r="170" spans="1:5" ht="15" customHeight="1" x14ac:dyDescent="0.2">
      <c r="A170" s="37"/>
      <c r="B170" s="37"/>
      <c r="C170" s="37"/>
      <c r="D170" s="37"/>
      <c r="E170" s="37"/>
    </row>
    <row r="171" spans="1:5" ht="15" customHeight="1" x14ac:dyDescent="0.2">
      <c r="A171" s="37"/>
      <c r="B171" s="37"/>
      <c r="C171" s="37"/>
      <c r="D171" s="37"/>
      <c r="E171" s="37"/>
    </row>
    <row r="172" spans="1:5" ht="15" customHeight="1" x14ac:dyDescent="0.2">
      <c r="A172" s="37"/>
      <c r="B172" s="37"/>
      <c r="C172" s="37"/>
      <c r="D172" s="37"/>
      <c r="E172" s="37"/>
    </row>
    <row r="173" spans="1:5" ht="15" customHeight="1" x14ac:dyDescent="0.2">
      <c r="A173" s="37"/>
      <c r="B173" s="37"/>
      <c r="C173" s="37"/>
      <c r="D173" s="37"/>
      <c r="E173" s="37"/>
    </row>
    <row r="174" spans="1:5" ht="15" customHeight="1" x14ac:dyDescent="0.2">
      <c r="A174" s="37"/>
      <c r="B174" s="37"/>
      <c r="C174" s="37"/>
      <c r="D174" s="37"/>
      <c r="E174" s="37"/>
    </row>
    <row r="175" spans="1:5" ht="15" customHeight="1" x14ac:dyDescent="0.2">
      <c r="A175" s="95"/>
      <c r="B175" s="95"/>
      <c r="C175" s="95"/>
      <c r="D175" s="95"/>
      <c r="E175" s="95"/>
    </row>
    <row r="176" spans="1:5" ht="15" customHeight="1" x14ac:dyDescent="0.25">
      <c r="A176" s="39" t="s">
        <v>1</v>
      </c>
      <c r="B176" s="40"/>
      <c r="C176" s="40"/>
      <c r="D176" s="40"/>
      <c r="E176" s="40"/>
    </row>
    <row r="177" spans="1:5" ht="15" customHeight="1" x14ac:dyDescent="0.2">
      <c r="A177" s="91" t="s">
        <v>60</v>
      </c>
      <c r="B177" s="40"/>
      <c r="C177" s="40"/>
      <c r="D177" s="40"/>
      <c r="E177" s="42" t="s">
        <v>61</v>
      </c>
    </row>
    <row r="178" spans="1:5" ht="15" customHeight="1" x14ac:dyDescent="0.25">
      <c r="A178" s="60"/>
      <c r="B178" s="58"/>
      <c r="C178" s="59"/>
      <c r="D178" s="59"/>
      <c r="E178" s="96"/>
    </row>
    <row r="179" spans="1:5" ht="15" customHeight="1" x14ac:dyDescent="0.2">
      <c r="B179" s="47" t="s">
        <v>40</v>
      </c>
      <c r="C179" s="47" t="s">
        <v>41</v>
      </c>
      <c r="D179" s="75" t="s">
        <v>42</v>
      </c>
      <c r="E179" s="63" t="s">
        <v>43</v>
      </c>
    </row>
    <row r="180" spans="1:5" ht="15" customHeight="1" x14ac:dyDescent="0.2">
      <c r="B180" s="97">
        <v>98278</v>
      </c>
      <c r="C180" s="49"/>
      <c r="D180" s="50" t="s">
        <v>68</v>
      </c>
      <c r="E180" s="51">
        <v>916875.4</v>
      </c>
    </row>
    <row r="181" spans="1:5" ht="15" customHeight="1" x14ac:dyDescent="0.2">
      <c r="B181" s="98"/>
      <c r="C181" s="80" t="s">
        <v>45</v>
      </c>
      <c r="D181" s="81"/>
      <c r="E181" s="82">
        <f>SUM(E180:E180)</f>
        <v>916875.4</v>
      </c>
    </row>
    <row r="182" spans="1:5" ht="15" customHeight="1" x14ac:dyDescent="0.25">
      <c r="A182" s="56"/>
      <c r="B182" s="57"/>
      <c r="C182" s="57"/>
      <c r="D182" s="57"/>
      <c r="E182" s="57"/>
    </row>
    <row r="183" spans="1:5" ht="15" customHeight="1" x14ac:dyDescent="0.25">
      <c r="A183" s="39" t="s">
        <v>16</v>
      </c>
      <c r="B183" s="40"/>
      <c r="C183" s="40"/>
    </row>
    <row r="184" spans="1:5" ht="15" customHeight="1" x14ac:dyDescent="0.2">
      <c r="A184" s="91" t="s">
        <v>69</v>
      </c>
      <c r="B184" s="59"/>
      <c r="C184" s="59"/>
      <c r="D184" s="59"/>
      <c r="E184" s="90" t="s">
        <v>70</v>
      </c>
    </row>
    <row r="185" spans="1:5" ht="15" customHeight="1" x14ac:dyDescent="0.2">
      <c r="A185" s="43"/>
      <c r="B185" s="99"/>
      <c r="C185" s="40"/>
      <c r="D185" s="57"/>
      <c r="E185" s="100"/>
    </row>
    <row r="186" spans="1:5" ht="15" customHeight="1" x14ac:dyDescent="0.2">
      <c r="C186" s="45" t="s">
        <v>41</v>
      </c>
      <c r="D186" s="92" t="s">
        <v>52</v>
      </c>
      <c r="E186" s="63" t="s">
        <v>43</v>
      </c>
    </row>
    <row r="187" spans="1:5" ht="15" customHeight="1" x14ac:dyDescent="0.2">
      <c r="C187" s="101">
        <v>3769</v>
      </c>
      <c r="D187" s="94" t="s">
        <v>71</v>
      </c>
      <c r="E187" s="51">
        <v>916875.4</v>
      </c>
    </row>
    <row r="188" spans="1:5" ht="15" customHeight="1" x14ac:dyDescent="0.2">
      <c r="C188" s="53" t="s">
        <v>45</v>
      </c>
      <c r="D188" s="69"/>
      <c r="E188" s="70">
        <f>SUM(E187:E187)</f>
        <v>916875.4</v>
      </c>
    </row>
    <row r="189" spans="1:5" ht="15" customHeight="1" x14ac:dyDescent="0.2"/>
    <row r="190" spans="1:5" ht="15" customHeight="1" x14ac:dyDescent="0.2"/>
    <row r="191" spans="1:5" ht="15" customHeight="1" x14ac:dyDescent="0.25">
      <c r="A191" s="35" t="s">
        <v>74</v>
      </c>
    </row>
    <row r="192" spans="1:5" ht="15" customHeight="1" x14ac:dyDescent="0.2">
      <c r="A192" s="36" t="s">
        <v>35</v>
      </c>
      <c r="B192" s="36"/>
      <c r="C192" s="36"/>
      <c r="D192" s="36"/>
      <c r="E192" s="36"/>
    </row>
    <row r="193" spans="1:5" ht="15" customHeight="1" x14ac:dyDescent="0.2">
      <c r="A193" s="36" t="s">
        <v>75</v>
      </c>
      <c r="B193" s="36"/>
      <c r="C193" s="36"/>
      <c r="D193" s="36"/>
      <c r="E193" s="36"/>
    </row>
    <row r="194" spans="1:5" ht="15" customHeight="1" x14ac:dyDescent="0.2">
      <c r="A194" s="102" t="s">
        <v>76</v>
      </c>
      <c r="B194" s="102"/>
      <c r="C194" s="102"/>
      <c r="D194" s="102"/>
      <c r="E194" s="102"/>
    </row>
    <row r="195" spans="1:5" ht="15" customHeight="1" x14ac:dyDescent="0.2">
      <c r="A195" s="102"/>
      <c r="B195" s="102"/>
      <c r="C195" s="102"/>
      <c r="D195" s="102"/>
      <c r="E195" s="102"/>
    </row>
    <row r="196" spans="1:5" ht="15" customHeight="1" x14ac:dyDescent="0.2">
      <c r="A196" s="102"/>
      <c r="B196" s="102"/>
      <c r="C196" s="102"/>
      <c r="D196" s="102"/>
      <c r="E196" s="102"/>
    </row>
    <row r="197" spans="1:5" ht="15" customHeight="1" x14ac:dyDescent="0.2">
      <c r="A197" s="102"/>
      <c r="B197" s="102"/>
      <c r="C197" s="102"/>
      <c r="D197" s="102"/>
      <c r="E197" s="102"/>
    </row>
    <row r="198" spans="1:5" ht="15" customHeight="1" x14ac:dyDescent="0.2">
      <c r="A198" s="102"/>
      <c r="B198" s="102"/>
      <c r="C198" s="102"/>
      <c r="D198" s="102"/>
      <c r="E198" s="102"/>
    </row>
    <row r="199" spans="1:5" ht="15" customHeight="1" x14ac:dyDescent="0.2">
      <c r="A199" s="102"/>
      <c r="B199" s="102"/>
      <c r="C199" s="102"/>
      <c r="D199" s="102"/>
      <c r="E199" s="102"/>
    </row>
    <row r="200" spans="1:5" ht="15" customHeight="1" x14ac:dyDescent="0.2">
      <c r="A200" s="102"/>
      <c r="B200" s="102"/>
      <c r="C200" s="102"/>
      <c r="D200" s="102"/>
      <c r="E200" s="102"/>
    </row>
    <row r="201" spans="1:5" ht="15" customHeight="1" x14ac:dyDescent="0.2">
      <c r="A201" s="102"/>
      <c r="B201" s="102"/>
      <c r="C201" s="102"/>
      <c r="D201" s="102"/>
      <c r="E201" s="102"/>
    </row>
    <row r="202" spans="1:5" ht="15" customHeight="1" x14ac:dyDescent="0.2">
      <c r="A202" s="95"/>
      <c r="B202" s="103"/>
      <c r="C202" s="95"/>
      <c r="D202" s="95"/>
      <c r="E202" s="95"/>
    </row>
    <row r="203" spans="1:5" ht="15" customHeight="1" x14ac:dyDescent="0.2">
      <c r="A203" s="95"/>
      <c r="B203" s="103"/>
      <c r="C203" s="95"/>
      <c r="D203" s="95"/>
      <c r="E203" s="95"/>
    </row>
    <row r="204" spans="1:5" ht="15" customHeight="1" x14ac:dyDescent="0.2">
      <c r="A204" s="95"/>
      <c r="B204" s="103"/>
      <c r="C204" s="95"/>
      <c r="D204" s="95"/>
      <c r="E204" s="95"/>
    </row>
    <row r="205" spans="1:5" ht="15" customHeight="1" x14ac:dyDescent="0.2">
      <c r="A205" s="95"/>
      <c r="B205" s="103"/>
      <c r="C205" s="95"/>
      <c r="D205" s="95"/>
      <c r="E205" s="95"/>
    </row>
    <row r="206" spans="1:5" ht="15" customHeight="1" x14ac:dyDescent="0.2">
      <c r="A206" s="95"/>
      <c r="B206" s="103"/>
      <c r="C206" s="95"/>
      <c r="D206" s="95"/>
      <c r="E206" s="95"/>
    </row>
    <row r="207" spans="1:5" ht="15" customHeight="1" x14ac:dyDescent="0.2">
      <c r="A207" s="95"/>
      <c r="B207" s="103"/>
      <c r="C207" s="95"/>
      <c r="D207" s="95"/>
      <c r="E207" s="95"/>
    </row>
    <row r="208" spans="1:5" ht="15" customHeight="1" x14ac:dyDescent="0.2">
      <c r="A208" s="95"/>
      <c r="B208" s="103"/>
      <c r="C208" s="95"/>
      <c r="D208" s="95"/>
      <c r="E208" s="95"/>
    </row>
    <row r="209" spans="1:5" ht="15" customHeight="1" x14ac:dyDescent="0.2">
      <c r="A209" s="95"/>
      <c r="B209" s="103"/>
      <c r="C209" s="95"/>
      <c r="D209" s="95"/>
      <c r="E209" s="95"/>
    </row>
    <row r="210" spans="1:5" ht="15" customHeight="1" x14ac:dyDescent="0.25">
      <c r="A210" s="39" t="s">
        <v>1</v>
      </c>
      <c r="B210" s="86"/>
      <c r="C210" s="40"/>
      <c r="D210" s="40"/>
      <c r="E210" s="40"/>
    </row>
    <row r="211" spans="1:5" ht="15" customHeight="1" x14ac:dyDescent="0.2">
      <c r="A211" s="41" t="s">
        <v>77</v>
      </c>
      <c r="B211" s="40"/>
      <c r="C211" s="40"/>
      <c r="D211" s="40"/>
      <c r="E211" s="42" t="s">
        <v>78</v>
      </c>
    </row>
    <row r="212" spans="1:5" ht="15" customHeight="1" x14ac:dyDescent="0.25">
      <c r="A212" s="60"/>
      <c r="B212" s="104"/>
      <c r="C212" s="59"/>
      <c r="D212" s="59"/>
      <c r="E212" s="96"/>
    </row>
    <row r="213" spans="1:5" ht="15" customHeight="1" x14ac:dyDescent="0.2">
      <c r="B213" s="47" t="s">
        <v>40</v>
      </c>
      <c r="C213" s="47" t="s">
        <v>41</v>
      </c>
      <c r="D213" s="75" t="s">
        <v>42</v>
      </c>
      <c r="E213" s="63" t="s">
        <v>43</v>
      </c>
    </row>
    <row r="214" spans="1:5" ht="15" customHeight="1" x14ac:dyDescent="0.2">
      <c r="B214" s="105">
        <v>107117968</v>
      </c>
      <c r="C214" s="106"/>
      <c r="D214" s="79" t="s">
        <v>79</v>
      </c>
      <c r="E214" s="51">
        <v>916259.8</v>
      </c>
    </row>
    <row r="215" spans="1:5" ht="15" customHeight="1" x14ac:dyDescent="0.2">
      <c r="B215" s="105">
        <v>107517969</v>
      </c>
      <c r="C215" s="106"/>
      <c r="D215" s="79" t="s">
        <v>79</v>
      </c>
      <c r="E215" s="51">
        <v>15576416.560000001</v>
      </c>
    </row>
    <row r="216" spans="1:5" ht="15" customHeight="1" x14ac:dyDescent="0.2">
      <c r="B216" s="98"/>
      <c r="C216" s="80" t="s">
        <v>45</v>
      </c>
      <c r="D216" s="81"/>
      <c r="E216" s="82">
        <f>SUM(E214:E215)</f>
        <v>16492676.360000001</v>
      </c>
    </row>
    <row r="217" spans="1:5" ht="15" customHeight="1" x14ac:dyDescent="0.2"/>
    <row r="218" spans="1:5" ht="15" customHeight="1" x14ac:dyDescent="0.25">
      <c r="A218" s="58" t="s">
        <v>16</v>
      </c>
      <c r="B218" s="59"/>
      <c r="C218" s="59"/>
      <c r="D218" s="59"/>
      <c r="E218" s="59"/>
    </row>
    <row r="219" spans="1:5" ht="15" customHeight="1" x14ac:dyDescent="0.2">
      <c r="A219" s="91" t="s">
        <v>60</v>
      </c>
      <c r="B219" s="59"/>
      <c r="C219" s="59"/>
      <c r="D219" s="59"/>
      <c r="E219" s="90" t="s">
        <v>61</v>
      </c>
    </row>
    <row r="220" spans="1:5" ht="15" customHeight="1" x14ac:dyDescent="0.2"/>
    <row r="221" spans="1:5" ht="15" customHeight="1" x14ac:dyDescent="0.2">
      <c r="C221" s="47" t="s">
        <v>41</v>
      </c>
      <c r="D221" s="75" t="s">
        <v>42</v>
      </c>
      <c r="E221" s="63" t="s">
        <v>43</v>
      </c>
    </row>
    <row r="222" spans="1:5" ht="15" customHeight="1" x14ac:dyDescent="0.2">
      <c r="C222" s="107"/>
      <c r="D222" s="79" t="s">
        <v>80</v>
      </c>
      <c r="E222" s="51">
        <v>16492676.359999999</v>
      </c>
    </row>
    <row r="223" spans="1:5" ht="15" customHeight="1" x14ac:dyDescent="0.2">
      <c r="C223" s="80" t="s">
        <v>45</v>
      </c>
      <c r="D223" s="81"/>
      <c r="E223" s="82">
        <f>SUM(E222:E222)</f>
        <v>16492676.359999999</v>
      </c>
    </row>
    <row r="224" spans="1:5" ht="15" customHeight="1" x14ac:dyDescent="0.2"/>
    <row r="225" spans="1:5" ht="15" customHeight="1" x14ac:dyDescent="0.2"/>
    <row r="226" spans="1:5" ht="15" customHeight="1" x14ac:dyDescent="0.25">
      <c r="A226" s="35" t="s">
        <v>81</v>
      </c>
    </row>
    <row r="227" spans="1:5" ht="15" customHeight="1" x14ac:dyDescent="0.2">
      <c r="A227" s="36" t="s">
        <v>35</v>
      </c>
      <c r="B227" s="36"/>
      <c r="C227" s="36"/>
      <c r="D227" s="36"/>
      <c r="E227" s="36"/>
    </row>
    <row r="228" spans="1:5" ht="15" customHeight="1" x14ac:dyDescent="0.2">
      <c r="A228" s="37" t="s">
        <v>82</v>
      </c>
      <c r="B228" s="37"/>
      <c r="C228" s="37"/>
      <c r="D228" s="37"/>
      <c r="E228" s="37"/>
    </row>
    <row r="229" spans="1:5" ht="15" customHeight="1" x14ac:dyDescent="0.2">
      <c r="A229" s="37"/>
      <c r="B229" s="37"/>
      <c r="C229" s="37"/>
      <c r="D229" s="37"/>
      <c r="E229" s="37"/>
    </row>
    <row r="230" spans="1:5" ht="15" customHeight="1" x14ac:dyDescent="0.2">
      <c r="A230" s="37"/>
      <c r="B230" s="37"/>
      <c r="C230" s="37"/>
      <c r="D230" s="37"/>
      <c r="E230" s="37"/>
    </row>
    <row r="231" spans="1:5" ht="15" customHeight="1" x14ac:dyDescent="0.2">
      <c r="A231" s="37"/>
      <c r="B231" s="37"/>
      <c r="C231" s="37"/>
      <c r="D231" s="37"/>
      <c r="E231" s="37"/>
    </row>
    <row r="232" spans="1:5" ht="15" customHeight="1" x14ac:dyDescent="0.2">
      <c r="A232" s="37"/>
      <c r="B232" s="37"/>
      <c r="C232" s="37"/>
      <c r="D232" s="37"/>
      <c r="E232" s="37"/>
    </row>
    <row r="233" spans="1:5" ht="15" customHeight="1" x14ac:dyDescent="0.2">
      <c r="A233" s="37"/>
      <c r="B233" s="37"/>
      <c r="C233" s="37"/>
      <c r="D233" s="37"/>
      <c r="E233" s="37"/>
    </row>
    <row r="234" spans="1:5" ht="15" customHeight="1" x14ac:dyDescent="0.2">
      <c r="A234" s="37"/>
      <c r="B234" s="37"/>
      <c r="C234" s="37"/>
      <c r="D234" s="37"/>
      <c r="E234" s="37"/>
    </row>
    <row r="235" spans="1:5" ht="15" customHeight="1" x14ac:dyDescent="0.2">
      <c r="A235" s="37"/>
      <c r="B235" s="37"/>
      <c r="C235" s="37"/>
      <c r="D235" s="37"/>
      <c r="E235" s="37"/>
    </row>
    <row r="236" spans="1:5" ht="15" customHeight="1" x14ac:dyDescent="0.2">
      <c r="A236" s="95"/>
      <c r="B236" s="103"/>
      <c r="C236" s="95"/>
      <c r="D236" s="95"/>
      <c r="E236" s="95"/>
    </row>
    <row r="237" spans="1:5" ht="15" customHeight="1" x14ac:dyDescent="0.25">
      <c r="A237" s="39" t="s">
        <v>1</v>
      </c>
      <c r="B237" s="86"/>
      <c r="C237" s="40"/>
      <c r="D237" s="40"/>
      <c r="E237" s="40"/>
    </row>
    <row r="238" spans="1:5" ht="15" customHeight="1" x14ac:dyDescent="0.2">
      <c r="A238" s="41" t="s">
        <v>77</v>
      </c>
      <c r="B238" s="40"/>
      <c r="C238" s="40"/>
      <c r="D238" s="40"/>
      <c r="E238" s="42" t="s">
        <v>78</v>
      </c>
    </row>
    <row r="239" spans="1:5" ht="15" customHeight="1" x14ac:dyDescent="0.25">
      <c r="A239" s="60"/>
      <c r="B239" s="104"/>
      <c r="C239" s="59"/>
      <c r="D239" s="59"/>
      <c r="E239" s="96"/>
    </row>
    <row r="240" spans="1:5" ht="15" customHeight="1" x14ac:dyDescent="0.2">
      <c r="B240" s="47" t="s">
        <v>40</v>
      </c>
      <c r="C240" s="47" t="s">
        <v>41</v>
      </c>
      <c r="D240" s="75" t="s">
        <v>42</v>
      </c>
      <c r="E240" s="63" t="s">
        <v>43</v>
      </c>
    </row>
    <row r="241" spans="1:5" ht="15" customHeight="1" x14ac:dyDescent="0.2">
      <c r="B241" s="105">
        <v>106515974</v>
      </c>
      <c r="C241" s="106"/>
      <c r="D241" s="79" t="s">
        <v>79</v>
      </c>
      <c r="E241" s="51">
        <v>735488.51</v>
      </c>
    </row>
    <row r="242" spans="1:5" ht="15" customHeight="1" x14ac:dyDescent="0.2">
      <c r="B242" s="98"/>
      <c r="C242" s="80" t="s">
        <v>45</v>
      </c>
      <c r="D242" s="81"/>
      <c r="E242" s="82">
        <f>SUM(E241:E241)</f>
        <v>735488.51</v>
      </c>
    </row>
    <row r="243" spans="1:5" ht="15" customHeight="1" x14ac:dyDescent="0.2"/>
    <row r="244" spans="1:5" ht="15" customHeight="1" x14ac:dyDescent="0.25">
      <c r="A244" s="58" t="s">
        <v>16</v>
      </c>
      <c r="B244" s="59"/>
      <c r="C244" s="59"/>
      <c r="D244" s="59"/>
      <c r="E244" s="59"/>
    </row>
    <row r="245" spans="1:5" ht="15" customHeight="1" x14ac:dyDescent="0.2">
      <c r="A245" s="91" t="s">
        <v>60</v>
      </c>
      <c r="B245" s="59"/>
      <c r="C245" s="59"/>
      <c r="D245" s="59"/>
      <c r="E245" s="90" t="s">
        <v>61</v>
      </c>
    </row>
    <row r="246" spans="1:5" ht="15" customHeight="1" x14ac:dyDescent="0.2"/>
    <row r="247" spans="1:5" ht="15" customHeight="1" x14ac:dyDescent="0.2">
      <c r="C247" s="47" t="s">
        <v>41</v>
      </c>
      <c r="D247" s="75" t="s">
        <v>42</v>
      </c>
      <c r="E247" s="63" t="s">
        <v>43</v>
      </c>
    </row>
    <row r="248" spans="1:5" ht="15" customHeight="1" x14ac:dyDescent="0.2">
      <c r="C248" s="107"/>
      <c r="D248" s="79" t="s">
        <v>80</v>
      </c>
      <c r="E248" s="51">
        <v>662278.19999999995</v>
      </c>
    </row>
    <row r="249" spans="1:5" ht="15" customHeight="1" x14ac:dyDescent="0.2">
      <c r="C249" s="80" t="s">
        <v>45</v>
      </c>
      <c r="D249" s="81"/>
      <c r="E249" s="82">
        <f>SUM(E248:E248)</f>
        <v>662278.19999999995</v>
      </c>
    </row>
    <row r="250" spans="1:5" ht="15" customHeight="1" x14ac:dyDescent="0.2"/>
    <row r="251" spans="1:5" ht="15" customHeight="1" x14ac:dyDescent="0.25">
      <c r="A251" s="58" t="s">
        <v>16</v>
      </c>
      <c r="B251" s="59"/>
      <c r="C251" s="59"/>
      <c r="D251" s="59"/>
      <c r="E251" s="59"/>
    </row>
    <row r="252" spans="1:5" ht="15" customHeight="1" x14ac:dyDescent="0.2">
      <c r="A252" s="91" t="s">
        <v>60</v>
      </c>
      <c r="B252" s="59"/>
      <c r="C252" s="59"/>
      <c r="D252" s="59"/>
      <c r="E252" s="90" t="s">
        <v>61</v>
      </c>
    </row>
    <row r="253" spans="1:5" ht="15" customHeight="1" x14ac:dyDescent="0.2"/>
    <row r="254" spans="1:5" ht="15" customHeight="1" x14ac:dyDescent="0.2">
      <c r="C254" s="45" t="s">
        <v>41</v>
      </c>
      <c r="D254" s="64" t="s">
        <v>52</v>
      </c>
      <c r="E254" s="45" t="s">
        <v>43</v>
      </c>
    </row>
    <row r="255" spans="1:5" ht="15" customHeight="1" x14ac:dyDescent="0.2">
      <c r="C255" s="101">
        <v>6409</v>
      </c>
      <c r="D255" s="94" t="s">
        <v>83</v>
      </c>
      <c r="E255" s="51">
        <v>73210.31</v>
      </c>
    </row>
    <row r="256" spans="1:5" ht="15" customHeight="1" x14ac:dyDescent="0.2">
      <c r="C256" s="53" t="s">
        <v>45</v>
      </c>
      <c r="D256" s="69"/>
      <c r="E256" s="70">
        <f>SUM(E255:E255)</f>
        <v>73210.31</v>
      </c>
    </row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35" t="s">
        <v>84</v>
      </c>
    </row>
    <row r="263" spans="1:5" ht="15" customHeight="1" x14ac:dyDescent="0.2">
      <c r="A263" s="36" t="s">
        <v>35</v>
      </c>
      <c r="B263" s="36"/>
      <c r="C263" s="36"/>
      <c r="D263" s="36"/>
      <c r="E263" s="36"/>
    </row>
    <row r="264" spans="1:5" ht="15" customHeight="1" x14ac:dyDescent="0.2">
      <c r="A264" s="37" t="s">
        <v>85</v>
      </c>
      <c r="B264" s="37"/>
      <c r="C264" s="37"/>
      <c r="D264" s="37"/>
      <c r="E264" s="37"/>
    </row>
    <row r="265" spans="1:5" ht="15" customHeight="1" x14ac:dyDescent="0.2">
      <c r="A265" s="37"/>
      <c r="B265" s="37"/>
      <c r="C265" s="37"/>
      <c r="D265" s="37"/>
      <c r="E265" s="37"/>
    </row>
    <row r="266" spans="1:5" ht="15" customHeight="1" x14ac:dyDescent="0.2">
      <c r="A266" s="37"/>
      <c r="B266" s="37"/>
      <c r="C266" s="37"/>
      <c r="D266" s="37"/>
      <c r="E266" s="37"/>
    </row>
    <row r="267" spans="1:5" ht="15" customHeight="1" x14ac:dyDescent="0.2">
      <c r="A267" s="37"/>
      <c r="B267" s="37"/>
      <c r="C267" s="37"/>
      <c r="D267" s="37"/>
      <c r="E267" s="37"/>
    </row>
    <row r="268" spans="1:5" ht="15" customHeight="1" x14ac:dyDescent="0.2">
      <c r="A268" s="37"/>
      <c r="B268" s="37"/>
      <c r="C268" s="37"/>
      <c r="D268" s="37"/>
      <c r="E268" s="37"/>
    </row>
    <row r="269" spans="1:5" ht="15" customHeight="1" x14ac:dyDescent="0.2">
      <c r="A269" s="37"/>
      <c r="B269" s="37"/>
      <c r="C269" s="37"/>
      <c r="D269" s="37"/>
      <c r="E269" s="37"/>
    </row>
    <row r="270" spans="1:5" ht="15" customHeight="1" x14ac:dyDescent="0.2">
      <c r="A270" s="37"/>
      <c r="B270" s="37"/>
      <c r="C270" s="37"/>
      <c r="D270" s="37"/>
      <c r="E270" s="37"/>
    </row>
    <row r="271" spans="1:5" ht="15" customHeight="1" x14ac:dyDescent="0.2">
      <c r="A271" s="37"/>
      <c r="B271" s="37"/>
      <c r="C271" s="37"/>
      <c r="D271" s="37"/>
      <c r="E271" s="37"/>
    </row>
    <row r="272" spans="1:5" ht="15" customHeight="1" x14ac:dyDescent="0.2">
      <c r="A272" s="95"/>
      <c r="B272" s="103"/>
      <c r="C272" s="95"/>
      <c r="D272" s="95"/>
      <c r="E272" s="95"/>
    </row>
    <row r="273" spans="1:5" ht="15" customHeight="1" x14ac:dyDescent="0.25">
      <c r="A273" s="39" t="s">
        <v>1</v>
      </c>
      <c r="B273" s="86"/>
      <c r="C273" s="40"/>
      <c r="D273" s="40"/>
      <c r="E273" s="40"/>
    </row>
    <row r="274" spans="1:5" ht="15" customHeight="1" x14ac:dyDescent="0.2">
      <c r="A274" s="41" t="s">
        <v>77</v>
      </c>
      <c r="B274" s="40"/>
      <c r="C274" s="40"/>
      <c r="D274" s="40"/>
      <c r="E274" s="42" t="s">
        <v>78</v>
      </c>
    </row>
    <row r="275" spans="1:5" ht="15" customHeight="1" x14ac:dyDescent="0.25">
      <c r="A275" s="60"/>
      <c r="B275" s="104"/>
      <c r="C275" s="59"/>
      <c r="D275" s="59"/>
      <c r="E275" s="96"/>
    </row>
    <row r="276" spans="1:5" ht="15" customHeight="1" x14ac:dyDescent="0.2">
      <c r="B276" s="47" t="s">
        <v>40</v>
      </c>
      <c r="C276" s="47" t="s">
        <v>41</v>
      </c>
      <c r="D276" s="75" t="s">
        <v>42</v>
      </c>
      <c r="E276" s="63" t="s">
        <v>43</v>
      </c>
    </row>
    <row r="277" spans="1:5" ht="15" customHeight="1" x14ac:dyDescent="0.2">
      <c r="B277" s="105">
        <v>106515974</v>
      </c>
      <c r="C277" s="106"/>
      <c r="D277" s="79" t="s">
        <v>79</v>
      </c>
      <c r="E277" s="51">
        <v>249.71</v>
      </c>
    </row>
    <row r="278" spans="1:5" ht="15" customHeight="1" x14ac:dyDescent="0.2">
      <c r="B278" s="98"/>
      <c r="C278" s="80" t="s">
        <v>45</v>
      </c>
      <c r="D278" s="81"/>
      <c r="E278" s="82">
        <f>SUM(E277:E277)</f>
        <v>249.71</v>
      </c>
    </row>
    <row r="279" spans="1:5" ht="15" customHeight="1" x14ac:dyDescent="0.2"/>
    <row r="280" spans="1:5" ht="15" customHeight="1" x14ac:dyDescent="0.25">
      <c r="A280" s="58" t="s">
        <v>16</v>
      </c>
      <c r="B280" s="59"/>
      <c r="C280" s="59"/>
      <c r="D280" s="59"/>
      <c r="E280" s="59"/>
    </row>
    <row r="281" spans="1:5" ht="15" customHeight="1" x14ac:dyDescent="0.2">
      <c r="A281" s="91" t="s">
        <v>60</v>
      </c>
      <c r="B281" s="59"/>
      <c r="C281" s="59"/>
      <c r="D281" s="59"/>
      <c r="E281" s="90" t="s">
        <v>61</v>
      </c>
    </row>
    <row r="282" spans="1:5" ht="15" customHeight="1" x14ac:dyDescent="0.2"/>
    <row r="283" spans="1:5" ht="15" customHeight="1" x14ac:dyDescent="0.2">
      <c r="C283" s="45" t="s">
        <v>41</v>
      </c>
      <c r="D283" s="64" t="s">
        <v>52</v>
      </c>
      <c r="E283" s="45" t="s">
        <v>43</v>
      </c>
    </row>
    <row r="284" spans="1:5" ht="15" customHeight="1" x14ac:dyDescent="0.2">
      <c r="C284" s="101">
        <v>6409</v>
      </c>
      <c r="D284" s="94" t="s">
        <v>83</v>
      </c>
      <c r="E284" s="51">
        <v>249.71</v>
      </c>
    </row>
    <row r="285" spans="1:5" ht="15" customHeight="1" x14ac:dyDescent="0.2">
      <c r="C285" s="53" t="s">
        <v>45</v>
      </c>
      <c r="D285" s="69"/>
      <c r="E285" s="70">
        <f>SUM(E284:E284)</f>
        <v>249.71</v>
      </c>
    </row>
    <row r="286" spans="1:5" ht="15" customHeight="1" x14ac:dyDescent="0.2"/>
    <row r="287" spans="1:5" ht="15" customHeight="1" x14ac:dyDescent="0.2"/>
    <row r="288" spans="1:5" ht="15" customHeight="1" x14ac:dyDescent="0.25">
      <c r="A288" s="35" t="s">
        <v>86</v>
      </c>
    </row>
    <row r="289" spans="1:5" ht="15" customHeight="1" x14ac:dyDescent="0.2">
      <c r="A289" s="36" t="s">
        <v>35</v>
      </c>
      <c r="B289" s="36"/>
      <c r="C289" s="36"/>
      <c r="D289" s="36"/>
      <c r="E289" s="36"/>
    </row>
    <row r="290" spans="1:5" ht="15" customHeight="1" x14ac:dyDescent="0.2">
      <c r="A290" s="36" t="s">
        <v>75</v>
      </c>
      <c r="B290" s="36"/>
      <c r="C290" s="36"/>
      <c r="D290" s="36"/>
      <c r="E290" s="36"/>
    </row>
    <row r="291" spans="1:5" ht="15" customHeight="1" x14ac:dyDescent="0.2">
      <c r="A291" s="102" t="s">
        <v>87</v>
      </c>
      <c r="B291" s="102"/>
      <c r="C291" s="102"/>
      <c r="D291" s="102"/>
      <c r="E291" s="102"/>
    </row>
    <row r="292" spans="1:5" ht="15" customHeight="1" x14ac:dyDescent="0.2">
      <c r="A292" s="102"/>
      <c r="B292" s="102"/>
      <c r="C292" s="102"/>
      <c r="D292" s="102"/>
      <c r="E292" s="102"/>
    </row>
    <row r="293" spans="1:5" ht="15" customHeight="1" x14ac:dyDescent="0.2">
      <c r="A293" s="102"/>
      <c r="B293" s="102"/>
      <c r="C293" s="102"/>
      <c r="D293" s="102"/>
      <c r="E293" s="102"/>
    </row>
    <row r="294" spans="1:5" ht="15" customHeight="1" x14ac:dyDescent="0.2">
      <c r="A294" s="102"/>
      <c r="B294" s="102"/>
      <c r="C294" s="102"/>
      <c r="D294" s="102"/>
      <c r="E294" s="102"/>
    </row>
    <row r="295" spans="1:5" ht="15" customHeight="1" x14ac:dyDescent="0.2">
      <c r="A295" s="102"/>
      <c r="B295" s="102"/>
      <c r="C295" s="102"/>
      <c r="D295" s="102"/>
      <c r="E295" s="102"/>
    </row>
    <row r="296" spans="1:5" ht="15" customHeight="1" x14ac:dyDescent="0.2">
      <c r="A296" s="102"/>
      <c r="B296" s="102"/>
      <c r="C296" s="102"/>
      <c r="D296" s="102"/>
      <c r="E296" s="102"/>
    </row>
    <row r="297" spans="1:5" ht="15" customHeight="1" x14ac:dyDescent="0.2">
      <c r="A297" s="102"/>
      <c r="B297" s="102"/>
      <c r="C297" s="102"/>
      <c r="D297" s="102"/>
      <c r="E297" s="102"/>
    </row>
    <row r="298" spans="1:5" ht="15" customHeight="1" x14ac:dyDescent="0.2">
      <c r="A298" s="102"/>
      <c r="B298" s="102"/>
      <c r="C298" s="102"/>
      <c r="D298" s="102"/>
      <c r="E298" s="102"/>
    </row>
    <row r="299" spans="1:5" ht="15" customHeight="1" x14ac:dyDescent="0.2">
      <c r="A299" s="95"/>
      <c r="B299" s="103"/>
      <c r="C299" s="95"/>
      <c r="D299" s="95"/>
      <c r="E299" s="95"/>
    </row>
    <row r="300" spans="1:5" ht="15" customHeight="1" x14ac:dyDescent="0.25">
      <c r="A300" s="39" t="s">
        <v>1</v>
      </c>
      <c r="B300" s="86"/>
      <c r="C300" s="40"/>
      <c r="D300" s="40"/>
      <c r="E300" s="40"/>
    </row>
    <row r="301" spans="1:5" ht="15" customHeight="1" x14ac:dyDescent="0.2">
      <c r="A301" s="41" t="s">
        <v>88</v>
      </c>
      <c r="B301" s="40"/>
      <c r="C301" s="40"/>
      <c r="D301" s="40"/>
      <c r="E301" s="42" t="s">
        <v>89</v>
      </c>
    </row>
    <row r="302" spans="1:5" ht="15" customHeight="1" x14ac:dyDescent="0.25">
      <c r="A302" s="60"/>
      <c r="B302" s="104"/>
      <c r="C302" s="59"/>
      <c r="D302" s="59"/>
      <c r="E302" s="96"/>
    </row>
    <row r="303" spans="1:5" ht="15" customHeight="1" x14ac:dyDescent="0.2">
      <c r="B303" s="47" t="s">
        <v>40</v>
      </c>
      <c r="C303" s="47" t="s">
        <v>41</v>
      </c>
      <c r="D303" s="75" t="s">
        <v>42</v>
      </c>
      <c r="E303" s="63" t="s">
        <v>43</v>
      </c>
    </row>
    <row r="304" spans="1:5" ht="15" customHeight="1" x14ac:dyDescent="0.2">
      <c r="B304" s="105">
        <v>107517016</v>
      </c>
      <c r="C304" s="106"/>
      <c r="D304" s="50" t="s">
        <v>44</v>
      </c>
      <c r="E304" s="51">
        <v>485030.49</v>
      </c>
    </row>
    <row r="305" spans="1:5" ht="15" customHeight="1" x14ac:dyDescent="0.2">
      <c r="B305" s="105">
        <v>107117015</v>
      </c>
      <c r="C305" s="106"/>
      <c r="D305" s="50" t="s">
        <v>44</v>
      </c>
      <c r="E305" s="51">
        <v>28531.200000000001</v>
      </c>
    </row>
    <row r="306" spans="1:5" ht="15" customHeight="1" x14ac:dyDescent="0.2">
      <c r="B306" s="105">
        <v>107117968</v>
      </c>
      <c r="C306" s="106"/>
      <c r="D306" s="79" t="s">
        <v>79</v>
      </c>
      <c r="E306" s="51">
        <v>1009814.5</v>
      </c>
    </row>
    <row r="307" spans="1:5" ht="15" customHeight="1" x14ac:dyDescent="0.2">
      <c r="B307" s="105">
        <v>107517969</v>
      </c>
      <c r="C307" s="106"/>
      <c r="D307" s="79" t="s">
        <v>79</v>
      </c>
      <c r="E307" s="51">
        <v>17166846.5</v>
      </c>
    </row>
    <row r="308" spans="1:5" ht="15" customHeight="1" x14ac:dyDescent="0.2">
      <c r="B308" s="98"/>
      <c r="C308" s="80" t="s">
        <v>45</v>
      </c>
      <c r="D308" s="81"/>
      <c r="E308" s="82">
        <f>SUM(E304:E307)</f>
        <v>18690222.690000001</v>
      </c>
    </row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58" t="s">
        <v>16</v>
      </c>
      <c r="B314" s="59"/>
      <c r="C314" s="59"/>
      <c r="D314" s="59"/>
      <c r="E314" s="59"/>
    </row>
    <row r="315" spans="1:5" ht="15" customHeight="1" x14ac:dyDescent="0.2">
      <c r="A315" s="91" t="s">
        <v>60</v>
      </c>
      <c r="B315" s="59"/>
      <c r="C315" s="59"/>
      <c r="D315" s="59"/>
      <c r="E315" s="90" t="s">
        <v>61</v>
      </c>
    </row>
    <row r="316" spans="1:5" ht="15" customHeight="1" x14ac:dyDescent="0.2"/>
    <row r="317" spans="1:5" ht="15" customHeight="1" x14ac:dyDescent="0.2">
      <c r="C317" s="47" t="s">
        <v>41</v>
      </c>
      <c r="D317" s="75" t="s">
        <v>42</v>
      </c>
      <c r="E317" s="63" t="s">
        <v>43</v>
      </c>
    </row>
    <row r="318" spans="1:5" ht="15" customHeight="1" x14ac:dyDescent="0.2">
      <c r="C318" s="107"/>
      <c r="D318" s="79" t="s">
        <v>80</v>
      </c>
      <c r="E318" s="51">
        <v>18690222.690000001</v>
      </c>
    </row>
    <row r="319" spans="1:5" ht="15" customHeight="1" x14ac:dyDescent="0.2">
      <c r="C319" s="80" t="s">
        <v>45</v>
      </c>
      <c r="D319" s="81"/>
      <c r="E319" s="82">
        <f>SUM(E318:E318)</f>
        <v>18690222.690000001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35" t="s">
        <v>90</v>
      </c>
    </row>
    <row r="323" spans="1:5" ht="15" customHeight="1" x14ac:dyDescent="0.2">
      <c r="A323" s="36" t="s">
        <v>35</v>
      </c>
      <c r="B323" s="36"/>
      <c r="C323" s="36"/>
      <c r="D323" s="36"/>
      <c r="E323" s="36"/>
    </row>
    <row r="324" spans="1:5" ht="15" customHeight="1" x14ac:dyDescent="0.2">
      <c r="A324" s="36" t="s">
        <v>36</v>
      </c>
      <c r="B324" s="36"/>
      <c r="C324" s="36"/>
      <c r="D324" s="36"/>
      <c r="E324" s="36"/>
    </row>
    <row r="325" spans="1:5" ht="15" customHeight="1" x14ac:dyDescent="0.2">
      <c r="A325" s="102" t="s">
        <v>91</v>
      </c>
      <c r="B325" s="102"/>
      <c r="C325" s="102"/>
      <c r="D325" s="102"/>
      <c r="E325" s="102"/>
    </row>
    <row r="326" spans="1:5" ht="15" customHeight="1" x14ac:dyDescent="0.2">
      <c r="A326" s="102"/>
      <c r="B326" s="102"/>
      <c r="C326" s="102"/>
      <c r="D326" s="102"/>
      <c r="E326" s="102"/>
    </row>
    <row r="327" spans="1:5" ht="15" customHeight="1" x14ac:dyDescent="0.2">
      <c r="A327" s="102"/>
      <c r="B327" s="102"/>
      <c r="C327" s="102"/>
      <c r="D327" s="102"/>
      <c r="E327" s="102"/>
    </row>
    <row r="328" spans="1:5" ht="15" customHeight="1" x14ac:dyDescent="0.2">
      <c r="A328" s="102"/>
      <c r="B328" s="102"/>
      <c r="C328" s="102"/>
      <c r="D328" s="102"/>
      <c r="E328" s="102"/>
    </row>
    <row r="329" spans="1:5" ht="15" customHeight="1" x14ac:dyDescent="0.2">
      <c r="A329" s="102"/>
      <c r="B329" s="102"/>
      <c r="C329" s="102"/>
      <c r="D329" s="102"/>
      <c r="E329" s="102"/>
    </row>
    <row r="330" spans="1:5" ht="15" customHeight="1" x14ac:dyDescent="0.2">
      <c r="A330" s="102"/>
      <c r="B330" s="102"/>
      <c r="C330" s="102"/>
      <c r="D330" s="102"/>
      <c r="E330" s="102"/>
    </row>
    <row r="331" spans="1:5" ht="15" customHeight="1" x14ac:dyDescent="0.2">
      <c r="A331" s="102"/>
      <c r="B331" s="102"/>
      <c r="C331" s="102"/>
      <c r="D331" s="102"/>
      <c r="E331" s="102"/>
    </row>
    <row r="332" spans="1:5" ht="15" customHeight="1" x14ac:dyDescent="0.2">
      <c r="A332" s="102"/>
      <c r="B332" s="102"/>
      <c r="C332" s="102"/>
      <c r="D332" s="102"/>
      <c r="E332" s="102"/>
    </row>
    <row r="333" spans="1:5" ht="15" customHeight="1" x14ac:dyDescent="0.2">
      <c r="A333" s="102"/>
      <c r="B333" s="102"/>
      <c r="C333" s="102"/>
      <c r="D333" s="102"/>
      <c r="E333" s="102"/>
    </row>
    <row r="334" spans="1:5" ht="15" customHeight="1" x14ac:dyDescent="0.2"/>
    <row r="335" spans="1:5" ht="15" customHeight="1" x14ac:dyDescent="0.25">
      <c r="A335" s="39" t="s">
        <v>1</v>
      </c>
      <c r="B335" s="40"/>
      <c r="C335" s="40"/>
      <c r="D335" s="40"/>
      <c r="E335" s="40"/>
    </row>
    <row r="336" spans="1:5" ht="15" customHeight="1" x14ac:dyDescent="0.2">
      <c r="A336" s="41" t="s">
        <v>88</v>
      </c>
      <c r="B336" s="59"/>
      <c r="C336" s="59"/>
      <c r="D336" s="59"/>
      <c r="E336" s="42" t="s">
        <v>92</v>
      </c>
    </row>
    <row r="337" spans="1:5" ht="15" customHeight="1" x14ac:dyDescent="0.25">
      <c r="A337" s="60"/>
      <c r="B337" s="58"/>
      <c r="C337" s="59"/>
      <c r="D337" s="59"/>
      <c r="E337" s="96"/>
    </row>
    <row r="338" spans="1:5" ht="15" customHeight="1" x14ac:dyDescent="0.2">
      <c r="B338" s="47" t="s">
        <v>40</v>
      </c>
      <c r="C338" s="47" t="s">
        <v>41</v>
      </c>
      <c r="D338" s="75" t="s">
        <v>42</v>
      </c>
      <c r="E338" s="63" t="s">
        <v>43</v>
      </c>
    </row>
    <row r="339" spans="1:5" ht="15" customHeight="1" x14ac:dyDescent="0.2">
      <c r="B339" s="108">
        <v>103533062</v>
      </c>
      <c r="C339" s="106"/>
      <c r="D339" s="79" t="s">
        <v>44</v>
      </c>
      <c r="E339" s="51">
        <f>6062531.74+1467150.44</f>
        <v>7529682.1799999997</v>
      </c>
    </row>
    <row r="340" spans="1:5" ht="15" customHeight="1" x14ac:dyDescent="0.2">
      <c r="B340" s="98"/>
      <c r="C340" s="80" t="s">
        <v>45</v>
      </c>
      <c r="D340" s="81"/>
      <c r="E340" s="82">
        <f>SUM(E339:E339)</f>
        <v>7529682.1799999997</v>
      </c>
    </row>
    <row r="341" spans="1:5" ht="15" customHeight="1" x14ac:dyDescent="0.2"/>
    <row r="342" spans="1:5" ht="15" customHeight="1" x14ac:dyDescent="0.25">
      <c r="A342" s="39" t="s">
        <v>16</v>
      </c>
      <c r="B342" s="40"/>
      <c r="C342" s="40"/>
      <c r="D342" s="60"/>
      <c r="E342" s="60"/>
    </row>
    <row r="343" spans="1:5" ht="15" customHeight="1" x14ac:dyDescent="0.2">
      <c r="A343" s="41" t="s">
        <v>88</v>
      </c>
      <c r="B343" s="59"/>
      <c r="C343" s="59"/>
      <c r="D343" s="59"/>
      <c r="E343" s="90" t="s">
        <v>92</v>
      </c>
    </row>
    <row r="344" spans="1:5" ht="15" customHeight="1" x14ac:dyDescent="0.25">
      <c r="A344" s="58"/>
      <c r="B344" s="59"/>
      <c r="C344" s="59"/>
      <c r="D344" s="59"/>
      <c r="E344" s="60"/>
    </row>
    <row r="345" spans="1:5" ht="15" customHeight="1" x14ac:dyDescent="0.25">
      <c r="A345" s="58"/>
      <c r="B345" s="59"/>
      <c r="C345" s="47" t="s">
        <v>41</v>
      </c>
      <c r="D345" s="64" t="s">
        <v>52</v>
      </c>
      <c r="E345" s="45" t="s">
        <v>43</v>
      </c>
    </row>
    <row r="346" spans="1:5" ht="15" customHeight="1" x14ac:dyDescent="0.25">
      <c r="A346" s="58"/>
      <c r="B346" s="59"/>
      <c r="C346" s="101">
        <v>3636</v>
      </c>
      <c r="D346" s="94" t="s">
        <v>93</v>
      </c>
      <c r="E346" s="109">
        <f>240000+55000+59520+21600+290000+71920+26100</f>
        <v>764140</v>
      </c>
    </row>
    <row r="347" spans="1:5" ht="15" customHeight="1" x14ac:dyDescent="0.25">
      <c r="A347" s="58"/>
      <c r="B347" s="59"/>
      <c r="C347" s="101">
        <v>3636</v>
      </c>
      <c r="D347" s="94" t="s">
        <v>64</v>
      </c>
      <c r="E347" s="109">
        <f>12000+3000+20000+23000+21126.5+2000+10000+6000+23000+6224.71+5000</f>
        <v>131351.21000000002</v>
      </c>
    </row>
    <row r="348" spans="1:5" ht="15" customHeight="1" x14ac:dyDescent="0.25">
      <c r="A348" s="58"/>
      <c r="B348" s="59"/>
      <c r="C348" s="101">
        <v>3636</v>
      </c>
      <c r="D348" s="94" t="s">
        <v>94</v>
      </c>
      <c r="E348" s="109">
        <v>8000</v>
      </c>
    </row>
    <row r="349" spans="1:5" ht="15" customHeight="1" x14ac:dyDescent="0.25">
      <c r="A349" s="58"/>
      <c r="B349" s="59"/>
      <c r="C349" s="101">
        <v>2125</v>
      </c>
      <c r="D349" s="79" t="s">
        <v>54</v>
      </c>
      <c r="E349" s="109">
        <f>4936947.78+766442.78</f>
        <v>5703390.5600000005</v>
      </c>
    </row>
    <row r="350" spans="1:5" ht="15" customHeight="1" x14ac:dyDescent="0.25">
      <c r="A350" s="58"/>
      <c r="B350" s="59"/>
      <c r="C350" s="80" t="s">
        <v>45</v>
      </c>
      <c r="D350" s="81"/>
      <c r="E350" s="82">
        <f>SUM(E346:E349)</f>
        <v>6606881.7700000005</v>
      </c>
    </row>
    <row r="351" spans="1:5" ht="15" customHeight="1" x14ac:dyDescent="0.2"/>
    <row r="352" spans="1:5" ht="15" customHeight="1" x14ac:dyDescent="0.25">
      <c r="A352" s="58" t="s">
        <v>16</v>
      </c>
      <c r="B352" s="59"/>
      <c r="C352" s="59"/>
      <c r="D352" s="59"/>
      <c r="E352" s="59"/>
    </row>
    <row r="353" spans="1:7" ht="15" customHeight="1" x14ac:dyDescent="0.2">
      <c r="A353" s="91" t="s">
        <v>60</v>
      </c>
      <c r="B353" s="59"/>
      <c r="C353" s="59"/>
      <c r="D353" s="59"/>
      <c r="E353" s="90" t="s">
        <v>61</v>
      </c>
    </row>
    <row r="354" spans="1:7" ht="15" customHeight="1" x14ac:dyDescent="0.2"/>
    <row r="355" spans="1:7" ht="15" customHeight="1" x14ac:dyDescent="0.2">
      <c r="C355" s="45" t="s">
        <v>41</v>
      </c>
      <c r="D355" s="64" t="s">
        <v>52</v>
      </c>
      <c r="E355" s="45" t="s">
        <v>43</v>
      </c>
    </row>
    <row r="356" spans="1:7" ht="15" customHeight="1" x14ac:dyDescent="0.2">
      <c r="C356" s="101">
        <v>6409</v>
      </c>
      <c r="D356" s="94" t="s">
        <v>83</v>
      </c>
      <c r="E356" s="51">
        <v>922800.41</v>
      </c>
    </row>
    <row r="357" spans="1:7" ht="15" customHeight="1" x14ac:dyDescent="0.2">
      <c r="C357" s="53" t="s">
        <v>45</v>
      </c>
      <c r="D357" s="69"/>
      <c r="E357" s="70">
        <f>SUM(E356:E356)</f>
        <v>922800.41</v>
      </c>
      <c r="G357" s="83">
        <f>+E350+E357</f>
        <v>7529682.1800000006</v>
      </c>
    </row>
    <row r="358" spans="1:7" ht="15" customHeight="1" x14ac:dyDescent="0.2"/>
    <row r="359" spans="1:7" ht="15" customHeight="1" x14ac:dyDescent="0.2"/>
    <row r="360" spans="1:7" ht="15" customHeight="1" x14ac:dyDescent="0.2"/>
    <row r="361" spans="1:7" ht="15" customHeight="1" x14ac:dyDescent="0.2"/>
    <row r="362" spans="1:7" ht="15" customHeight="1" x14ac:dyDescent="0.2"/>
    <row r="363" spans="1:7" ht="15" customHeight="1" x14ac:dyDescent="0.2"/>
    <row r="364" spans="1:7" ht="15" customHeight="1" x14ac:dyDescent="0.2"/>
    <row r="365" spans="1:7" ht="15" customHeight="1" x14ac:dyDescent="0.2"/>
    <row r="366" spans="1:7" ht="15" customHeight="1" x14ac:dyDescent="0.25">
      <c r="A366" s="35" t="s">
        <v>95</v>
      </c>
    </row>
    <row r="367" spans="1:7" ht="15" customHeight="1" x14ac:dyDescent="0.2">
      <c r="A367" s="36" t="s">
        <v>35</v>
      </c>
      <c r="B367" s="36"/>
      <c r="C367" s="36"/>
      <c r="D367" s="36"/>
      <c r="E367" s="36"/>
    </row>
    <row r="368" spans="1:7" ht="15" customHeight="1" x14ac:dyDescent="0.2">
      <c r="A368" s="36" t="s">
        <v>96</v>
      </c>
      <c r="B368" s="36"/>
      <c r="C368" s="36"/>
      <c r="D368" s="36"/>
      <c r="E368" s="36"/>
    </row>
    <row r="369" spans="1:5" ht="15" customHeight="1" x14ac:dyDescent="0.2">
      <c r="A369" s="37" t="s">
        <v>97</v>
      </c>
      <c r="B369" s="37"/>
      <c r="C369" s="37"/>
      <c r="D369" s="37"/>
      <c r="E369" s="37"/>
    </row>
    <row r="370" spans="1:5" ht="15" customHeight="1" x14ac:dyDescent="0.2">
      <c r="A370" s="37"/>
      <c r="B370" s="37"/>
      <c r="C370" s="37"/>
      <c r="D370" s="37"/>
      <c r="E370" s="37"/>
    </row>
    <row r="371" spans="1:5" ht="15" customHeight="1" x14ac:dyDescent="0.2">
      <c r="A371" s="37"/>
      <c r="B371" s="37"/>
      <c r="C371" s="37"/>
      <c r="D371" s="37"/>
      <c r="E371" s="37"/>
    </row>
    <row r="372" spans="1:5" ht="15" customHeight="1" x14ac:dyDescent="0.2">
      <c r="A372" s="37"/>
      <c r="B372" s="37"/>
      <c r="C372" s="37"/>
      <c r="D372" s="37"/>
      <c r="E372" s="37"/>
    </row>
    <row r="373" spans="1:5" ht="15" customHeight="1" x14ac:dyDescent="0.2">
      <c r="A373" s="37"/>
      <c r="B373" s="37"/>
      <c r="C373" s="37"/>
      <c r="D373" s="37"/>
      <c r="E373" s="37"/>
    </row>
    <row r="374" spans="1:5" ht="15" customHeight="1" x14ac:dyDescent="0.2">
      <c r="A374" s="110"/>
      <c r="B374" s="110"/>
      <c r="C374" s="110"/>
      <c r="D374" s="110"/>
      <c r="E374" s="110"/>
    </row>
    <row r="375" spans="1:5" ht="15" customHeight="1" x14ac:dyDescent="0.25">
      <c r="A375" s="39" t="s">
        <v>1</v>
      </c>
      <c r="B375" s="40"/>
      <c r="C375" s="40"/>
      <c r="D375" s="40"/>
      <c r="E375" s="40"/>
    </row>
    <row r="376" spans="1:5" ht="15" customHeight="1" x14ac:dyDescent="0.2">
      <c r="A376" s="91" t="s">
        <v>60</v>
      </c>
      <c r="B376" s="40"/>
      <c r="C376" s="40"/>
      <c r="D376" s="40"/>
      <c r="E376" s="42" t="s">
        <v>61</v>
      </c>
    </row>
    <row r="377" spans="1:5" ht="15" customHeight="1" x14ac:dyDescent="0.25">
      <c r="A377" s="60"/>
      <c r="B377" s="58"/>
      <c r="C377" s="59"/>
      <c r="D377" s="59"/>
      <c r="E377" s="96"/>
    </row>
    <row r="378" spans="1:5" ht="15" customHeight="1" x14ac:dyDescent="0.2">
      <c r="A378" s="60"/>
      <c r="B378" s="47" t="s">
        <v>40</v>
      </c>
      <c r="C378" s="47" t="s">
        <v>41</v>
      </c>
      <c r="D378" s="75" t="s">
        <v>42</v>
      </c>
      <c r="E378" s="63" t="s">
        <v>43</v>
      </c>
    </row>
    <row r="379" spans="1:5" ht="15" customHeight="1" x14ac:dyDescent="0.2">
      <c r="A379" s="60"/>
      <c r="B379" s="107">
        <v>104513013</v>
      </c>
      <c r="C379" s="49"/>
      <c r="D379" s="50" t="s">
        <v>44</v>
      </c>
      <c r="E379" s="51">
        <v>594787.5</v>
      </c>
    </row>
    <row r="380" spans="1:5" ht="15" customHeight="1" x14ac:dyDescent="0.2">
      <c r="A380" s="60"/>
      <c r="B380" s="107">
        <v>104113013</v>
      </c>
      <c r="C380" s="49"/>
      <c r="D380" s="111" t="s">
        <v>44</v>
      </c>
      <c r="E380" s="51">
        <v>69975</v>
      </c>
    </row>
    <row r="381" spans="1:5" ht="15" customHeight="1" x14ac:dyDescent="0.2">
      <c r="A381" s="60"/>
      <c r="B381" s="98"/>
      <c r="C381" s="80" t="s">
        <v>45</v>
      </c>
      <c r="D381" s="81"/>
      <c r="E381" s="82">
        <f>SUM(E379:E380)</f>
        <v>664762.5</v>
      </c>
    </row>
    <row r="382" spans="1:5" ht="15" customHeight="1" x14ac:dyDescent="0.25">
      <c r="A382" s="56"/>
      <c r="B382" s="43"/>
      <c r="C382" s="43"/>
      <c r="D382" s="43"/>
      <c r="E382" s="43"/>
    </row>
    <row r="383" spans="1:5" ht="15" customHeight="1" x14ac:dyDescent="0.25">
      <c r="A383" s="58" t="s">
        <v>16</v>
      </c>
      <c r="B383" s="59"/>
      <c r="C383" s="59"/>
      <c r="D383" s="59"/>
      <c r="E383" s="59"/>
    </row>
    <row r="384" spans="1:5" ht="15" customHeight="1" x14ac:dyDescent="0.2">
      <c r="A384" s="91" t="s">
        <v>98</v>
      </c>
      <c r="B384" s="60"/>
      <c r="C384" s="60"/>
      <c r="D384" s="60"/>
      <c r="E384" s="60" t="s">
        <v>99</v>
      </c>
    </row>
    <row r="385" spans="1:5" ht="15" customHeight="1" x14ac:dyDescent="0.2">
      <c r="A385" s="60"/>
      <c r="B385" s="112"/>
      <c r="C385" s="59"/>
      <c r="D385" s="60"/>
      <c r="E385" s="113"/>
    </row>
    <row r="386" spans="1:5" ht="15" customHeight="1" x14ac:dyDescent="0.2">
      <c r="A386" s="60"/>
      <c r="B386" s="45" t="s">
        <v>40</v>
      </c>
      <c r="C386" s="47" t="s">
        <v>41</v>
      </c>
      <c r="D386" s="114" t="s">
        <v>42</v>
      </c>
      <c r="E386" s="63" t="s">
        <v>43</v>
      </c>
    </row>
    <row r="387" spans="1:5" ht="15" customHeight="1" x14ac:dyDescent="0.2">
      <c r="A387" s="60"/>
      <c r="B387" s="107">
        <v>104513013</v>
      </c>
      <c r="C387" s="115"/>
      <c r="D387" s="65" t="s">
        <v>100</v>
      </c>
      <c r="E387" s="51">
        <v>594787.5</v>
      </c>
    </row>
    <row r="388" spans="1:5" ht="15" customHeight="1" x14ac:dyDescent="0.2">
      <c r="A388" s="60"/>
      <c r="B388" s="107">
        <v>104113013</v>
      </c>
      <c r="C388" s="115"/>
      <c r="D388" s="65" t="s">
        <v>100</v>
      </c>
      <c r="E388" s="51">
        <v>69975</v>
      </c>
    </row>
    <row r="389" spans="1:5" ht="15" customHeight="1" x14ac:dyDescent="0.2">
      <c r="A389" s="60"/>
      <c r="B389" s="98"/>
      <c r="C389" s="80" t="s">
        <v>45</v>
      </c>
      <c r="D389" s="116"/>
      <c r="E389" s="117">
        <f>SUM(E387:E388)</f>
        <v>664762.5</v>
      </c>
    </row>
    <row r="390" spans="1:5" ht="15" customHeight="1" x14ac:dyDescent="0.2"/>
    <row r="391" spans="1:5" ht="15" customHeight="1" x14ac:dyDescent="0.2"/>
    <row r="392" spans="1:5" ht="15" customHeight="1" x14ac:dyDescent="0.25">
      <c r="A392" s="35" t="s">
        <v>101</v>
      </c>
    </row>
    <row r="393" spans="1:5" ht="15" customHeight="1" x14ac:dyDescent="0.2">
      <c r="A393" s="118" t="s">
        <v>35</v>
      </c>
      <c r="B393" s="118"/>
      <c r="C393" s="118"/>
      <c r="D393" s="118"/>
      <c r="E393" s="118"/>
    </row>
    <row r="394" spans="1:5" ht="15" customHeight="1" x14ac:dyDescent="0.2">
      <c r="A394" s="118" t="s">
        <v>102</v>
      </c>
      <c r="B394" s="118"/>
      <c r="C394" s="118"/>
      <c r="D394" s="118"/>
      <c r="E394" s="118"/>
    </row>
    <row r="395" spans="1:5" ht="15" customHeight="1" x14ac:dyDescent="0.2">
      <c r="A395" s="37" t="s">
        <v>103</v>
      </c>
      <c r="B395" s="37"/>
      <c r="C395" s="37"/>
      <c r="D395" s="37"/>
      <c r="E395" s="37"/>
    </row>
    <row r="396" spans="1:5" ht="15" customHeight="1" x14ac:dyDescent="0.2">
      <c r="A396" s="37"/>
      <c r="B396" s="37"/>
      <c r="C396" s="37"/>
      <c r="D396" s="37"/>
      <c r="E396" s="37"/>
    </row>
    <row r="397" spans="1:5" ht="15" customHeight="1" x14ac:dyDescent="0.2">
      <c r="A397" s="37"/>
      <c r="B397" s="37"/>
      <c r="C397" s="37"/>
      <c r="D397" s="37"/>
      <c r="E397" s="37"/>
    </row>
    <row r="398" spans="1:5" ht="15" customHeight="1" x14ac:dyDescent="0.2">
      <c r="A398" s="37"/>
      <c r="B398" s="37"/>
      <c r="C398" s="37"/>
      <c r="D398" s="37"/>
      <c r="E398" s="37"/>
    </row>
    <row r="399" spans="1:5" ht="15" customHeight="1" x14ac:dyDescent="0.2">
      <c r="A399" s="37"/>
      <c r="B399" s="37"/>
      <c r="C399" s="37"/>
      <c r="D399" s="37"/>
      <c r="E399" s="37"/>
    </row>
    <row r="400" spans="1:5" ht="15" customHeight="1" x14ac:dyDescent="0.2">
      <c r="A400" s="37"/>
      <c r="B400" s="37"/>
      <c r="C400" s="37"/>
      <c r="D400" s="37"/>
      <c r="E400" s="37"/>
    </row>
    <row r="401" spans="1:5" ht="15" customHeight="1" x14ac:dyDescent="0.2">
      <c r="A401" s="37"/>
      <c r="B401" s="37"/>
      <c r="C401" s="37"/>
      <c r="D401" s="37"/>
      <c r="E401" s="37"/>
    </row>
    <row r="402" spans="1:5" ht="15" customHeight="1" x14ac:dyDescent="0.2">
      <c r="A402" s="37"/>
      <c r="B402" s="37"/>
      <c r="C402" s="37"/>
      <c r="D402" s="37"/>
      <c r="E402" s="37"/>
    </row>
    <row r="403" spans="1:5" ht="15" customHeight="1" x14ac:dyDescent="0.2">
      <c r="A403" s="37"/>
      <c r="B403" s="37"/>
      <c r="C403" s="37"/>
      <c r="D403" s="37"/>
      <c r="E403" s="37"/>
    </row>
    <row r="404" spans="1:5" ht="15" customHeight="1" x14ac:dyDescent="0.2">
      <c r="A404" s="37"/>
      <c r="B404" s="37"/>
      <c r="C404" s="37"/>
      <c r="D404" s="37"/>
      <c r="E404" s="37"/>
    </row>
    <row r="405" spans="1:5" ht="15" customHeight="1" x14ac:dyDescent="0.2">
      <c r="A405" s="119"/>
      <c r="B405" s="120"/>
      <c r="C405" s="119"/>
      <c r="D405" s="119"/>
      <c r="E405" s="119"/>
    </row>
    <row r="406" spans="1:5" ht="15" customHeight="1" x14ac:dyDescent="0.25">
      <c r="A406" s="121" t="s">
        <v>1</v>
      </c>
      <c r="B406" s="122"/>
      <c r="C406" s="123"/>
      <c r="D406" s="123"/>
      <c r="E406" s="123"/>
    </row>
    <row r="407" spans="1:5" ht="15" customHeight="1" x14ac:dyDescent="0.2">
      <c r="A407" s="124" t="s">
        <v>60</v>
      </c>
      <c r="B407" s="122"/>
      <c r="C407" s="123"/>
      <c r="D407" s="123"/>
      <c r="E407" s="125" t="s">
        <v>61</v>
      </c>
    </row>
    <row r="408" spans="1:5" ht="15" customHeight="1" x14ac:dyDescent="0.25">
      <c r="A408" s="126"/>
      <c r="B408" s="127"/>
      <c r="C408" s="123"/>
      <c r="D408" s="123"/>
      <c r="E408" s="128"/>
    </row>
    <row r="409" spans="1:5" ht="15" customHeight="1" x14ac:dyDescent="0.2">
      <c r="A409" s="129"/>
      <c r="B409" s="130" t="s">
        <v>40</v>
      </c>
      <c r="C409" s="130" t="s">
        <v>41</v>
      </c>
      <c r="D409" s="131" t="s">
        <v>42</v>
      </c>
      <c r="E409" s="132" t="s">
        <v>43</v>
      </c>
    </row>
    <row r="410" spans="1:5" ht="15" customHeight="1" x14ac:dyDescent="0.2">
      <c r="A410" s="129"/>
      <c r="B410" s="133">
        <v>110117051</v>
      </c>
      <c r="C410" s="134"/>
      <c r="D410" s="135" t="s">
        <v>44</v>
      </c>
      <c r="E410" s="136">
        <v>49080.94</v>
      </c>
    </row>
    <row r="411" spans="1:5" ht="15" customHeight="1" x14ac:dyDescent="0.2">
      <c r="A411" s="129"/>
      <c r="B411" s="133">
        <v>110117988</v>
      </c>
      <c r="C411" s="134"/>
      <c r="D411" s="79" t="s">
        <v>79</v>
      </c>
      <c r="E411" s="136">
        <v>75953.789999999994</v>
      </c>
    </row>
    <row r="412" spans="1:5" ht="15" customHeight="1" x14ac:dyDescent="0.2">
      <c r="A412" s="129"/>
      <c r="B412" s="137"/>
      <c r="C412" s="138" t="s">
        <v>45</v>
      </c>
      <c r="D412" s="139"/>
      <c r="E412" s="140">
        <f>SUM(E410:E411)</f>
        <v>125034.73</v>
      </c>
    </row>
    <row r="413" spans="1:5" ht="15" customHeight="1" x14ac:dyDescent="0.2">
      <c r="A413" s="129"/>
      <c r="B413" s="129"/>
      <c r="C413" s="129"/>
      <c r="D413" s="129"/>
      <c r="E413" s="129"/>
    </row>
    <row r="414" spans="1:5" ht="15" customHeight="1" x14ac:dyDescent="0.2">
      <c r="A414" s="129"/>
      <c r="B414" s="129"/>
      <c r="C414" s="129"/>
      <c r="D414" s="129"/>
      <c r="E414" s="129"/>
    </row>
    <row r="415" spans="1:5" ht="15" customHeight="1" x14ac:dyDescent="0.2">
      <c r="A415" s="129"/>
      <c r="B415" s="129"/>
      <c r="C415" s="129"/>
      <c r="D415" s="129"/>
      <c r="E415" s="129"/>
    </row>
    <row r="416" spans="1:5" ht="15" customHeight="1" x14ac:dyDescent="0.2">
      <c r="A416" s="129"/>
      <c r="B416" s="129"/>
      <c r="C416" s="129"/>
      <c r="D416" s="129"/>
      <c r="E416" s="129"/>
    </row>
    <row r="417" spans="1:5" ht="15" customHeight="1" x14ac:dyDescent="0.2">
      <c r="A417" s="129"/>
      <c r="B417" s="129"/>
      <c r="C417" s="129"/>
      <c r="D417" s="129"/>
      <c r="E417" s="129"/>
    </row>
    <row r="418" spans="1:5" ht="15" customHeight="1" x14ac:dyDescent="0.25">
      <c r="A418" s="121" t="s">
        <v>1</v>
      </c>
      <c r="B418" s="122"/>
      <c r="C418" s="123"/>
      <c r="D418" s="123"/>
      <c r="E418" s="123"/>
    </row>
    <row r="419" spans="1:5" ht="15" customHeight="1" x14ac:dyDescent="0.2">
      <c r="A419" s="124" t="s">
        <v>98</v>
      </c>
      <c r="B419" s="122"/>
      <c r="C419" s="123"/>
      <c r="D419" s="123"/>
      <c r="E419" s="125" t="s">
        <v>99</v>
      </c>
    </row>
    <row r="420" spans="1:5" ht="15" customHeight="1" x14ac:dyDescent="0.25">
      <c r="A420" s="126"/>
      <c r="B420" s="127"/>
      <c r="C420" s="123"/>
      <c r="D420" s="123"/>
      <c r="E420" s="128"/>
    </row>
    <row r="421" spans="1:5" ht="15" customHeight="1" x14ac:dyDescent="0.2">
      <c r="A421" s="129"/>
      <c r="B421" s="141"/>
      <c r="C421" s="130" t="s">
        <v>41</v>
      </c>
      <c r="D421" s="142" t="s">
        <v>42</v>
      </c>
      <c r="E421" s="132" t="s">
        <v>43</v>
      </c>
    </row>
    <row r="422" spans="1:5" ht="15" customHeight="1" x14ac:dyDescent="0.2">
      <c r="A422" s="129"/>
      <c r="B422" s="143"/>
      <c r="C422" s="144">
        <v>6172</v>
      </c>
      <c r="D422" s="145" t="s">
        <v>104</v>
      </c>
      <c r="E422" s="146">
        <v>125034.73</v>
      </c>
    </row>
    <row r="423" spans="1:5" ht="15" customHeight="1" x14ac:dyDescent="0.2">
      <c r="A423" s="129"/>
      <c r="B423" s="147"/>
      <c r="C423" s="138" t="s">
        <v>45</v>
      </c>
      <c r="D423" s="148"/>
      <c r="E423" s="140">
        <f>SUM(E422:E422)</f>
        <v>125034.73</v>
      </c>
    </row>
    <row r="424" spans="1:5" ht="15" customHeight="1" x14ac:dyDescent="0.2">
      <c r="A424" s="129"/>
      <c r="B424" s="147"/>
      <c r="C424" s="149"/>
      <c r="D424" s="123"/>
      <c r="E424" s="150"/>
    </row>
    <row r="425" spans="1:5" ht="15" customHeight="1" x14ac:dyDescent="0.25">
      <c r="A425" s="121" t="s">
        <v>16</v>
      </c>
      <c r="B425" s="123"/>
      <c r="C425" s="123"/>
      <c r="D425" s="123"/>
      <c r="E425" s="123"/>
    </row>
    <row r="426" spans="1:5" ht="15" customHeight="1" x14ac:dyDescent="0.2">
      <c r="A426" s="124" t="s">
        <v>98</v>
      </c>
      <c r="B426" s="151"/>
      <c r="C426" s="151"/>
      <c r="D426" s="151"/>
      <c r="E426" s="126" t="s">
        <v>99</v>
      </c>
    </row>
    <row r="427" spans="1:5" ht="15" customHeight="1" x14ac:dyDescent="0.25">
      <c r="A427" s="121"/>
      <c r="B427" s="126"/>
      <c r="C427" s="123"/>
      <c r="D427" s="123"/>
      <c r="E427" s="128"/>
    </row>
    <row r="428" spans="1:5" ht="15" customHeight="1" x14ac:dyDescent="0.2">
      <c r="A428" s="141"/>
      <c r="B428" s="130" t="s">
        <v>40</v>
      </c>
      <c r="C428" s="130" t="s">
        <v>41</v>
      </c>
      <c r="D428" s="152" t="s">
        <v>42</v>
      </c>
      <c r="E428" s="132" t="s">
        <v>43</v>
      </c>
    </row>
    <row r="429" spans="1:5" ht="15" customHeight="1" x14ac:dyDescent="0.2">
      <c r="A429" s="153"/>
      <c r="B429" s="133">
        <v>110117051</v>
      </c>
      <c r="C429" s="144"/>
      <c r="D429" s="154" t="s">
        <v>100</v>
      </c>
      <c r="E429" s="136">
        <v>49080.94</v>
      </c>
    </row>
    <row r="430" spans="1:5" ht="15" customHeight="1" x14ac:dyDescent="0.2">
      <c r="A430" s="153"/>
      <c r="B430" s="133">
        <v>110117988</v>
      </c>
      <c r="C430" s="144"/>
      <c r="D430" s="94" t="s">
        <v>105</v>
      </c>
      <c r="E430" s="136">
        <v>75953.789999999994</v>
      </c>
    </row>
    <row r="431" spans="1:5" ht="15" customHeight="1" x14ac:dyDescent="0.2">
      <c r="A431" s="155"/>
      <c r="B431" s="156"/>
      <c r="C431" s="138" t="s">
        <v>45</v>
      </c>
      <c r="D431" s="157"/>
      <c r="E431" s="158">
        <f>SUM(E429:E430)</f>
        <v>125034.73</v>
      </c>
    </row>
    <row r="432" spans="1:5" ht="15" customHeight="1" x14ac:dyDescent="0.2">
      <c r="A432" s="155"/>
      <c r="B432" s="159"/>
      <c r="C432" s="149"/>
      <c r="D432" s="160"/>
      <c r="E432" s="161"/>
    </row>
    <row r="433" spans="1:5" ht="15" customHeight="1" x14ac:dyDescent="0.25">
      <c r="A433" s="121" t="s">
        <v>16</v>
      </c>
      <c r="B433" s="123"/>
      <c r="C433" s="123"/>
      <c r="D433" s="123"/>
      <c r="E433" s="123"/>
    </row>
    <row r="434" spans="1:5" ht="15" customHeight="1" x14ac:dyDescent="0.2">
      <c r="A434" s="124" t="s">
        <v>60</v>
      </c>
      <c r="B434" s="151"/>
      <c r="C434" s="151"/>
      <c r="D434" s="151"/>
      <c r="E434" s="126" t="s">
        <v>61</v>
      </c>
    </row>
    <row r="435" spans="1:5" ht="15" customHeight="1" x14ac:dyDescent="0.2">
      <c r="A435" s="155"/>
      <c r="B435" s="159"/>
      <c r="C435" s="149"/>
      <c r="D435" s="160"/>
      <c r="E435" s="161"/>
    </row>
    <row r="436" spans="1:5" ht="15" customHeight="1" x14ac:dyDescent="0.2">
      <c r="A436" s="155"/>
      <c r="B436" s="159"/>
      <c r="C436" s="130" t="s">
        <v>41</v>
      </c>
      <c r="D436" s="152" t="s">
        <v>42</v>
      </c>
      <c r="E436" s="132" t="s">
        <v>43</v>
      </c>
    </row>
    <row r="437" spans="1:5" ht="15" customHeight="1" x14ac:dyDescent="0.2">
      <c r="A437" s="155"/>
      <c r="B437" s="159"/>
      <c r="C437" s="144">
        <v>6409</v>
      </c>
      <c r="D437" s="145" t="s">
        <v>83</v>
      </c>
      <c r="E437" s="136">
        <v>125034.73</v>
      </c>
    </row>
    <row r="438" spans="1:5" ht="15" customHeight="1" x14ac:dyDescent="0.2">
      <c r="A438" s="155"/>
      <c r="B438" s="159"/>
      <c r="C438" s="138" t="s">
        <v>45</v>
      </c>
      <c r="D438" s="157"/>
      <c r="E438" s="158">
        <f>SUM(E437:E437)</f>
        <v>125034.73</v>
      </c>
    </row>
    <row r="439" spans="1:5" ht="15" customHeight="1" x14ac:dyDescent="0.2"/>
    <row r="440" spans="1:5" ht="15" customHeight="1" x14ac:dyDescent="0.2"/>
    <row r="441" spans="1:5" ht="15" customHeight="1" x14ac:dyDescent="0.25">
      <c r="A441" s="35" t="s">
        <v>106</v>
      </c>
    </row>
    <row r="442" spans="1:5" ht="15" customHeight="1" x14ac:dyDescent="0.2">
      <c r="A442" s="36" t="s">
        <v>35</v>
      </c>
      <c r="B442" s="36"/>
      <c r="C442" s="36"/>
      <c r="D442" s="36"/>
      <c r="E442" s="36"/>
    </row>
    <row r="443" spans="1:5" ht="15" customHeight="1" x14ac:dyDescent="0.2">
      <c r="A443" s="37" t="s">
        <v>107</v>
      </c>
      <c r="B443" s="37"/>
      <c r="C443" s="37"/>
      <c r="D443" s="37"/>
      <c r="E443" s="37"/>
    </row>
    <row r="444" spans="1:5" ht="15" customHeight="1" x14ac:dyDescent="0.2">
      <c r="A444" s="37"/>
      <c r="B444" s="37"/>
      <c r="C444" s="37"/>
      <c r="D444" s="37"/>
      <c r="E444" s="37"/>
    </row>
    <row r="445" spans="1:5" ht="15" customHeight="1" x14ac:dyDescent="0.2">
      <c r="A445" s="37"/>
      <c r="B445" s="37"/>
      <c r="C445" s="37"/>
      <c r="D445" s="37"/>
      <c r="E445" s="37"/>
    </row>
    <row r="446" spans="1:5" ht="15" customHeight="1" x14ac:dyDescent="0.2">
      <c r="A446" s="37"/>
      <c r="B446" s="37"/>
      <c r="C446" s="37"/>
      <c r="D446" s="37"/>
      <c r="E446" s="37"/>
    </row>
    <row r="447" spans="1:5" ht="15" customHeight="1" x14ac:dyDescent="0.2">
      <c r="A447" s="37"/>
      <c r="B447" s="37"/>
      <c r="C447" s="37"/>
      <c r="D447" s="37"/>
      <c r="E447" s="37"/>
    </row>
    <row r="448" spans="1:5" ht="15" customHeight="1" x14ac:dyDescent="0.2">
      <c r="A448" s="37"/>
      <c r="B448" s="37"/>
      <c r="C448" s="37"/>
      <c r="D448" s="37"/>
      <c r="E448" s="37"/>
    </row>
    <row r="449" spans="1:5" ht="15" customHeight="1" x14ac:dyDescent="0.2">
      <c r="A449" s="37"/>
      <c r="B449" s="37"/>
      <c r="C449" s="37"/>
      <c r="D449" s="37"/>
      <c r="E449" s="37"/>
    </row>
    <row r="450" spans="1:5" ht="15" customHeight="1" x14ac:dyDescent="0.2"/>
    <row r="451" spans="1:5" ht="15" customHeight="1" x14ac:dyDescent="0.25">
      <c r="A451" s="58" t="s">
        <v>1</v>
      </c>
      <c r="B451" s="59"/>
      <c r="C451" s="59"/>
      <c r="D451" s="59"/>
      <c r="E451" s="59"/>
    </row>
    <row r="452" spans="1:5" ht="15" customHeight="1" x14ac:dyDescent="0.2">
      <c r="A452" s="91" t="s">
        <v>98</v>
      </c>
      <c r="B452" s="40"/>
      <c r="C452" s="40"/>
      <c r="D452" s="40"/>
      <c r="E452" s="42" t="s">
        <v>99</v>
      </c>
    </row>
    <row r="453" spans="1:5" ht="15" customHeight="1" x14ac:dyDescent="0.25">
      <c r="A453" s="60"/>
      <c r="B453" s="58"/>
      <c r="C453" s="59"/>
      <c r="D453" s="59"/>
      <c r="E453" s="96"/>
    </row>
    <row r="454" spans="1:5" ht="15" customHeight="1" x14ac:dyDescent="0.2">
      <c r="B454" s="162"/>
      <c r="C454" s="47" t="s">
        <v>41</v>
      </c>
      <c r="D454" s="75" t="s">
        <v>42</v>
      </c>
      <c r="E454" s="63" t="s">
        <v>43</v>
      </c>
    </row>
    <row r="455" spans="1:5" ht="15" customHeight="1" x14ac:dyDescent="0.2">
      <c r="B455" s="163"/>
      <c r="C455" s="164">
        <v>6402</v>
      </c>
      <c r="D455" s="79" t="s">
        <v>108</v>
      </c>
      <c r="E455" s="78">
        <v>201099.88</v>
      </c>
    </row>
    <row r="456" spans="1:5" ht="15" customHeight="1" x14ac:dyDescent="0.2">
      <c r="B456" s="67"/>
      <c r="C456" s="80" t="s">
        <v>45</v>
      </c>
      <c r="D456" s="81"/>
      <c r="E456" s="82">
        <f>SUM(E455:E455)</f>
        <v>201099.88</v>
      </c>
    </row>
    <row r="457" spans="1:5" ht="15" customHeight="1" x14ac:dyDescent="0.2"/>
    <row r="458" spans="1:5" ht="15" customHeight="1" x14ac:dyDescent="0.25">
      <c r="A458" s="58" t="s">
        <v>16</v>
      </c>
      <c r="B458" s="59"/>
      <c r="C458" s="59"/>
      <c r="D458" s="59"/>
      <c r="E458" s="60"/>
    </row>
    <row r="459" spans="1:5" ht="15" customHeight="1" x14ac:dyDescent="0.2">
      <c r="A459" s="91" t="s">
        <v>98</v>
      </c>
      <c r="B459" s="165"/>
      <c r="C459" s="165"/>
      <c r="D459" s="165"/>
      <c r="E459" s="60" t="s">
        <v>99</v>
      </c>
    </row>
    <row r="460" spans="1:5" ht="15" customHeight="1" x14ac:dyDescent="0.2"/>
    <row r="461" spans="1:5" ht="15" customHeight="1" x14ac:dyDescent="0.2">
      <c r="B461" s="45" t="s">
        <v>40</v>
      </c>
      <c r="C461" s="47" t="s">
        <v>41</v>
      </c>
      <c r="D461" s="114" t="s">
        <v>42</v>
      </c>
      <c r="E461" s="63" t="s">
        <v>43</v>
      </c>
    </row>
    <row r="462" spans="1:5" ht="15" customHeight="1" x14ac:dyDescent="0.2">
      <c r="B462" s="48">
        <v>137</v>
      </c>
      <c r="C462" s="101"/>
      <c r="D462" s="65" t="s">
        <v>109</v>
      </c>
      <c r="E462" s="78">
        <v>201099.88</v>
      </c>
    </row>
    <row r="463" spans="1:5" ht="15" customHeight="1" x14ac:dyDescent="0.2">
      <c r="B463" s="166"/>
      <c r="C463" s="80" t="s">
        <v>45</v>
      </c>
      <c r="D463" s="116"/>
      <c r="E463" s="117">
        <f>SUM(E462:E462)</f>
        <v>201099.88</v>
      </c>
    </row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35" t="s">
        <v>110</v>
      </c>
    </row>
    <row r="471" spans="1:5" ht="15" customHeight="1" x14ac:dyDescent="0.2">
      <c r="A471" s="36" t="s">
        <v>35</v>
      </c>
      <c r="B471" s="36"/>
      <c r="C471" s="36"/>
      <c r="D471" s="36"/>
      <c r="E471" s="36"/>
    </row>
    <row r="472" spans="1:5" ht="15" customHeight="1" x14ac:dyDescent="0.2">
      <c r="A472" s="37" t="s">
        <v>111</v>
      </c>
      <c r="B472" s="37"/>
      <c r="C472" s="37"/>
      <c r="D472" s="37"/>
      <c r="E472" s="37"/>
    </row>
    <row r="473" spans="1:5" ht="15" customHeight="1" x14ac:dyDescent="0.2">
      <c r="A473" s="37"/>
      <c r="B473" s="37"/>
      <c r="C473" s="37"/>
      <c r="D473" s="37"/>
      <c r="E473" s="37"/>
    </row>
    <row r="474" spans="1:5" ht="15" customHeight="1" x14ac:dyDescent="0.2">
      <c r="A474" s="37"/>
      <c r="B474" s="37"/>
      <c r="C474" s="37"/>
      <c r="D474" s="37"/>
      <c r="E474" s="37"/>
    </row>
    <row r="475" spans="1:5" ht="15" customHeight="1" x14ac:dyDescent="0.2">
      <c r="A475" s="37"/>
      <c r="B475" s="37"/>
      <c r="C475" s="37"/>
      <c r="D475" s="37"/>
      <c r="E475" s="37"/>
    </row>
    <row r="476" spans="1:5" ht="15" customHeight="1" x14ac:dyDescent="0.2">
      <c r="A476" s="37"/>
      <c r="B476" s="37"/>
      <c r="C476" s="37"/>
      <c r="D476" s="37"/>
      <c r="E476" s="37"/>
    </row>
    <row r="477" spans="1:5" ht="15" customHeight="1" x14ac:dyDescent="0.2">
      <c r="A477" s="37"/>
      <c r="B477" s="37"/>
      <c r="C477" s="37"/>
      <c r="D477" s="37"/>
      <c r="E477" s="37"/>
    </row>
    <row r="478" spans="1:5" ht="15" customHeight="1" x14ac:dyDescent="0.2">
      <c r="A478" s="37"/>
      <c r="B478" s="37"/>
      <c r="C478" s="37"/>
      <c r="D478" s="37"/>
      <c r="E478" s="37"/>
    </row>
    <row r="479" spans="1:5" ht="15" customHeight="1" x14ac:dyDescent="0.2">
      <c r="A479" s="37"/>
      <c r="B479" s="37"/>
      <c r="C479" s="37"/>
      <c r="D479" s="37"/>
      <c r="E479" s="37"/>
    </row>
    <row r="480" spans="1:5" ht="15" customHeight="1" x14ac:dyDescent="0.2">
      <c r="A480" s="110"/>
      <c r="B480" s="110"/>
      <c r="C480" s="110"/>
      <c r="D480" s="110"/>
      <c r="E480" s="110"/>
    </row>
    <row r="481" spans="1:5" ht="15" customHeight="1" x14ac:dyDescent="0.25">
      <c r="A481" s="58" t="s">
        <v>1</v>
      </c>
      <c r="B481" s="59"/>
      <c r="C481" s="59"/>
      <c r="D481" s="59"/>
      <c r="E481" s="59"/>
    </row>
    <row r="482" spans="1:5" ht="15" customHeight="1" x14ac:dyDescent="0.2">
      <c r="A482" s="91" t="s">
        <v>60</v>
      </c>
      <c r="E482" t="s">
        <v>61</v>
      </c>
    </row>
    <row r="483" spans="1:5" ht="15" customHeight="1" x14ac:dyDescent="0.25">
      <c r="B483" s="58"/>
      <c r="C483" s="59"/>
      <c r="D483" s="59"/>
      <c r="E483" s="96"/>
    </row>
    <row r="484" spans="1:5" ht="15" customHeight="1" x14ac:dyDescent="0.2">
      <c r="A484" s="167"/>
      <c r="B484" s="167"/>
      <c r="C484" s="47" t="s">
        <v>41</v>
      </c>
      <c r="D484" s="75" t="s">
        <v>42</v>
      </c>
      <c r="E484" s="45" t="s">
        <v>43</v>
      </c>
    </row>
    <row r="485" spans="1:5" ht="15" customHeight="1" x14ac:dyDescent="0.2">
      <c r="A485" s="163"/>
      <c r="B485" s="168"/>
      <c r="C485" s="101"/>
      <c r="D485" s="79" t="s">
        <v>112</v>
      </c>
      <c r="E485" s="51">
        <f>118786.39+6987.43</f>
        <v>125773.82</v>
      </c>
    </row>
    <row r="486" spans="1:5" ht="15" customHeight="1" x14ac:dyDescent="0.2">
      <c r="A486" s="163"/>
      <c r="B486" s="168"/>
      <c r="C486" s="53" t="s">
        <v>45</v>
      </c>
      <c r="D486" s="54"/>
      <c r="E486" s="55">
        <f>SUM(E485:E485)</f>
        <v>125773.82</v>
      </c>
    </row>
    <row r="487" spans="1:5" ht="15" customHeight="1" x14ac:dyDescent="0.2"/>
    <row r="488" spans="1:5" ht="15" customHeight="1" x14ac:dyDescent="0.25">
      <c r="A488" s="39" t="s">
        <v>16</v>
      </c>
      <c r="B488" s="40"/>
      <c r="C488" s="40"/>
      <c r="D488" s="60"/>
      <c r="E488" s="60"/>
    </row>
    <row r="489" spans="1:5" ht="15" customHeight="1" x14ac:dyDescent="0.2">
      <c r="A489" s="41" t="s">
        <v>77</v>
      </c>
      <c r="B489" s="59"/>
      <c r="C489" s="59"/>
      <c r="D489" s="59"/>
      <c r="E489" s="90" t="s">
        <v>78</v>
      </c>
    </row>
    <row r="490" spans="1:5" ht="15" customHeight="1" x14ac:dyDescent="0.2">
      <c r="A490" s="43"/>
      <c r="B490" s="99"/>
      <c r="C490" s="40"/>
      <c r="D490" s="43"/>
      <c r="E490" s="100"/>
    </row>
    <row r="491" spans="1:5" ht="15" customHeight="1" x14ac:dyDescent="0.2">
      <c r="B491" s="167"/>
      <c r="C491" s="45" t="s">
        <v>41</v>
      </c>
      <c r="D491" s="64" t="s">
        <v>52</v>
      </c>
      <c r="E491" s="45" t="s">
        <v>43</v>
      </c>
    </row>
    <row r="492" spans="1:5" ht="15" customHeight="1" x14ac:dyDescent="0.2">
      <c r="B492" s="169"/>
      <c r="C492" s="101">
        <v>3114</v>
      </c>
      <c r="D492" s="94" t="s">
        <v>113</v>
      </c>
      <c r="E492" s="51">
        <v>125773.82</v>
      </c>
    </row>
    <row r="493" spans="1:5" ht="15" customHeight="1" x14ac:dyDescent="0.2">
      <c r="B493" s="170"/>
      <c r="C493" s="53" t="s">
        <v>45</v>
      </c>
      <c r="D493" s="69"/>
      <c r="E493" s="70">
        <f>SUM(E492:E492)</f>
        <v>125773.82</v>
      </c>
    </row>
    <row r="494" spans="1:5" ht="15" customHeight="1" x14ac:dyDescent="0.2"/>
    <row r="495" spans="1:5" ht="15" customHeight="1" x14ac:dyDescent="0.2"/>
    <row r="496" spans="1:5" ht="15" customHeight="1" x14ac:dyDescent="0.25">
      <c r="A496" s="35" t="s">
        <v>114</v>
      </c>
    </row>
    <row r="497" spans="1:5" ht="15" customHeight="1" x14ac:dyDescent="0.2">
      <c r="A497" s="36" t="s">
        <v>35</v>
      </c>
      <c r="B497" s="36"/>
      <c r="C497" s="36"/>
      <c r="D497" s="36"/>
      <c r="E497" s="36"/>
    </row>
    <row r="498" spans="1:5" ht="15" customHeight="1" x14ac:dyDescent="0.2">
      <c r="A498" s="37" t="s">
        <v>115</v>
      </c>
      <c r="B498" s="37"/>
      <c r="C498" s="37"/>
      <c r="D498" s="37"/>
      <c r="E498" s="37"/>
    </row>
    <row r="499" spans="1:5" ht="15" customHeight="1" x14ac:dyDescent="0.2">
      <c r="A499" s="37"/>
      <c r="B499" s="37"/>
      <c r="C499" s="37"/>
      <c r="D499" s="37"/>
      <c r="E499" s="37"/>
    </row>
    <row r="500" spans="1:5" ht="15" customHeight="1" x14ac:dyDescent="0.2">
      <c r="A500" s="37"/>
      <c r="B500" s="37"/>
      <c r="C500" s="37"/>
      <c r="D500" s="37"/>
      <c r="E500" s="37"/>
    </row>
    <row r="501" spans="1:5" ht="15" customHeight="1" x14ac:dyDescent="0.2">
      <c r="A501" s="37"/>
      <c r="B501" s="37"/>
      <c r="C501" s="37"/>
      <c r="D501" s="37"/>
      <c r="E501" s="37"/>
    </row>
    <row r="502" spans="1:5" ht="15" customHeight="1" x14ac:dyDescent="0.2">
      <c r="A502" s="37"/>
      <c r="B502" s="37"/>
      <c r="C502" s="37"/>
      <c r="D502" s="37"/>
      <c r="E502" s="37"/>
    </row>
    <row r="503" spans="1:5" ht="15" customHeight="1" x14ac:dyDescent="0.2">
      <c r="A503" s="37"/>
      <c r="B503" s="37"/>
      <c r="C503" s="37"/>
      <c r="D503" s="37"/>
      <c r="E503" s="37"/>
    </row>
    <row r="504" spans="1:5" ht="15" customHeight="1" x14ac:dyDescent="0.2">
      <c r="A504" s="37"/>
      <c r="B504" s="37"/>
      <c r="C504" s="37"/>
      <c r="D504" s="37"/>
      <c r="E504" s="37"/>
    </row>
    <row r="505" spans="1:5" ht="15" customHeight="1" x14ac:dyDescent="0.2">
      <c r="A505" s="60" t="s">
        <v>116</v>
      </c>
    </row>
    <row r="506" spans="1:5" ht="15" customHeight="1" x14ac:dyDescent="0.25">
      <c r="A506" s="58" t="s">
        <v>1</v>
      </c>
      <c r="B506" s="59"/>
      <c r="C506" s="59"/>
      <c r="D506" s="59"/>
      <c r="E506" s="59"/>
    </row>
    <row r="507" spans="1:5" ht="15" customHeight="1" x14ac:dyDescent="0.2">
      <c r="A507" s="91" t="s">
        <v>60</v>
      </c>
      <c r="B507" s="59"/>
      <c r="C507" s="59"/>
      <c r="D507" s="59"/>
      <c r="E507" s="90" t="s">
        <v>61</v>
      </c>
    </row>
    <row r="508" spans="1:5" ht="15" customHeight="1" x14ac:dyDescent="0.25">
      <c r="A508" s="60"/>
      <c r="B508" s="58"/>
      <c r="C508" s="59"/>
      <c r="D508" s="59"/>
      <c r="E508" s="96"/>
    </row>
    <row r="509" spans="1:5" ht="15" customHeight="1" x14ac:dyDescent="0.2">
      <c r="B509" s="162"/>
      <c r="C509" s="47" t="s">
        <v>41</v>
      </c>
      <c r="D509" s="75" t="s">
        <v>42</v>
      </c>
      <c r="E509" s="63" t="s">
        <v>43</v>
      </c>
    </row>
    <row r="510" spans="1:5" ht="15" customHeight="1" x14ac:dyDescent="0.2">
      <c r="B510" s="171"/>
      <c r="C510" s="164">
        <v>6172</v>
      </c>
      <c r="D510" s="94" t="s">
        <v>117</v>
      </c>
      <c r="E510" s="78">
        <v>88641</v>
      </c>
    </row>
    <row r="511" spans="1:5" ht="15" customHeight="1" x14ac:dyDescent="0.2">
      <c r="B511" s="171"/>
      <c r="C511" s="80" t="s">
        <v>45</v>
      </c>
      <c r="D511" s="81"/>
      <c r="E511" s="82">
        <f>SUM(E510:E510)</f>
        <v>88641</v>
      </c>
    </row>
    <row r="512" spans="1:5" ht="15" customHeight="1" x14ac:dyDescent="0.2"/>
    <row r="513" spans="1:5" ht="15" customHeight="1" x14ac:dyDescent="0.25">
      <c r="A513" s="58" t="s">
        <v>16</v>
      </c>
      <c r="B513" s="59"/>
      <c r="C513" s="59"/>
      <c r="D513" s="59"/>
      <c r="E513" s="59"/>
    </row>
    <row r="514" spans="1:5" ht="15" customHeight="1" x14ac:dyDescent="0.2">
      <c r="A514" s="91" t="s">
        <v>98</v>
      </c>
      <c r="B514" s="165"/>
      <c r="C514" s="165"/>
      <c r="D514" s="165"/>
      <c r="E514" s="60" t="s">
        <v>99</v>
      </c>
    </row>
    <row r="515" spans="1:5" ht="15" customHeight="1" x14ac:dyDescent="0.25">
      <c r="A515" s="58"/>
      <c r="B515" s="60"/>
      <c r="C515" s="59"/>
      <c r="D515" s="59"/>
      <c r="E515" s="96"/>
    </row>
    <row r="516" spans="1:5" ht="15" customHeight="1" x14ac:dyDescent="0.2">
      <c r="A516" s="167"/>
      <c r="B516" s="45" t="s">
        <v>40</v>
      </c>
      <c r="C516" s="47" t="s">
        <v>41</v>
      </c>
      <c r="D516" s="114" t="s">
        <v>42</v>
      </c>
      <c r="E516" s="63" t="s">
        <v>43</v>
      </c>
    </row>
    <row r="517" spans="1:5" ht="15" customHeight="1" x14ac:dyDescent="0.2">
      <c r="A517" s="171"/>
      <c r="B517" s="97">
        <v>305</v>
      </c>
      <c r="C517" s="101"/>
      <c r="D517" s="65" t="s">
        <v>109</v>
      </c>
      <c r="E517" s="78">
        <v>88641</v>
      </c>
    </row>
    <row r="518" spans="1:5" ht="15" customHeight="1" x14ac:dyDescent="0.2">
      <c r="A518" s="172"/>
      <c r="B518" s="166"/>
      <c r="C518" s="80" t="s">
        <v>45</v>
      </c>
      <c r="D518" s="116"/>
      <c r="E518" s="117">
        <f>SUM(E517:E517)</f>
        <v>88641</v>
      </c>
    </row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35" t="s">
        <v>118</v>
      </c>
    </row>
    <row r="523" spans="1:5" ht="15" customHeight="1" x14ac:dyDescent="0.2">
      <c r="A523" s="173" t="s">
        <v>119</v>
      </c>
      <c r="B523" s="173"/>
      <c r="C523" s="173"/>
      <c r="D523" s="173"/>
      <c r="E523" s="173"/>
    </row>
    <row r="524" spans="1:5" ht="15" customHeight="1" x14ac:dyDescent="0.2">
      <c r="A524" s="173"/>
      <c r="B524" s="173"/>
      <c r="C524" s="173"/>
      <c r="D524" s="173"/>
      <c r="E524" s="173"/>
    </row>
    <row r="525" spans="1:5" ht="15" customHeight="1" x14ac:dyDescent="0.2">
      <c r="A525" s="102" t="s">
        <v>120</v>
      </c>
      <c r="B525" s="102"/>
      <c r="C525" s="102"/>
      <c r="D525" s="102"/>
      <c r="E525" s="102"/>
    </row>
    <row r="526" spans="1:5" ht="15" customHeight="1" x14ac:dyDescent="0.2">
      <c r="A526" s="102"/>
      <c r="B526" s="102"/>
      <c r="C526" s="102"/>
      <c r="D526" s="102"/>
      <c r="E526" s="102"/>
    </row>
    <row r="527" spans="1:5" ht="15" customHeight="1" x14ac:dyDescent="0.2">
      <c r="A527" s="102"/>
      <c r="B527" s="102"/>
      <c r="C527" s="102"/>
      <c r="D527" s="102"/>
      <c r="E527" s="102"/>
    </row>
    <row r="528" spans="1:5" ht="15" customHeight="1" x14ac:dyDescent="0.2">
      <c r="A528" s="102"/>
      <c r="B528" s="102"/>
      <c r="C528" s="102"/>
      <c r="D528" s="102"/>
      <c r="E528" s="102"/>
    </row>
    <row r="529" spans="1:5" ht="15" customHeight="1" x14ac:dyDescent="0.2">
      <c r="A529" s="102"/>
      <c r="B529" s="102"/>
      <c r="C529" s="102"/>
      <c r="D529" s="102"/>
      <c r="E529" s="102"/>
    </row>
    <row r="530" spans="1:5" ht="15" customHeight="1" x14ac:dyDescent="0.2">
      <c r="A530" s="102"/>
      <c r="B530" s="102"/>
      <c r="C530" s="102"/>
      <c r="D530" s="102"/>
      <c r="E530" s="102"/>
    </row>
    <row r="531" spans="1:5" ht="15" customHeight="1" x14ac:dyDescent="0.2">
      <c r="A531" s="102"/>
      <c r="B531" s="102"/>
      <c r="C531" s="102"/>
      <c r="D531" s="102"/>
      <c r="E531" s="102"/>
    </row>
    <row r="532" spans="1:5" ht="15" customHeight="1" x14ac:dyDescent="0.2"/>
    <row r="533" spans="1:5" ht="15" customHeight="1" x14ac:dyDescent="0.25">
      <c r="A533" s="58" t="s">
        <v>16</v>
      </c>
      <c r="B533" s="59"/>
      <c r="C533" s="59"/>
      <c r="D533" s="59"/>
      <c r="E533" s="59"/>
    </row>
    <row r="534" spans="1:5" ht="15" customHeight="1" x14ac:dyDescent="0.2">
      <c r="A534" s="174" t="s">
        <v>88</v>
      </c>
      <c r="B534" s="59"/>
      <c r="C534" s="59"/>
      <c r="D534" s="59"/>
      <c r="E534" s="90" t="s">
        <v>121</v>
      </c>
    </row>
    <row r="535" spans="1:5" ht="15" customHeight="1" x14ac:dyDescent="0.2">
      <c r="A535" s="175"/>
      <c r="B535" s="176"/>
      <c r="C535" s="59"/>
      <c r="D535" s="59"/>
      <c r="E535" s="96"/>
    </row>
    <row r="536" spans="1:5" ht="15" customHeight="1" x14ac:dyDescent="0.2">
      <c r="A536" s="167"/>
      <c r="B536" s="167"/>
      <c r="C536" s="47" t="s">
        <v>41</v>
      </c>
      <c r="D536" s="75" t="s">
        <v>52</v>
      </c>
      <c r="E536" s="45" t="s">
        <v>43</v>
      </c>
    </row>
    <row r="537" spans="1:5" ht="15" customHeight="1" x14ac:dyDescent="0.2">
      <c r="A537" s="163"/>
      <c r="B537" s="177"/>
      <c r="C537" s="101">
        <v>2125</v>
      </c>
      <c r="D537" s="94" t="s">
        <v>54</v>
      </c>
      <c r="E537" s="51">
        <v>-100000</v>
      </c>
    </row>
    <row r="538" spans="1:5" ht="15" customHeight="1" x14ac:dyDescent="0.2">
      <c r="A538" s="163"/>
      <c r="B538" s="177"/>
      <c r="C538" s="101">
        <v>2125</v>
      </c>
      <c r="D538" s="77" t="s">
        <v>53</v>
      </c>
      <c r="E538" s="51">
        <v>100000</v>
      </c>
    </row>
    <row r="539" spans="1:5" ht="15" customHeight="1" x14ac:dyDescent="0.2">
      <c r="C539" s="80" t="s">
        <v>45</v>
      </c>
      <c r="D539" s="81"/>
      <c r="E539" s="82">
        <f>SUM(E537:E538)</f>
        <v>0</v>
      </c>
    </row>
    <row r="540" spans="1:5" ht="15" customHeight="1" x14ac:dyDescent="0.2"/>
    <row r="541" spans="1:5" ht="15" customHeight="1" x14ac:dyDescent="0.2"/>
    <row r="542" spans="1:5" ht="15" customHeight="1" x14ac:dyDescent="0.25">
      <c r="A542" s="35" t="s">
        <v>122</v>
      </c>
    </row>
    <row r="543" spans="1:5" ht="15" customHeight="1" x14ac:dyDescent="0.2">
      <c r="A543" s="173" t="s">
        <v>119</v>
      </c>
      <c r="B543" s="173"/>
      <c r="C543" s="173"/>
      <c r="D543" s="173"/>
      <c r="E543" s="173"/>
    </row>
    <row r="544" spans="1:5" ht="15" customHeight="1" x14ac:dyDescent="0.2">
      <c r="A544" s="173"/>
      <c r="B544" s="173"/>
      <c r="C544" s="173"/>
      <c r="D544" s="173"/>
      <c r="E544" s="173"/>
    </row>
    <row r="545" spans="1:8" ht="15" customHeight="1" x14ac:dyDescent="0.2">
      <c r="A545" s="102" t="s">
        <v>123</v>
      </c>
      <c r="B545" s="102"/>
      <c r="C545" s="102"/>
      <c r="D545" s="102"/>
      <c r="E545" s="102"/>
    </row>
    <row r="546" spans="1:8" ht="15" customHeight="1" x14ac:dyDescent="0.2">
      <c r="A546" s="102"/>
      <c r="B546" s="102"/>
      <c r="C546" s="102"/>
      <c r="D546" s="102"/>
      <c r="E546" s="102"/>
    </row>
    <row r="547" spans="1:8" ht="15" customHeight="1" x14ac:dyDescent="0.2">
      <c r="A547" s="102"/>
      <c r="B547" s="102"/>
      <c r="C547" s="102"/>
      <c r="D547" s="102"/>
      <c r="E547" s="102"/>
    </row>
    <row r="548" spans="1:8" ht="15" customHeight="1" x14ac:dyDescent="0.2">
      <c r="A548" s="102"/>
      <c r="B548" s="102"/>
      <c r="C548" s="102"/>
      <c r="D548" s="102"/>
      <c r="E548" s="102"/>
    </row>
    <row r="549" spans="1:8" ht="15" customHeight="1" x14ac:dyDescent="0.2">
      <c r="A549" s="102"/>
      <c r="B549" s="102"/>
      <c r="C549" s="102"/>
      <c r="D549" s="102"/>
      <c r="E549" s="102"/>
    </row>
    <row r="550" spans="1:8" ht="15" customHeight="1" x14ac:dyDescent="0.2">
      <c r="A550" s="102"/>
      <c r="B550" s="102"/>
      <c r="C550" s="102"/>
      <c r="D550" s="102"/>
      <c r="E550" s="102"/>
    </row>
    <row r="551" spans="1:8" ht="15" customHeight="1" x14ac:dyDescent="0.2">
      <c r="A551" s="102"/>
      <c r="B551" s="102"/>
      <c r="C551" s="102"/>
      <c r="D551" s="102"/>
      <c r="E551" s="102"/>
    </row>
    <row r="552" spans="1:8" ht="15" customHeight="1" x14ac:dyDescent="0.2">
      <c r="A552" s="102"/>
      <c r="B552" s="102"/>
      <c r="C552" s="102"/>
      <c r="D552" s="102"/>
      <c r="E552" s="102"/>
    </row>
    <row r="553" spans="1:8" ht="15" customHeight="1" x14ac:dyDescent="0.2"/>
    <row r="554" spans="1:8" ht="15" customHeight="1" x14ac:dyDescent="0.25">
      <c r="A554" s="58" t="s">
        <v>16</v>
      </c>
      <c r="B554" s="59"/>
      <c r="C554" s="59"/>
      <c r="D554" s="59"/>
      <c r="E554" s="59"/>
    </row>
    <row r="555" spans="1:8" ht="15" customHeight="1" x14ac:dyDescent="0.2">
      <c r="A555" s="174" t="s">
        <v>88</v>
      </c>
      <c r="B555" s="59"/>
      <c r="C555" s="59"/>
      <c r="D555" s="59"/>
      <c r="E555" s="90" t="s">
        <v>121</v>
      </c>
    </row>
    <row r="556" spans="1:8" ht="15" customHeight="1" x14ac:dyDescent="0.2">
      <c r="A556" s="175"/>
      <c r="B556" s="176"/>
      <c r="C556" s="59"/>
      <c r="D556" s="59"/>
      <c r="E556" s="96"/>
    </row>
    <row r="557" spans="1:8" ht="15" customHeight="1" x14ac:dyDescent="0.2">
      <c r="A557" s="167"/>
      <c r="B557" s="167"/>
      <c r="C557" s="47" t="s">
        <v>41</v>
      </c>
      <c r="D557" s="75" t="s">
        <v>52</v>
      </c>
      <c r="E557" s="45" t="s">
        <v>43</v>
      </c>
    </row>
    <row r="558" spans="1:8" ht="15" customHeight="1" x14ac:dyDescent="0.2">
      <c r="A558" s="163"/>
      <c r="B558" s="177"/>
      <c r="C558" s="101">
        <v>3639</v>
      </c>
      <c r="D558" s="77" t="s">
        <v>53</v>
      </c>
      <c r="E558" s="51">
        <f>-43038413-1949960-3960334-9420512-2920400</f>
        <v>-61289619</v>
      </c>
    </row>
    <row r="559" spans="1:8" ht="15" customHeight="1" x14ac:dyDescent="0.2">
      <c r="A559" s="163"/>
      <c r="B559" s="177"/>
      <c r="C559" s="101">
        <v>2141</v>
      </c>
      <c r="D559" s="77" t="s">
        <v>53</v>
      </c>
      <c r="E559" s="51">
        <v>2920400</v>
      </c>
      <c r="G559">
        <f>2920400+949960+3038413</f>
        <v>6908773</v>
      </c>
      <c r="H559">
        <f>3129640+2920400+949960</f>
        <v>7000000</v>
      </c>
    </row>
    <row r="560" spans="1:8" ht="15" customHeight="1" x14ac:dyDescent="0.2">
      <c r="A560" s="163"/>
      <c r="B560" s="177"/>
      <c r="C560" s="101">
        <v>2212</v>
      </c>
      <c r="D560" s="77" t="s">
        <v>53</v>
      </c>
      <c r="E560" s="51">
        <v>6693205</v>
      </c>
    </row>
    <row r="561" spans="1:5" ht="15" customHeight="1" x14ac:dyDescent="0.2">
      <c r="A561" s="163"/>
      <c r="B561" s="177"/>
      <c r="C561" s="101">
        <v>2212</v>
      </c>
      <c r="D561" s="77" t="s">
        <v>53</v>
      </c>
      <c r="E561" s="51">
        <v>50000</v>
      </c>
    </row>
    <row r="562" spans="1:5" ht="15" customHeight="1" x14ac:dyDescent="0.2">
      <c r="A562" s="163"/>
      <c r="B562" s="177"/>
      <c r="C562" s="101">
        <v>2219</v>
      </c>
      <c r="D562" s="77" t="s">
        <v>53</v>
      </c>
      <c r="E562" s="51">
        <v>1615020</v>
      </c>
    </row>
    <row r="563" spans="1:5" ht="15" customHeight="1" x14ac:dyDescent="0.2">
      <c r="A563" s="163"/>
      <c r="B563" s="177"/>
      <c r="C563" s="101">
        <v>3111</v>
      </c>
      <c r="D563" s="77" t="s">
        <v>53</v>
      </c>
      <c r="E563" s="51">
        <v>500000</v>
      </c>
    </row>
    <row r="564" spans="1:5" ht="15" customHeight="1" x14ac:dyDescent="0.2">
      <c r="A564" s="163"/>
      <c r="B564" s="177"/>
      <c r="C564" s="101">
        <v>3113</v>
      </c>
      <c r="D564" s="77" t="s">
        <v>53</v>
      </c>
      <c r="E564" s="51">
        <v>1447117</v>
      </c>
    </row>
    <row r="565" spans="1:5" ht="15" customHeight="1" x14ac:dyDescent="0.2">
      <c r="A565" s="163"/>
      <c r="B565" s="177"/>
      <c r="C565" s="101">
        <v>3319</v>
      </c>
      <c r="D565" s="77" t="s">
        <v>53</v>
      </c>
      <c r="E565" s="51">
        <v>480000</v>
      </c>
    </row>
    <row r="566" spans="1:5" ht="15" customHeight="1" x14ac:dyDescent="0.2">
      <c r="A566" s="163"/>
      <c r="B566" s="177"/>
      <c r="C566" s="101">
        <v>3322</v>
      </c>
      <c r="D566" s="77" t="s">
        <v>53</v>
      </c>
      <c r="E566" s="51">
        <v>500000</v>
      </c>
    </row>
    <row r="567" spans="1:5" ht="15" customHeight="1" x14ac:dyDescent="0.2">
      <c r="A567" s="163"/>
      <c r="B567" s="177"/>
      <c r="C567" s="101">
        <v>3399</v>
      </c>
      <c r="D567" s="77" t="s">
        <v>53</v>
      </c>
      <c r="E567" s="51">
        <f>1050000+568000+885662+1500000+912088</f>
        <v>4915750</v>
      </c>
    </row>
    <row r="568" spans="1:5" ht="15" customHeight="1" x14ac:dyDescent="0.2">
      <c r="A568" s="163"/>
      <c r="B568" s="177"/>
      <c r="C568" s="101">
        <v>3619</v>
      </c>
      <c r="D568" s="77" t="s">
        <v>53</v>
      </c>
      <c r="E568" s="51">
        <v>215000</v>
      </c>
    </row>
    <row r="569" spans="1:5" ht="15" customHeight="1" x14ac:dyDescent="0.2">
      <c r="A569" s="163"/>
      <c r="B569" s="177"/>
      <c r="C569" s="101">
        <v>3631</v>
      </c>
      <c r="D569" s="77" t="s">
        <v>53</v>
      </c>
      <c r="E569" s="51">
        <v>344969</v>
      </c>
    </row>
    <row r="570" spans="1:5" ht="15" customHeight="1" x14ac:dyDescent="0.2">
      <c r="A570" s="163"/>
      <c r="B570" s="177"/>
      <c r="C570" s="101">
        <v>3636</v>
      </c>
      <c r="D570" s="77" t="s">
        <v>53</v>
      </c>
      <c r="E570" s="51">
        <v>2867583</v>
      </c>
    </row>
    <row r="571" spans="1:5" ht="15" customHeight="1" x14ac:dyDescent="0.2">
      <c r="A571" s="163"/>
      <c r="B571" s="177"/>
      <c r="C571" s="101">
        <v>5512</v>
      </c>
      <c r="D571" s="77" t="s">
        <v>53</v>
      </c>
      <c r="E571" s="51">
        <v>365000</v>
      </c>
    </row>
    <row r="572" spans="1:5" ht="15" customHeight="1" x14ac:dyDescent="0.2">
      <c r="A572" s="163"/>
      <c r="B572" s="177"/>
      <c r="C572" s="101">
        <v>5519</v>
      </c>
      <c r="D572" s="77" t="s">
        <v>53</v>
      </c>
      <c r="E572" s="109">
        <v>293000</v>
      </c>
    </row>
    <row r="573" spans="1:5" ht="15" customHeight="1" x14ac:dyDescent="0.2">
      <c r="A573" s="163"/>
      <c r="B573" s="177"/>
      <c r="C573" s="101">
        <v>2212</v>
      </c>
      <c r="D573" s="77" t="s">
        <v>124</v>
      </c>
      <c r="E573" s="109">
        <v>413555</v>
      </c>
    </row>
    <row r="574" spans="1:5" ht="15" customHeight="1" x14ac:dyDescent="0.2">
      <c r="A574" s="163"/>
      <c r="B574" s="177"/>
      <c r="C574" s="101">
        <v>2212</v>
      </c>
      <c r="D574" s="77" t="s">
        <v>124</v>
      </c>
      <c r="E574" s="51">
        <v>5400000</v>
      </c>
    </row>
    <row r="575" spans="1:5" ht="15" customHeight="1" x14ac:dyDescent="0.2">
      <c r="A575" s="163"/>
      <c r="B575" s="177"/>
      <c r="C575" s="101">
        <v>2219</v>
      </c>
      <c r="D575" s="77" t="s">
        <v>124</v>
      </c>
      <c r="E575" s="51">
        <v>5517400</v>
      </c>
    </row>
    <row r="576" spans="1:5" ht="15" customHeight="1" x14ac:dyDescent="0.2">
      <c r="A576" s="163"/>
      <c r="B576" s="177"/>
      <c r="C576" s="101">
        <v>2219</v>
      </c>
      <c r="D576" s="77" t="s">
        <v>124</v>
      </c>
      <c r="E576" s="51">
        <v>270879</v>
      </c>
    </row>
    <row r="577" spans="1:7" ht="15" customHeight="1" x14ac:dyDescent="0.2">
      <c r="A577" s="163"/>
      <c r="B577" s="177"/>
      <c r="C577" s="101">
        <v>2310</v>
      </c>
      <c r="D577" s="77" t="s">
        <v>124</v>
      </c>
      <c r="E577" s="51">
        <v>582900</v>
      </c>
    </row>
    <row r="578" spans="1:7" ht="15" customHeight="1" x14ac:dyDescent="0.2">
      <c r="A578" s="163"/>
      <c r="B578" s="177"/>
      <c r="C578" s="101">
        <v>2321</v>
      </c>
      <c r="D578" s="77" t="s">
        <v>124</v>
      </c>
      <c r="E578" s="51">
        <v>1658000</v>
      </c>
    </row>
    <row r="579" spans="1:7" ht="15" customHeight="1" x14ac:dyDescent="0.2">
      <c r="A579" s="163"/>
      <c r="B579" s="177"/>
      <c r="C579" s="101">
        <v>3111</v>
      </c>
      <c r="D579" s="77" t="s">
        <v>124</v>
      </c>
      <c r="E579" s="51">
        <v>1750000</v>
      </c>
    </row>
    <row r="580" spans="1:7" ht="15" customHeight="1" x14ac:dyDescent="0.2">
      <c r="A580" s="163"/>
      <c r="B580" s="177"/>
      <c r="C580" s="101">
        <v>3113</v>
      </c>
      <c r="D580" s="77" t="s">
        <v>124</v>
      </c>
      <c r="E580" s="51">
        <v>1190000</v>
      </c>
    </row>
    <row r="581" spans="1:7" ht="15" customHeight="1" x14ac:dyDescent="0.2">
      <c r="A581" s="163"/>
      <c r="B581" s="177"/>
      <c r="C581" s="101">
        <v>3149</v>
      </c>
      <c r="D581" s="77" t="s">
        <v>124</v>
      </c>
      <c r="E581" s="51">
        <v>489000</v>
      </c>
    </row>
    <row r="582" spans="1:7" ht="15" customHeight="1" x14ac:dyDescent="0.2">
      <c r="A582" s="163"/>
      <c r="B582" s="177"/>
      <c r="C582" s="101">
        <v>3319</v>
      </c>
      <c r="D582" s="77" t="s">
        <v>124</v>
      </c>
      <c r="E582" s="51">
        <v>326119</v>
      </c>
    </row>
    <row r="583" spans="1:7" ht="15" customHeight="1" x14ac:dyDescent="0.2">
      <c r="A583" s="163"/>
      <c r="B583" s="177"/>
      <c r="C583" s="101">
        <v>3349</v>
      </c>
      <c r="D583" s="77" t="s">
        <v>124</v>
      </c>
      <c r="E583" s="51">
        <v>160000</v>
      </c>
    </row>
    <row r="584" spans="1:7" ht="15" customHeight="1" x14ac:dyDescent="0.2">
      <c r="A584" s="163"/>
      <c r="B584" s="177"/>
      <c r="C584" s="101">
        <v>3399</v>
      </c>
      <c r="D584" s="77" t="s">
        <v>124</v>
      </c>
      <c r="E584" s="51">
        <f>1454762+3050000</f>
        <v>4504762</v>
      </c>
      <c r="G584" s="83">
        <f>+E567+E584</f>
        <v>9420512</v>
      </c>
    </row>
    <row r="585" spans="1:7" ht="15" customHeight="1" x14ac:dyDescent="0.2">
      <c r="A585" s="163"/>
      <c r="B585" s="177"/>
      <c r="C585" s="101">
        <v>3619</v>
      </c>
      <c r="D585" s="77" t="s">
        <v>124</v>
      </c>
      <c r="E585" s="51">
        <v>1000000</v>
      </c>
    </row>
    <row r="586" spans="1:7" ht="15" customHeight="1" x14ac:dyDescent="0.2">
      <c r="A586" s="163"/>
      <c r="B586" s="177"/>
      <c r="C586" s="101">
        <v>3631</v>
      </c>
      <c r="D586" s="77" t="s">
        <v>124</v>
      </c>
      <c r="E586" s="51">
        <v>3822031</v>
      </c>
    </row>
    <row r="587" spans="1:7" ht="15" customHeight="1" x14ac:dyDescent="0.2">
      <c r="A587" s="163"/>
      <c r="B587" s="177"/>
      <c r="C587" s="101">
        <v>3632</v>
      </c>
      <c r="D587" s="77" t="s">
        <v>124</v>
      </c>
      <c r="E587" s="51">
        <v>500000</v>
      </c>
    </row>
    <row r="588" spans="1:7" ht="15" customHeight="1" x14ac:dyDescent="0.2">
      <c r="A588" s="163"/>
      <c r="B588" s="177"/>
      <c r="C588" s="101">
        <v>3633</v>
      </c>
      <c r="D588" s="77" t="s">
        <v>124</v>
      </c>
      <c r="E588" s="51">
        <v>500000</v>
      </c>
    </row>
    <row r="589" spans="1:7" ht="15" customHeight="1" x14ac:dyDescent="0.2">
      <c r="A589" s="163"/>
      <c r="B589" s="177"/>
      <c r="C589" s="101">
        <v>3635</v>
      </c>
      <c r="D589" s="77" t="s">
        <v>124</v>
      </c>
      <c r="E589" s="51">
        <v>1949960</v>
      </c>
    </row>
    <row r="590" spans="1:7" ht="15" customHeight="1" x14ac:dyDescent="0.2">
      <c r="A590" s="163"/>
      <c r="B590" s="177"/>
      <c r="C590" s="101">
        <v>3636</v>
      </c>
      <c r="D590" s="77" t="s">
        <v>124</v>
      </c>
      <c r="E590" s="51">
        <v>4707969</v>
      </c>
    </row>
    <row r="591" spans="1:7" ht="15" customHeight="1" x14ac:dyDescent="0.2">
      <c r="A591" s="163"/>
      <c r="B591" s="177"/>
      <c r="C591" s="101">
        <v>3636</v>
      </c>
      <c r="D591" s="94" t="s">
        <v>124</v>
      </c>
      <c r="E591" s="51">
        <v>175000</v>
      </c>
    </row>
    <row r="592" spans="1:7" ht="15" customHeight="1" x14ac:dyDescent="0.2">
      <c r="A592" s="163"/>
      <c r="B592" s="177"/>
      <c r="C592" s="101">
        <v>3639</v>
      </c>
      <c r="D592" s="94" t="s">
        <v>124</v>
      </c>
      <c r="E592" s="51">
        <v>985000</v>
      </c>
      <c r="G592" s="83"/>
    </row>
    <row r="593" spans="1:5" ht="15" customHeight="1" x14ac:dyDescent="0.2">
      <c r="A593" s="163"/>
      <c r="B593" s="177"/>
      <c r="C593" s="101">
        <v>5512</v>
      </c>
      <c r="D593" s="94" t="s">
        <v>124</v>
      </c>
      <c r="E593" s="51">
        <v>1180000</v>
      </c>
    </row>
    <row r="594" spans="1:5" ht="15" customHeight="1" x14ac:dyDescent="0.2">
      <c r="A594" s="163"/>
      <c r="B594" s="177"/>
      <c r="C594" s="101">
        <v>5519</v>
      </c>
      <c r="D594" s="94" t="s">
        <v>124</v>
      </c>
      <c r="E594" s="51">
        <v>1000000</v>
      </c>
    </row>
    <row r="595" spans="1:5" ht="15" customHeight="1" x14ac:dyDescent="0.2">
      <c r="C595" s="80" t="s">
        <v>45</v>
      </c>
      <c r="D595" s="81"/>
      <c r="E595" s="82">
        <f>SUM(E558:E594)</f>
        <v>0</v>
      </c>
    </row>
    <row r="596" spans="1:5" ht="15" customHeight="1" x14ac:dyDescent="0.2"/>
    <row r="597" spans="1:5" ht="15" customHeight="1" x14ac:dyDescent="0.2"/>
    <row r="598" spans="1:5" ht="15" customHeight="1" x14ac:dyDescent="0.25">
      <c r="A598" s="35" t="s">
        <v>125</v>
      </c>
    </row>
    <row r="599" spans="1:5" ht="15" customHeight="1" x14ac:dyDescent="0.2">
      <c r="A599" s="173" t="s">
        <v>126</v>
      </c>
      <c r="B599" s="173"/>
      <c r="C599" s="173"/>
      <c r="D599" s="173"/>
      <c r="E599" s="173"/>
    </row>
    <row r="600" spans="1:5" ht="15" customHeight="1" x14ac:dyDescent="0.2">
      <c r="A600" s="173"/>
      <c r="B600" s="173"/>
      <c r="C600" s="173"/>
      <c r="D600" s="173"/>
      <c r="E600" s="173"/>
    </row>
    <row r="601" spans="1:5" ht="15" customHeight="1" x14ac:dyDescent="0.2">
      <c r="A601" s="37" t="s">
        <v>127</v>
      </c>
      <c r="B601" s="37"/>
      <c r="C601" s="37"/>
      <c r="D601" s="37"/>
      <c r="E601" s="37"/>
    </row>
    <row r="602" spans="1:5" ht="15" customHeight="1" x14ac:dyDescent="0.2">
      <c r="A602" s="37"/>
      <c r="B602" s="37"/>
      <c r="C602" s="37"/>
      <c r="D602" s="37"/>
      <c r="E602" s="37"/>
    </row>
    <row r="603" spans="1:5" ht="15" customHeight="1" x14ac:dyDescent="0.2">
      <c r="A603" s="37"/>
      <c r="B603" s="37"/>
      <c r="C603" s="37"/>
      <c r="D603" s="37"/>
      <c r="E603" s="37"/>
    </row>
    <row r="604" spans="1:5" ht="15" customHeight="1" x14ac:dyDescent="0.2">
      <c r="A604" s="37"/>
      <c r="B604" s="37"/>
      <c r="C604" s="37"/>
      <c r="D604" s="37"/>
      <c r="E604" s="37"/>
    </row>
    <row r="605" spans="1:5" ht="15" customHeight="1" x14ac:dyDescent="0.2">
      <c r="A605" s="37"/>
      <c r="B605" s="37"/>
      <c r="C605" s="37"/>
      <c r="D605" s="37"/>
      <c r="E605" s="37"/>
    </row>
    <row r="606" spans="1:5" ht="15" customHeight="1" x14ac:dyDescent="0.2">
      <c r="A606" s="37"/>
      <c r="B606" s="37"/>
      <c r="C606" s="37"/>
      <c r="D606" s="37"/>
      <c r="E606" s="37"/>
    </row>
    <row r="607" spans="1:5" ht="15" customHeight="1" x14ac:dyDescent="0.2">
      <c r="A607" s="37"/>
      <c r="B607" s="37"/>
      <c r="C607" s="37"/>
      <c r="D607" s="37"/>
      <c r="E607" s="37"/>
    </row>
    <row r="608" spans="1:5" ht="15" customHeight="1" x14ac:dyDescent="0.2"/>
    <row r="609" spans="1:5" ht="15" customHeight="1" x14ac:dyDescent="0.25">
      <c r="A609" s="39" t="s">
        <v>16</v>
      </c>
      <c r="B609" s="40"/>
      <c r="C609" s="40"/>
      <c r="D609" s="40"/>
      <c r="E609" s="43"/>
    </row>
    <row r="610" spans="1:5" ht="15" customHeight="1" x14ac:dyDescent="0.2">
      <c r="A610" s="91" t="s">
        <v>128</v>
      </c>
      <c r="B610" s="165"/>
      <c r="C610" s="165"/>
      <c r="D610" s="165"/>
      <c r="E610" s="165" t="s">
        <v>129</v>
      </c>
    </row>
    <row r="611" spans="1:5" ht="15" customHeight="1" x14ac:dyDescent="0.2"/>
    <row r="612" spans="1:5" ht="15" customHeight="1" x14ac:dyDescent="0.2">
      <c r="C612" s="47" t="s">
        <v>41</v>
      </c>
      <c r="D612" s="64" t="s">
        <v>52</v>
      </c>
      <c r="E612" s="45" t="s">
        <v>43</v>
      </c>
    </row>
    <row r="613" spans="1:5" ht="15" customHeight="1" x14ac:dyDescent="0.2">
      <c r="C613" s="115">
        <v>4349</v>
      </c>
      <c r="D613" s="79" t="s">
        <v>54</v>
      </c>
      <c r="E613" s="78">
        <v>-2000000</v>
      </c>
    </row>
    <row r="614" spans="1:5" ht="15" customHeight="1" x14ac:dyDescent="0.2">
      <c r="C614" s="115">
        <v>4349</v>
      </c>
      <c r="D614" s="79" t="s">
        <v>54</v>
      </c>
      <c r="E614" s="78">
        <f>28000+32000+65000+65000+86000+51000+75000+59000</f>
        <v>461000</v>
      </c>
    </row>
    <row r="615" spans="1:5" ht="15" customHeight="1" x14ac:dyDescent="0.2">
      <c r="C615" s="115">
        <v>4349</v>
      </c>
      <c r="D615" s="77" t="s">
        <v>53</v>
      </c>
      <c r="E615" s="78">
        <v>90000</v>
      </c>
    </row>
    <row r="616" spans="1:5" ht="15" customHeight="1" x14ac:dyDescent="0.2">
      <c r="C616" s="115">
        <v>4349</v>
      </c>
      <c r="D616" s="94" t="s">
        <v>124</v>
      </c>
      <c r="E616" s="78">
        <f>40000+95000+136000+142000+53000+21000+92000+24000+45000+65000+156000+40000+65000+51000+70000+60000+94000+200000</f>
        <v>1449000</v>
      </c>
    </row>
    <row r="617" spans="1:5" ht="15" customHeight="1" x14ac:dyDescent="0.2">
      <c r="C617" s="80" t="s">
        <v>45</v>
      </c>
      <c r="D617" s="77"/>
      <c r="E617" s="82">
        <f>SUM(E613:E616)</f>
        <v>0</v>
      </c>
    </row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5" t="s">
        <v>130</v>
      </c>
    </row>
    <row r="627" spans="1:5" ht="15" customHeight="1" x14ac:dyDescent="0.2">
      <c r="A627" s="173" t="s">
        <v>126</v>
      </c>
      <c r="B627" s="173"/>
      <c r="C627" s="173"/>
      <c r="D627" s="173"/>
      <c r="E627" s="173"/>
    </row>
    <row r="628" spans="1:5" ht="15" customHeight="1" x14ac:dyDescent="0.2">
      <c r="A628" s="173"/>
      <c r="B628" s="173"/>
      <c r="C628" s="173"/>
      <c r="D628" s="173"/>
      <c r="E628" s="173"/>
    </row>
    <row r="629" spans="1:5" ht="15" customHeight="1" x14ac:dyDescent="0.2">
      <c r="A629" s="37" t="s">
        <v>131</v>
      </c>
      <c r="B629" s="37"/>
      <c r="C629" s="37"/>
      <c r="D629" s="37"/>
      <c r="E629" s="37"/>
    </row>
    <row r="630" spans="1:5" ht="15" customHeight="1" x14ac:dyDescent="0.2">
      <c r="A630" s="37"/>
      <c r="B630" s="37"/>
      <c r="C630" s="37"/>
      <c r="D630" s="37"/>
      <c r="E630" s="37"/>
    </row>
    <row r="631" spans="1:5" ht="15" customHeight="1" x14ac:dyDescent="0.2">
      <c r="A631" s="37"/>
      <c r="B631" s="37"/>
      <c r="C631" s="37"/>
      <c r="D631" s="37"/>
      <c r="E631" s="37"/>
    </row>
    <row r="632" spans="1:5" ht="15" customHeight="1" x14ac:dyDescent="0.2">
      <c r="A632" s="37"/>
      <c r="B632" s="37"/>
      <c r="C632" s="37"/>
      <c r="D632" s="37"/>
      <c r="E632" s="37"/>
    </row>
    <row r="633" spans="1:5" ht="15" customHeight="1" x14ac:dyDescent="0.2">
      <c r="A633" s="37"/>
      <c r="B633" s="37"/>
      <c r="C633" s="37"/>
      <c r="D633" s="37"/>
      <c r="E633" s="37"/>
    </row>
    <row r="634" spans="1:5" ht="15" customHeight="1" x14ac:dyDescent="0.2">
      <c r="A634" s="37"/>
      <c r="B634" s="37"/>
      <c r="C634" s="37"/>
      <c r="D634" s="37"/>
      <c r="E634" s="37"/>
    </row>
    <row r="635" spans="1:5" ht="15" customHeight="1" x14ac:dyDescent="0.2">
      <c r="A635" s="37"/>
      <c r="B635" s="37"/>
      <c r="C635" s="37"/>
      <c r="D635" s="37"/>
      <c r="E635" s="37"/>
    </row>
    <row r="636" spans="1:5" ht="15" customHeight="1" x14ac:dyDescent="0.2"/>
    <row r="637" spans="1:5" ht="15" customHeight="1" x14ac:dyDescent="0.25">
      <c r="A637" s="39" t="s">
        <v>16</v>
      </c>
      <c r="B637" s="40"/>
      <c r="C637" s="40"/>
      <c r="D637" s="40"/>
      <c r="E637" s="43"/>
    </row>
    <row r="638" spans="1:5" ht="15" customHeight="1" x14ac:dyDescent="0.2">
      <c r="A638" s="91" t="s">
        <v>128</v>
      </c>
      <c r="B638" s="165"/>
      <c r="C638" s="165"/>
      <c r="D638" s="165"/>
      <c r="E638" s="165" t="s">
        <v>129</v>
      </c>
    </row>
    <row r="639" spans="1:5" ht="15" customHeight="1" x14ac:dyDescent="0.2"/>
    <row r="640" spans="1:5" ht="15" customHeight="1" x14ac:dyDescent="0.2">
      <c r="C640" s="47" t="s">
        <v>41</v>
      </c>
      <c r="D640" s="64" t="s">
        <v>52</v>
      </c>
      <c r="E640" s="45" t="s">
        <v>43</v>
      </c>
    </row>
    <row r="641" spans="1:5" ht="15" customHeight="1" x14ac:dyDescent="0.2">
      <c r="C641" s="115">
        <v>4339</v>
      </c>
      <c r="D641" s="79" t="s">
        <v>54</v>
      </c>
      <c r="E641" s="78">
        <v>-4000000</v>
      </c>
    </row>
    <row r="642" spans="1:5" ht="15" customHeight="1" x14ac:dyDescent="0.2">
      <c r="C642" s="115">
        <v>4339</v>
      </c>
      <c r="D642" s="79" t="s">
        <v>54</v>
      </c>
      <c r="E642" s="78">
        <f>47000+210000+17000+55000+183000+152000+130000+169000+15000+26000+25000+119000+63000+25000+25000+139000+141000+119000+40000+112000+23000+22000+23000+20000+129000+121000+16000+25000+22000+19000+121000+233000+115000+112000+91000+77000+44000+21000+21000+94000+49000+21000+21000+115000+17000+26000+128000+33000+18000+33000+116000+40000</f>
        <v>3778000</v>
      </c>
    </row>
    <row r="643" spans="1:5" ht="15" customHeight="1" x14ac:dyDescent="0.2">
      <c r="C643" s="115">
        <v>4339</v>
      </c>
      <c r="D643" s="77" t="s">
        <v>53</v>
      </c>
      <c r="E643" s="78">
        <f>139000+25000+12000+46000</f>
        <v>222000</v>
      </c>
    </row>
    <row r="644" spans="1:5" ht="15" customHeight="1" x14ac:dyDescent="0.2">
      <c r="C644" s="80" t="s">
        <v>45</v>
      </c>
      <c r="D644" s="77"/>
      <c r="E644" s="82">
        <f>SUM(E641:E643)</f>
        <v>0</v>
      </c>
    </row>
    <row r="645" spans="1:5" ht="15" customHeight="1" x14ac:dyDescent="0.2"/>
    <row r="646" spans="1:5" ht="15" customHeight="1" x14ac:dyDescent="0.2"/>
    <row r="647" spans="1:5" ht="15" customHeight="1" x14ac:dyDescent="0.25">
      <c r="A647" s="35" t="s">
        <v>132</v>
      </c>
    </row>
    <row r="648" spans="1:5" ht="15" customHeight="1" x14ac:dyDescent="0.2">
      <c r="A648" s="173" t="s">
        <v>133</v>
      </c>
      <c r="B648" s="173"/>
      <c r="C648" s="173"/>
      <c r="D648" s="173"/>
      <c r="E648" s="173"/>
    </row>
    <row r="649" spans="1:5" ht="15" customHeight="1" x14ac:dyDescent="0.2">
      <c r="A649" s="173"/>
      <c r="B649" s="173"/>
      <c r="C649" s="173"/>
      <c r="D649" s="173"/>
      <c r="E649" s="173"/>
    </row>
    <row r="650" spans="1:5" ht="15" customHeight="1" x14ac:dyDescent="0.2">
      <c r="A650" s="37" t="s">
        <v>134</v>
      </c>
      <c r="B650" s="37"/>
      <c r="C650" s="37"/>
      <c r="D650" s="37"/>
      <c r="E650" s="37"/>
    </row>
    <row r="651" spans="1:5" ht="15" customHeight="1" x14ac:dyDescent="0.2">
      <c r="A651" s="37"/>
      <c r="B651" s="37"/>
      <c r="C651" s="37"/>
      <c r="D651" s="37"/>
      <c r="E651" s="37"/>
    </row>
    <row r="652" spans="1:5" ht="15" customHeight="1" x14ac:dyDescent="0.2">
      <c r="A652" s="37"/>
      <c r="B652" s="37"/>
      <c r="C652" s="37"/>
      <c r="D652" s="37"/>
      <c r="E652" s="37"/>
    </row>
    <row r="653" spans="1:5" ht="15" customHeight="1" x14ac:dyDescent="0.2">
      <c r="A653" s="37"/>
      <c r="B653" s="37"/>
      <c r="C653" s="37"/>
      <c r="D653" s="37"/>
      <c r="E653" s="37"/>
    </row>
    <row r="654" spans="1:5" ht="15" customHeight="1" x14ac:dyDescent="0.2">
      <c r="A654" s="37"/>
      <c r="B654" s="37"/>
      <c r="C654" s="37"/>
      <c r="D654" s="37"/>
      <c r="E654" s="37"/>
    </row>
    <row r="655" spans="1:5" ht="15" customHeight="1" x14ac:dyDescent="0.2">
      <c r="A655" s="37"/>
      <c r="B655" s="37"/>
      <c r="C655" s="37"/>
      <c r="D655" s="37"/>
      <c r="E655" s="37"/>
    </row>
    <row r="656" spans="1:5" ht="15" customHeight="1" x14ac:dyDescent="0.2">
      <c r="A656" s="37"/>
      <c r="B656" s="37"/>
      <c r="C656" s="37"/>
      <c r="D656" s="37"/>
      <c r="E656" s="37"/>
    </row>
    <row r="657" spans="1:5" ht="15" customHeight="1" x14ac:dyDescent="0.2">
      <c r="A657" s="37"/>
      <c r="B657" s="37"/>
      <c r="C657" s="37"/>
      <c r="D657" s="37"/>
      <c r="E657" s="37"/>
    </row>
    <row r="658" spans="1:5" ht="15" customHeight="1" x14ac:dyDescent="0.2"/>
    <row r="659" spans="1:5" ht="15" customHeight="1" x14ac:dyDescent="0.25">
      <c r="A659" s="58" t="s">
        <v>16</v>
      </c>
      <c r="B659" s="59"/>
      <c r="C659" s="59"/>
      <c r="D659" s="59"/>
      <c r="E659" s="60"/>
    </row>
    <row r="660" spans="1:5" ht="15" customHeight="1" x14ac:dyDescent="0.2">
      <c r="A660" s="41" t="s">
        <v>135</v>
      </c>
      <c r="B660" s="40"/>
      <c r="C660" s="40"/>
      <c r="D660" s="40"/>
      <c r="E660" s="42" t="s">
        <v>136</v>
      </c>
    </row>
    <row r="661" spans="1:5" ht="15" customHeight="1" x14ac:dyDescent="0.2"/>
    <row r="662" spans="1:5" ht="15" customHeight="1" x14ac:dyDescent="0.2">
      <c r="C662" s="47" t="s">
        <v>41</v>
      </c>
      <c r="D662" s="75" t="s">
        <v>52</v>
      </c>
      <c r="E662" s="45" t="s">
        <v>43</v>
      </c>
    </row>
    <row r="663" spans="1:5" ht="15" customHeight="1" x14ac:dyDescent="0.2">
      <c r="C663" s="101">
        <v>2223</v>
      </c>
      <c r="D663" s="94" t="s">
        <v>124</v>
      </c>
      <c r="E663" s="51">
        <v>-712342.24</v>
      </c>
    </row>
    <row r="664" spans="1:5" ht="15" customHeight="1" x14ac:dyDescent="0.2">
      <c r="C664" s="101">
        <v>2223</v>
      </c>
      <c r="D664" s="77" t="s">
        <v>53</v>
      </c>
      <c r="E664" s="51">
        <v>712342.24</v>
      </c>
    </row>
    <row r="665" spans="1:5" ht="15" customHeight="1" x14ac:dyDescent="0.2">
      <c r="C665" s="80" t="s">
        <v>45</v>
      </c>
      <c r="D665" s="81"/>
      <c r="E665" s="82">
        <f>SUM(E663:E664)</f>
        <v>0</v>
      </c>
    </row>
    <row r="666" spans="1:5" ht="15" customHeight="1" x14ac:dyDescent="0.2"/>
    <row r="667" spans="1:5" ht="15" customHeight="1" x14ac:dyDescent="0.2"/>
    <row r="668" spans="1:5" ht="15" customHeight="1" x14ac:dyDescent="0.2"/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5" t="s">
        <v>137</v>
      </c>
    </row>
    <row r="679" spans="1:5" ht="15" customHeight="1" x14ac:dyDescent="0.2">
      <c r="A679" s="173" t="s">
        <v>133</v>
      </c>
      <c r="B679" s="173"/>
      <c r="C679" s="173"/>
      <c r="D679" s="173"/>
      <c r="E679" s="173"/>
    </row>
    <row r="680" spans="1:5" ht="15" customHeight="1" x14ac:dyDescent="0.2">
      <c r="A680" s="173"/>
      <c r="B680" s="173"/>
      <c r="C680" s="173"/>
      <c r="D680" s="173"/>
      <c r="E680" s="173"/>
    </row>
    <row r="681" spans="1:5" ht="15" customHeight="1" x14ac:dyDescent="0.2">
      <c r="A681" s="37" t="s">
        <v>138</v>
      </c>
      <c r="B681" s="37"/>
      <c r="C681" s="37"/>
      <c r="D681" s="37"/>
      <c r="E681" s="37"/>
    </row>
    <row r="682" spans="1:5" ht="15" customHeight="1" x14ac:dyDescent="0.2">
      <c r="A682" s="37"/>
      <c r="B682" s="37"/>
      <c r="C682" s="37"/>
      <c r="D682" s="37"/>
      <c r="E682" s="37"/>
    </row>
    <row r="683" spans="1:5" ht="15" customHeight="1" x14ac:dyDescent="0.2">
      <c r="A683" s="37"/>
      <c r="B683" s="37"/>
      <c r="C683" s="37"/>
      <c r="D683" s="37"/>
      <c r="E683" s="37"/>
    </row>
    <row r="684" spans="1:5" ht="15" customHeight="1" x14ac:dyDescent="0.2">
      <c r="A684" s="37"/>
      <c r="B684" s="37"/>
      <c r="C684" s="37"/>
      <c r="D684" s="37"/>
      <c r="E684" s="37"/>
    </row>
    <row r="685" spans="1:5" ht="15" customHeight="1" x14ac:dyDescent="0.2">
      <c r="A685" s="37"/>
      <c r="B685" s="37"/>
      <c r="C685" s="37"/>
      <c r="D685" s="37"/>
      <c r="E685" s="37"/>
    </row>
    <row r="686" spans="1:5" ht="15" customHeight="1" x14ac:dyDescent="0.2">
      <c r="A686" s="37"/>
      <c r="B686" s="37"/>
      <c r="C686" s="37"/>
      <c r="D686" s="37"/>
      <c r="E686" s="37"/>
    </row>
    <row r="687" spans="1:5" ht="15" customHeight="1" x14ac:dyDescent="0.2">
      <c r="A687" s="37"/>
      <c r="B687" s="37"/>
      <c r="C687" s="37"/>
      <c r="D687" s="37"/>
      <c r="E687" s="37"/>
    </row>
    <row r="688" spans="1:5" ht="15" customHeight="1" x14ac:dyDescent="0.2">
      <c r="A688" s="37"/>
      <c r="B688" s="37"/>
      <c r="C688" s="37"/>
      <c r="D688" s="37"/>
      <c r="E688" s="37"/>
    </row>
    <row r="689" spans="1:5" ht="15" customHeight="1" x14ac:dyDescent="0.2">
      <c r="A689" s="37"/>
      <c r="B689" s="37"/>
      <c r="C689" s="37"/>
      <c r="D689" s="37"/>
      <c r="E689" s="37"/>
    </row>
    <row r="690" spans="1:5" ht="15" customHeight="1" x14ac:dyDescent="0.2"/>
    <row r="691" spans="1:5" ht="15" customHeight="1" x14ac:dyDescent="0.25">
      <c r="A691" s="58" t="s">
        <v>16</v>
      </c>
      <c r="B691" s="59"/>
      <c r="C691" s="59"/>
      <c r="D691" s="59"/>
      <c r="E691" s="60"/>
    </row>
    <row r="692" spans="1:5" ht="15" customHeight="1" x14ac:dyDescent="0.2">
      <c r="A692" s="41" t="s">
        <v>135</v>
      </c>
      <c r="B692" s="40"/>
      <c r="C692" s="40"/>
      <c r="D692" s="40"/>
      <c r="E692" s="42" t="s">
        <v>136</v>
      </c>
    </row>
    <row r="693" spans="1:5" ht="15" customHeight="1" x14ac:dyDescent="0.2"/>
    <row r="694" spans="1:5" ht="15" customHeight="1" x14ac:dyDescent="0.2">
      <c r="C694" s="47" t="s">
        <v>41</v>
      </c>
      <c r="D694" s="75" t="s">
        <v>52</v>
      </c>
      <c r="E694" s="45" t="s">
        <v>43</v>
      </c>
    </row>
    <row r="695" spans="1:5" ht="15" customHeight="1" x14ac:dyDescent="0.2">
      <c r="C695" s="101">
        <v>2223</v>
      </c>
      <c r="D695" s="94" t="s">
        <v>124</v>
      </c>
      <c r="E695" s="51">
        <v>-1523570.02</v>
      </c>
    </row>
    <row r="696" spans="1:5" ht="15" customHeight="1" x14ac:dyDescent="0.2">
      <c r="C696" s="101">
        <v>2212</v>
      </c>
      <c r="D696" s="94" t="s">
        <v>124</v>
      </c>
      <c r="E696" s="51">
        <v>1523570.02</v>
      </c>
    </row>
    <row r="697" spans="1:5" ht="15" customHeight="1" x14ac:dyDescent="0.2">
      <c r="C697" s="80" t="s">
        <v>45</v>
      </c>
      <c r="D697" s="81"/>
      <c r="E697" s="82">
        <f>SUM(E695:E696)</f>
        <v>0</v>
      </c>
    </row>
    <row r="698" spans="1:5" ht="15" customHeight="1" x14ac:dyDescent="0.2"/>
    <row r="699" spans="1:5" ht="15" customHeight="1" x14ac:dyDescent="0.2"/>
    <row r="700" spans="1:5" ht="15" customHeight="1" x14ac:dyDescent="0.25">
      <c r="A700" s="35" t="s">
        <v>139</v>
      </c>
    </row>
    <row r="701" spans="1:5" ht="15" customHeight="1" x14ac:dyDescent="0.2">
      <c r="A701" s="173" t="s">
        <v>140</v>
      </c>
      <c r="B701" s="173"/>
      <c r="C701" s="173"/>
      <c r="D701" s="173"/>
      <c r="E701" s="173"/>
    </row>
    <row r="702" spans="1:5" ht="15" customHeight="1" x14ac:dyDescent="0.2">
      <c r="A702" s="173"/>
      <c r="B702" s="173"/>
      <c r="C702" s="173"/>
      <c r="D702" s="173"/>
      <c r="E702" s="173"/>
    </row>
    <row r="703" spans="1:5" ht="15" customHeight="1" x14ac:dyDescent="0.2">
      <c r="A703" s="37" t="s">
        <v>141</v>
      </c>
      <c r="B703" s="37"/>
      <c r="C703" s="37"/>
      <c r="D703" s="37"/>
      <c r="E703" s="37"/>
    </row>
    <row r="704" spans="1:5" ht="15" customHeight="1" x14ac:dyDescent="0.2">
      <c r="A704" s="37"/>
      <c r="B704" s="37"/>
      <c r="C704" s="37"/>
      <c r="D704" s="37"/>
      <c r="E704" s="37"/>
    </row>
    <row r="705" spans="1:5" ht="15" customHeight="1" x14ac:dyDescent="0.2">
      <c r="A705" s="37"/>
      <c r="B705" s="37"/>
      <c r="C705" s="37"/>
      <c r="D705" s="37"/>
      <c r="E705" s="37"/>
    </row>
    <row r="706" spans="1:5" ht="15" customHeight="1" x14ac:dyDescent="0.2">
      <c r="A706" s="37"/>
      <c r="B706" s="37"/>
      <c r="C706" s="37"/>
      <c r="D706" s="37"/>
      <c r="E706" s="37"/>
    </row>
    <row r="707" spans="1:5" ht="15" customHeight="1" x14ac:dyDescent="0.2">
      <c r="A707" s="37"/>
      <c r="B707" s="37"/>
      <c r="C707" s="37"/>
      <c r="D707" s="37"/>
      <c r="E707" s="37"/>
    </row>
    <row r="708" spans="1:5" ht="15" customHeight="1" x14ac:dyDescent="0.2">
      <c r="A708" s="37"/>
      <c r="B708" s="37"/>
      <c r="C708" s="37"/>
      <c r="D708" s="37"/>
      <c r="E708" s="37"/>
    </row>
    <row r="709" spans="1:5" ht="15" customHeight="1" x14ac:dyDescent="0.2">
      <c r="A709" s="37"/>
      <c r="B709" s="37"/>
      <c r="C709" s="37"/>
      <c r="D709" s="37"/>
      <c r="E709" s="37"/>
    </row>
    <row r="710" spans="1:5" ht="15" customHeight="1" x14ac:dyDescent="0.2">
      <c r="A710" s="37"/>
      <c r="B710" s="37"/>
      <c r="C710" s="37"/>
      <c r="D710" s="37"/>
      <c r="E710" s="37"/>
    </row>
    <row r="711" spans="1:5" ht="15" customHeight="1" x14ac:dyDescent="0.2"/>
    <row r="712" spans="1:5" ht="15" customHeight="1" x14ac:dyDescent="0.25">
      <c r="A712" s="58" t="s">
        <v>16</v>
      </c>
      <c r="B712" s="59"/>
      <c r="C712" s="59"/>
      <c r="D712" s="59"/>
      <c r="E712" s="60"/>
    </row>
    <row r="713" spans="1:5" ht="15" customHeight="1" x14ac:dyDescent="0.2">
      <c r="A713" s="41" t="s">
        <v>142</v>
      </c>
      <c r="B713" s="59"/>
      <c r="C713" s="59"/>
      <c r="D713" s="59"/>
      <c r="E713" s="90" t="s">
        <v>143</v>
      </c>
    </row>
    <row r="714" spans="1:5" ht="15" customHeight="1" x14ac:dyDescent="0.2">
      <c r="A714" s="91"/>
      <c r="B714" s="60"/>
      <c r="C714" s="59"/>
      <c r="D714" s="59"/>
      <c r="E714" s="96"/>
    </row>
    <row r="715" spans="1:5" ht="15" customHeight="1" x14ac:dyDescent="0.2">
      <c r="A715" s="167"/>
      <c r="B715" s="167"/>
      <c r="C715" s="47" t="s">
        <v>41</v>
      </c>
      <c r="D715" s="64" t="s">
        <v>52</v>
      </c>
      <c r="E715" s="63" t="s">
        <v>43</v>
      </c>
    </row>
    <row r="716" spans="1:5" ht="15" customHeight="1" x14ac:dyDescent="0.2">
      <c r="A716" s="167"/>
      <c r="B716" s="167"/>
      <c r="C716" s="101">
        <v>3319</v>
      </c>
      <c r="D716" s="79" t="s">
        <v>54</v>
      </c>
      <c r="E716" s="51">
        <v>-1800000</v>
      </c>
    </row>
    <row r="717" spans="1:5" ht="15" customHeight="1" x14ac:dyDescent="0.2">
      <c r="A717" s="167"/>
      <c r="B717" s="167"/>
      <c r="C717" s="101">
        <v>3419</v>
      </c>
      <c r="D717" s="79" t="s">
        <v>54</v>
      </c>
      <c r="E717" s="51">
        <v>-40000</v>
      </c>
    </row>
    <row r="718" spans="1:5" ht="15" customHeight="1" x14ac:dyDescent="0.2">
      <c r="A718" s="167"/>
      <c r="B718" s="167"/>
      <c r="C718" s="101">
        <v>3319</v>
      </c>
      <c r="D718" s="94" t="s">
        <v>124</v>
      </c>
      <c r="E718" s="51">
        <v>1800000</v>
      </c>
    </row>
    <row r="719" spans="1:5" ht="15" customHeight="1" x14ac:dyDescent="0.2">
      <c r="A719" s="167"/>
      <c r="B719" s="167"/>
      <c r="C719" s="101">
        <v>3419</v>
      </c>
      <c r="D719" s="94" t="s">
        <v>94</v>
      </c>
      <c r="E719" s="51">
        <v>40000</v>
      </c>
    </row>
    <row r="720" spans="1:5" ht="15" customHeight="1" x14ac:dyDescent="0.2">
      <c r="A720" s="178"/>
      <c r="B720" s="178"/>
      <c r="C720" s="80" t="s">
        <v>45</v>
      </c>
      <c r="D720" s="81"/>
      <c r="E720" s="82">
        <f>SUM(E716:E719)</f>
        <v>0</v>
      </c>
    </row>
    <row r="721" spans="1:5" ht="15" customHeight="1" x14ac:dyDescent="0.2"/>
    <row r="722" spans="1:5" ht="15" customHeight="1" x14ac:dyDescent="0.2"/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"/>
    <row r="730" spans="1:5" ht="15" customHeight="1" x14ac:dyDescent="0.25">
      <c r="A730" s="35" t="s">
        <v>144</v>
      </c>
    </row>
    <row r="731" spans="1:5" ht="15" customHeight="1" x14ac:dyDescent="0.2">
      <c r="A731" s="173" t="s">
        <v>140</v>
      </c>
      <c r="B731" s="173"/>
      <c r="C731" s="173"/>
      <c r="D731" s="173"/>
      <c r="E731" s="173"/>
    </row>
    <row r="732" spans="1:5" ht="15" customHeight="1" x14ac:dyDescent="0.2">
      <c r="A732" s="173"/>
      <c r="B732" s="173"/>
      <c r="C732" s="173"/>
      <c r="D732" s="173"/>
      <c r="E732" s="173"/>
    </row>
    <row r="733" spans="1:5" ht="15" customHeight="1" x14ac:dyDescent="0.2">
      <c r="A733" s="37" t="s">
        <v>145</v>
      </c>
      <c r="B733" s="37"/>
      <c r="C733" s="37"/>
      <c r="D733" s="37"/>
      <c r="E733" s="37"/>
    </row>
    <row r="734" spans="1:5" ht="15" customHeight="1" x14ac:dyDescent="0.2">
      <c r="A734" s="37"/>
      <c r="B734" s="37"/>
      <c r="C734" s="37"/>
      <c r="D734" s="37"/>
      <c r="E734" s="37"/>
    </row>
    <row r="735" spans="1:5" ht="15" customHeight="1" x14ac:dyDescent="0.2">
      <c r="A735" s="37"/>
      <c r="B735" s="37"/>
      <c r="C735" s="37"/>
      <c r="D735" s="37"/>
      <c r="E735" s="37"/>
    </row>
    <row r="736" spans="1:5" ht="15" customHeight="1" x14ac:dyDescent="0.2">
      <c r="A736" s="37"/>
      <c r="B736" s="37"/>
      <c r="C736" s="37"/>
      <c r="D736" s="37"/>
      <c r="E736" s="37"/>
    </row>
    <row r="737" spans="1:5" ht="15" customHeight="1" x14ac:dyDescent="0.2">
      <c r="A737" s="37"/>
      <c r="B737" s="37"/>
      <c r="C737" s="37"/>
      <c r="D737" s="37"/>
      <c r="E737" s="37"/>
    </row>
    <row r="738" spans="1:5" ht="15" customHeight="1" x14ac:dyDescent="0.2">
      <c r="A738" s="37"/>
      <c r="B738" s="37"/>
      <c r="C738" s="37"/>
      <c r="D738" s="37"/>
      <c r="E738" s="37"/>
    </row>
    <row r="739" spans="1:5" ht="15" customHeight="1" x14ac:dyDescent="0.2">
      <c r="A739" s="37"/>
      <c r="B739" s="37"/>
      <c r="C739" s="37"/>
      <c r="D739" s="37"/>
      <c r="E739" s="37"/>
    </row>
    <row r="740" spans="1:5" ht="15" customHeight="1" x14ac:dyDescent="0.2">
      <c r="A740" s="37"/>
      <c r="B740" s="37"/>
      <c r="C740" s="37"/>
      <c r="D740" s="37"/>
      <c r="E740" s="37"/>
    </row>
    <row r="741" spans="1:5" ht="15" customHeight="1" x14ac:dyDescent="0.2"/>
    <row r="742" spans="1:5" ht="15" customHeight="1" x14ac:dyDescent="0.25">
      <c r="A742" s="58" t="s">
        <v>16</v>
      </c>
      <c r="B742" s="59"/>
      <c r="C742" s="59"/>
      <c r="D742" s="59"/>
      <c r="E742" s="60"/>
    </row>
    <row r="743" spans="1:5" ht="15" customHeight="1" x14ac:dyDescent="0.2">
      <c r="A743" s="41" t="s">
        <v>142</v>
      </c>
      <c r="B743" s="59"/>
      <c r="C743" s="59"/>
      <c r="D743" s="59"/>
      <c r="E743" s="90" t="s">
        <v>143</v>
      </c>
    </row>
    <row r="744" spans="1:5" ht="15" customHeight="1" x14ac:dyDescent="0.2">
      <c r="A744" s="91"/>
      <c r="B744" s="60"/>
      <c r="C744" s="59"/>
      <c r="D744" s="59"/>
      <c r="E744" s="96"/>
    </row>
    <row r="745" spans="1:5" ht="15" customHeight="1" x14ac:dyDescent="0.2">
      <c r="A745" s="167"/>
      <c r="B745" s="167"/>
      <c r="C745" s="47" t="s">
        <v>41</v>
      </c>
      <c r="D745" s="64" t="s">
        <v>52</v>
      </c>
      <c r="E745" s="63" t="s">
        <v>43</v>
      </c>
    </row>
    <row r="746" spans="1:5" ht="15" customHeight="1" x14ac:dyDescent="0.2">
      <c r="A746" s="167"/>
      <c r="B746" s="167"/>
      <c r="C746" s="101">
        <v>3319</v>
      </c>
      <c r="D746" s="79" t="s">
        <v>54</v>
      </c>
      <c r="E746" s="179">
        <v>-12347027</v>
      </c>
    </row>
    <row r="747" spans="1:5" ht="15" customHeight="1" x14ac:dyDescent="0.2">
      <c r="A747" s="167"/>
      <c r="B747" s="167"/>
      <c r="C747" s="101">
        <v>3322</v>
      </c>
      <c r="D747" s="79" t="s">
        <v>54</v>
      </c>
      <c r="E747" s="179">
        <f>450000+685000+200000</f>
        <v>1335000</v>
      </c>
    </row>
    <row r="748" spans="1:5" ht="15" customHeight="1" x14ac:dyDescent="0.2">
      <c r="A748" s="167"/>
      <c r="B748" s="167"/>
      <c r="C748" s="101">
        <v>3330</v>
      </c>
      <c r="D748" s="79" t="s">
        <v>54</v>
      </c>
      <c r="E748" s="179">
        <v>4529500</v>
      </c>
    </row>
    <row r="749" spans="1:5" ht="15" customHeight="1" x14ac:dyDescent="0.2">
      <c r="A749" s="167"/>
      <c r="B749" s="167"/>
      <c r="C749" s="101">
        <v>3322</v>
      </c>
      <c r="D749" s="77" t="s">
        <v>53</v>
      </c>
      <c r="E749" s="179">
        <v>4497527</v>
      </c>
    </row>
    <row r="750" spans="1:5" ht="15" customHeight="1" x14ac:dyDescent="0.2">
      <c r="A750" s="167"/>
      <c r="B750" s="167"/>
      <c r="C750" s="101">
        <v>3322</v>
      </c>
      <c r="D750" s="94" t="s">
        <v>94</v>
      </c>
      <c r="E750" s="179">
        <v>1985000</v>
      </c>
    </row>
    <row r="751" spans="1:5" ht="15" customHeight="1" x14ac:dyDescent="0.2">
      <c r="A751" s="178"/>
      <c r="B751" s="178"/>
      <c r="C751" s="80" t="s">
        <v>45</v>
      </c>
      <c r="D751" s="81"/>
      <c r="E751" s="82">
        <f>SUM(E746:E750)</f>
        <v>0</v>
      </c>
    </row>
    <row r="752" spans="1:5" ht="15" customHeight="1" x14ac:dyDescent="0.2"/>
    <row r="753" spans="1:5" ht="15" customHeight="1" x14ac:dyDescent="0.2"/>
    <row r="754" spans="1:5" ht="15" customHeight="1" x14ac:dyDescent="0.25">
      <c r="A754" s="35" t="s">
        <v>146</v>
      </c>
    </row>
    <row r="755" spans="1:5" ht="15" customHeight="1" x14ac:dyDescent="0.2">
      <c r="A755" s="173" t="s">
        <v>140</v>
      </c>
      <c r="B755" s="173"/>
      <c r="C755" s="173"/>
      <c r="D755" s="173"/>
      <c r="E755" s="173"/>
    </row>
    <row r="756" spans="1:5" ht="15" customHeight="1" x14ac:dyDescent="0.2">
      <c r="A756" s="173"/>
      <c r="B756" s="173"/>
      <c r="C756" s="173"/>
      <c r="D756" s="173"/>
      <c r="E756" s="173"/>
    </row>
    <row r="757" spans="1:5" ht="15" customHeight="1" x14ac:dyDescent="0.2">
      <c r="A757" s="37" t="s">
        <v>147</v>
      </c>
      <c r="B757" s="37"/>
      <c r="C757" s="37"/>
      <c r="D757" s="37"/>
      <c r="E757" s="37"/>
    </row>
    <row r="758" spans="1:5" ht="15" customHeight="1" x14ac:dyDescent="0.2">
      <c r="A758" s="37"/>
      <c r="B758" s="37"/>
      <c r="C758" s="37"/>
      <c r="D758" s="37"/>
      <c r="E758" s="37"/>
    </row>
    <row r="759" spans="1:5" ht="15" customHeight="1" x14ac:dyDescent="0.2">
      <c r="A759" s="37"/>
      <c r="B759" s="37"/>
      <c r="C759" s="37"/>
      <c r="D759" s="37"/>
      <c r="E759" s="37"/>
    </row>
    <row r="760" spans="1:5" ht="15" customHeight="1" x14ac:dyDescent="0.2">
      <c r="A760" s="37"/>
      <c r="B760" s="37"/>
      <c r="C760" s="37"/>
      <c r="D760" s="37"/>
      <c r="E760" s="37"/>
    </row>
    <row r="761" spans="1:5" ht="15" customHeight="1" x14ac:dyDescent="0.2">
      <c r="A761" s="37"/>
      <c r="B761" s="37"/>
      <c r="C761" s="37"/>
      <c r="D761" s="37"/>
      <c r="E761" s="37"/>
    </row>
    <row r="762" spans="1:5" ht="15" customHeight="1" x14ac:dyDescent="0.2">
      <c r="A762" s="37"/>
      <c r="B762" s="37"/>
      <c r="C762" s="37"/>
      <c r="D762" s="37"/>
      <c r="E762" s="37"/>
    </row>
    <row r="763" spans="1:5" ht="15" customHeight="1" x14ac:dyDescent="0.2">
      <c r="A763" s="37"/>
      <c r="B763" s="37"/>
      <c r="C763" s="37"/>
      <c r="D763" s="37"/>
      <c r="E763" s="37"/>
    </row>
    <row r="764" spans="1:5" ht="15" customHeight="1" x14ac:dyDescent="0.2">
      <c r="A764" s="37"/>
      <c r="B764" s="37"/>
      <c r="C764" s="37"/>
      <c r="D764" s="37"/>
      <c r="E764" s="37"/>
    </row>
    <row r="765" spans="1:5" ht="15" customHeight="1" x14ac:dyDescent="0.2">
      <c r="A765" s="37"/>
      <c r="B765" s="37"/>
      <c r="C765" s="37"/>
      <c r="D765" s="37"/>
      <c r="E765" s="37"/>
    </row>
    <row r="766" spans="1:5" ht="15" customHeight="1" x14ac:dyDescent="0.2"/>
    <row r="767" spans="1:5" ht="15" customHeight="1" x14ac:dyDescent="0.25">
      <c r="A767" s="58" t="s">
        <v>16</v>
      </c>
      <c r="B767" s="59"/>
      <c r="C767" s="59"/>
      <c r="D767" s="59"/>
      <c r="E767" s="60"/>
    </row>
    <row r="768" spans="1:5" ht="15" customHeight="1" x14ac:dyDescent="0.2">
      <c r="A768" s="41" t="s">
        <v>142</v>
      </c>
      <c r="B768" s="59"/>
      <c r="C768" s="59"/>
      <c r="D768" s="59"/>
      <c r="E768" s="90" t="s">
        <v>143</v>
      </c>
    </row>
    <row r="769" spans="1:5" ht="15" customHeight="1" x14ac:dyDescent="0.2">
      <c r="A769" s="91"/>
      <c r="B769" s="60"/>
      <c r="C769" s="59"/>
      <c r="D769" s="59"/>
      <c r="E769" s="96"/>
    </row>
    <row r="770" spans="1:5" ht="15" customHeight="1" x14ac:dyDescent="0.2">
      <c r="A770" s="167"/>
      <c r="B770" s="167"/>
      <c r="C770" s="47" t="s">
        <v>41</v>
      </c>
      <c r="D770" s="64" t="s">
        <v>52</v>
      </c>
      <c r="E770" s="63" t="s">
        <v>43</v>
      </c>
    </row>
    <row r="771" spans="1:5" ht="15" customHeight="1" x14ac:dyDescent="0.2">
      <c r="A771" s="167"/>
      <c r="B771" s="167"/>
      <c r="C771" s="101">
        <v>3319</v>
      </c>
      <c r="D771" s="79" t="s">
        <v>54</v>
      </c>
      <c r="E771" s="179">
        <v>-1543023</v>
      </c>
    </row>
    <row r="772" spans="1:5" ht="15" customHeight="1" x14ac:dyDescent="0.2">
      <c r="A772" s="167"/>
      <c r="B772" s="167"/>
      <c r="C772" s="101">
        <v>3326</v>
      </c>
      <c r="D772" s="79" t="s">
        <v>54</v>
      </c>
      <c r="E772" s="179">
        <v>85000</v>
      </c>
    </row>
    <row r="773" spans="1:5" ht="15" customHeight="1" x14ac:dyDescent="0.2">
      <c r="A773" s="167"/>
      <c r="B773" s="167"/>
      <c r="C773" s="101">
        <v>3330</v>
      </c>
      <c r="D773" s="79" t="s">
        <v>54</v>
      </c>
      <c r="E773" s="179">
        <v>84999</v>
      </c>
    </row>
    <row r="774" spans="1:5" ht="15" customHeight="1" x14ac:dyDescent="0.2">
      <c r="A774" s="167"/>
      <c r="B774" s="167"/>
      <c r="C774" s="101">
        <v>3326</v>
      </c>
      <c r="D774" s="77" t="s">
        <v>53</v>
      </c>
      <c r="E774" s="179">
        <v>1288224</v>
      </c>
    </row>
    <row r="775" spans="1:5" ht="15" customHeight="1" x14ac:dyDescent="0.2">
      <c r="A775" s="167"/>
      <c r="B775" s="167"/>
      <c r="C775" s="101">
        <v>3326</v>
      </c>
      <c r="D775" s="94" t="s">
        <v>94</v>
      </c>
      <c r="E775" s="179">
        <v>84800</v>
      </c>
    </row>
    <row r="776" spans="1:5" ht="15" customHeight="1" x14ac:dyDescent="0.2">
      <c r="A776" s="178"/>
      <c r="B776" s="178"/>
      <c r="C776" s="80" t="s">
        <v>45</v>
      </c>
      <c r="D776" s="81"/>
      <c r="E776" s="82">
        <f>SUM(E771:E775)</f>
        <v>0</v>
      </c>
    </row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5">
      <c r="A781" s="35" t="s">
        <v>148</v>
      </c>
    </row>
    <row r="782" spans="1:5" ht="15" customHeight="1" x14ac:dyDescent="0.2">
      <c r="A782" s="173" t="s">
        <v>140</v>
      </c>
      <c r="B782" s="173"/>
      <c r="C782" s="173"/>
      <c r="D782" s="173"/>
      <c r="E782" s="173"/>
    </row>
    <row r="783" spans="1:5" ht="15" customHeight="1" x14ac:dyDescent="0.2">
      <c r="A783" s="173"/>
      <c r="B783" s="173"/>
      <c r="C783" s="173"/>
      <c r="D783" s="173"/>
      <c r="E783" s="173"/>
    </row>
    <row r="784" spans="1:5" ht="15" customHeight="1" x14ac:dyDescent="0.2">
      <c r="A784" s="37" t="s">
        <v>149</v>
      </c>
      <c r="B784" s="37"/>
      <c r="C784" s="37"/>
      <c r="D784" s="37"/>
      <c r="E784" s="37"/>
    </row>
    <row r="785" spans="1:7" ht="15" customHeight="1" x14ac:dyDescent="0.2">
      <c r="A785" s="37"/>
      <c r="B785" s="37"/>
      <c r="C785" s="37"/>
      <c r="D785" s="37"/>
      <c r="E785" s="37"/>
    </row>
    <row r="786" spans="1:7" ht="15" customHeight="1" x14ac:dyDescent="0.2">
      <c r="A786" s="37"/>
      <c r="B786" s="37"/>
      <c r="C786" s="37"/>
      <c r="D786" s="37"/>
      <c r="E786" s="37"/>
    </row>
    <row r="787" spans="1:7" ht="15" customHeight="1" x14ac:dyDescent="0.2">
      <c r="A787" s="37"/>
      <c r="B787" s="37"/>
      <c r="C787" s="37"/>
      <c r="D787" s="37"/>
      <c r="E787" s="37"/>
    </row>
    <row r="788" spans="1:7" ht="15" customHeight="1" x14ac:dyDescent="0.2">
      <c r="A788" s="37"/>
      <c r="B788" s="37"/>
      <c r="C788" s="37"/>
      <c r="D788" s="37"/>
      <c r="E788" s="37"/>
    </row>
    <row r="789" spans="1:7" ht="15" customHeight="1" x14ac:dyDescent="0.2">
      <c r="A789" s="37"/>
      <c r="B789" s="37"/>
      <c r="C789" s="37"/>
      <c r="D789" s="37"/>
      <c r="E789" s="37"/>
    </row>
    <row r="790" spans="1:7" ht="15" customHeight="1" x14ac:dyDescent="0.2">
      <c r="A790" s="37"/>
      <c r="B790" s="37"/>
      <c r="C790" s="37"/>
      <c r="D790" s="37"/>
      <c r="E790" s="37"/>
    </row>
    <row r="791" spans="1:7" ht="15" customHeight="1" x14ac:dyDescent="0.2">
      <c r="A791" s="37"/>
      <c r="B791" s="37"/>
      <c r="C791" s="37"/>
      <c r="D791" s="37"/>
      <c r="E791" s="37"/>
    </row>
    <row r="792" spans="1:7" ht="15" customHeight="1" x14ac:dyDescent="0.2">
      <c r="A792" s="37"/>
      <c r="B792" s="37"/>
      <c r="C792" s="37"/>
      <c r="D792" s="37"/>
      <c r="E792" s="37"/>
    </row>
    <row r="793" spans="1:7" ht="15" customHeight="1" x14ac:dyDescent="0.2">
      <c r="A793" s="37"/>
      <c r="B793" s="37"/>
      <c r="C793" s="37"/>
      <c r="D793" s="37"/>
      <c r="E793" s="37"/>
    </row>
    <row r="794" spans="1:7" ht="15" customHeight="1" x14ac:dyDescent="0.2"/>
    <row r="795" spans="1:7" ht="15" customHeight="1" x14ac:dyDescent="0.25">
      <c r="A795" s="58" t="s">
        <v>16</v>
      </c>
      <c r="B795" s="59"/>
      <c r="C795" s="59"/>
      <c r="D795" s="59"/>
      <c r="E795" s="60"/>
    </row>
    <row r="796" spans="1:7" ht="15" customHeight="1" x14ac:dyDescent="0.2">
      <c r="A796" s="41" t="s">
        <v>142</v>
      </c>
      <c r="B796" s="59"/>
      <c r="C796" s="59"/>
      <c r="D796" s="59"/>
      <c r="E796" s="90" t="s">
        <v>143</v>
      </c>
    </row>
    <row r="797" spans="1:7" ht="15" customHeight="1" x14ac:dyDescent="0.2">
      <c r="A797" s="91"/>
      <c r="B797" s="60"/>
      <c r="C797" s="59"/>
      <c r="D797" s="59"/>
      <c r="E797" s="96"/>
    </row>
    <row r="798" spans="1:7" ht="15" customHeight="1" x14ac:dyDescent="0.2">
      <c r="A798" s="167"/>
      <c r="B798" s="167"/>
      <c r="C798" s="47" t="s">
        <v>41</v>
      </c>
      <c r="D798" s="64" t="s">
        <v>52</v>
      </c>
      <c r="E798" s="63" t="s">
        <v>43</v>
      </c>
    </row>
    <row r="799" spans="1:7" ht="15" customHeight="1" x14ac:dyDescent="0.2">
      <c r="A799" s="167"/>
      <c r="B799" s="167"/>
      <c r="C799" s="101">
        <v>3319</v>
      </c>
      <c r="D799" s="79" t="s">
        <v>54</v>
      </c>
      <c r="E799" s="179">
        <v>-2609950</v>
      </c>
    </row>
    <row r="800" spans="1:7" ht="15" customHeight="1" x14ac:dyDescent="0.2">
      <c r="A800" s="167"/>
      <c r="B800" s="167"/>
      <c r="C800" s="101">
        <v>3319</v>
      </c>
      <c r="D800" s="79" t="s">
        <v>54</v>
      </c>
      <c r="E800" s="179">
        <v>-390050</v>
      </c>
      <c r="G800" s="83">
        <f>+E799+E800</f>
        <v>-3000000</v>
      </c>
    </row>
    <row r="801" spans="1:5" ht="15" customHeight="1" x14ac:dyDescent="0.2">
      <c r="A801" s="167"/>
      <c r="B801" s="167"/>
      <c r="C801" s="101">
        <v>3319</v>
      </c>
      <c r="D801" s="79" t="s">
        <v>54</v>
      </c>
      <c r="E801" s="179">
        <f>43023+347027</f>
        <v>390050</v>
      </c>
    </row>
    <row r="802" spans="1:5" ht="15" customHeight="1" x14ac:dyDescent="0.2">
      <c r="A802" s="167"/>
      <c r="B802" s="167"/>
      <c r="C802" s="101">
        <v>3326</v>
      </c>
      <c r="D802" s="79" t="s">
        <v>54</v>
      </c>
      <c r="E802" s="179">
        <v>287500</v>
      </c>
    </row>
    <row r="803" spans="1:5" ht="15" customHeight="1" x14ac:dyDescent="0.2">
      <c r="A803" s="167"/>
      <c r="B803" s="167"/>
      <c r="C803" s="101">
        <v>3330</v>
      </c>
      <c r="D803" s="79" t="s">
        <v>54</v>
      </c>
      <c r="E803" s="179">
        <v>445000</v>
      </c>
    </row>
    <row r="804" spans="1:5" ht="15" customHeight="1" x14ac:dyDescent="0.2">
      <c r="A804" s="167"/>
      <c r="B804" s="167"/>
      <c r="C804" s="101">
        <v>3326</v>
      </c>
      <c r="D804" s="77" t="s">
        <v>53</v>
      </c>
      <c r="E804" s="179">
        <v>350950</v>
      </c>
    </row>
    <row r="805" spans="1:5" ht="15" customHeight="1" x14ac:dyDescent="0.2">
      <c r="A805" s="167"/>
      <c r="B805" s="167"/>
      <c r="C805" s="101">
        <v>3326</v>
      </c>
      <c r="D805" s="94" t="s">
        <v>94</v>
      </c>
      <c r="E805" s="179">
        <v>1526500</v>
      </c>
    </row>
    <row r="806" spans="1:5" ht="15" customHeight="1" x14ac:dyDescent="0.2">
      <c r="A806" s="178"/>
      <c r="B806" s="178"/>
      <c r="C806" s="80" t="s">
        <v>45</v>
      </c>
      <c r="D806" s="81"/>
      <c r="E806" s="82">
        <f>SUM(E799:E805)</f>
        <v>0</v>
      </c>
    </row>
    <row r="807" spans="1:5" ht="15" customHeight="1" x14ac:dyDescent="0.2"/>
    <row r="808" spans="1:5" ht="15" customHeight="1" x14ac:dyDescent="0.2"/>
    <row r="809" spans="1:5" ht="15" customHeight="1" x14ac:dyDescent="0.25">
      <c r="A809" s="35" t="s">
        <v>150</v>
      </c>
    </row>
    <row r="810" spans="1:5" ht="15" customHeight="1" x14ac:dyDescent="0.2">
      <c r="A810" s="173" t="s">
        <v>140</v>
      </c>
      <c r="B810" s="173"/>
      <c r="C810" s="173"/>
      <c r="D810" s="173"/>
      <c r="E810" s="173"/>
    </row>
    <row r="811" spans="1:5" ht="15" customHeight="1" x14ac:dyDescent="0.2">
      <c r="A811" s="173"/>
      <c r="B811" s="173"/>
      <c r="C811" s="173"/>
      <c r="D811" s="173"/>
      <c r="E811" s="173"/>
    </row>
    <row r="812" spans="1:5" ht="15" customHeight="1" x14ac:dyDescent="0.2">
      <c r="A812" s="37" t="s">
        <v>151</v>
      </c>
      <c r="B812" s="37"/>
      <c r="C812" s="37"/>
      <c r="D812" s="37"/>
      <c r="E812" s="37"/>
    </row>
    <row r="813" spans="1:5" ht="15" customHeight="1" x14ac:dyDescent="0.2">
      <c r="A813" s="37"/>
      <c r="B813" s="37"/>
      <c r="C813" s="37"/>
      <c r="D813" s="37"/>
      <c r="E813" s="37"/>
    </row>
    <row r="814" spans="1:5" ht="15" customHeight="1" x14ac:dyDescent="0.2">
      <c r="A814" s="37"/>
      <c r="B814" s="37"/>
      <c r="C814" s="37"/>
      <c r="D814" s="37"/>
      <c r="E814" s="37"/>
    </row>
    <row r="815" spans="1:5" ht="15" customHeight="1" x14ac:dyDescent="0.2">
      <c r="A815" s="37"/>
      <c r="B815" s="37"/>
      <c r="C815" s="37"/>
      <c r="D815" s="37"/>
      <c r="E815" s="37"/>
    </row>
    <row r="816" spans="1:5" ht="15" customHeight="1" x14ac:dyDescent="0.2">
      <c r="A816" s="37"/>
      <c r="B816" s="37"/>
      <c r="C816" s="37"/>
      <c r="D816" s="37"/>
      <c r="E816" s="37"/>
    </row>
    <row r="817" spans="1:5" ht="15" customHeight="1" x14ac:dyDescent="0.2">
      <c r="A817" s="37"/>
      <c r="B817" s="37"/>
      <c r="C817" s="37"/>
      <c r="D817" s="37"/>
      <c r="E817" s="37"/>
    </row>
    <row r="818" spans="1:5" ht="15" customHeight="1" x14ac:dyDescent="0.2">
      <c r="A818" s="37"/>
      <c r="B818" s="37"/>
      <c r="C818" s="37"/>
      <c r="D818" s="37"/>
      <c r="E818" s="37"/>
    </row>
    <row r="819" spans="1:5" ht="15" customHeight="1" x14ac:dyDescent="0.2">
      <c r="A819" s="37"/>
      <c r="B819" s="37"/>
      <c r="C819" s="37"/>
      <c r="D819" s="37"/>
      <c r="E819" s="37"/>
    </row>
    <row r="820" spans="1:5" ht="15" customHeight="1" x14ac:dyDescent="0.2">
      <c r="A820" s="37"/>
      <c r="B820" s="37"/>
      <c r="C820" s="37"/>
      <c r="D820" s="37"/>
      <c r="E820" s="37"/>
    </row>
    <row r="821" spans="1:5" ht="15" customHeight="1" x14ac:dyDescent="0.2">
      <c r="A821" s="37"/>
      <c r="B821" s="37"/>
      <c r="C821" s="37"/>
      <c r="D821" s="37"/>
      <c r="E821" s="37"/>
    </row>
    <row r="822" spans="1:5" ht="15" customHeight="1" x14ac:dyDescent="0.2"/>
    <row r="823" spans="1:5" ht="15" customHeight="1" x14ac:dyDescent="0.25">
      <c r="A823" s="58" t="s">
        <v>16</v>
      </c>
      <c r="B823" s="59"/>
      <c r="C823" s="59"/>
      <c r="D823" s="59"/>
      <c r="E823" s="60"/>
    </row>
    <row r="824" spans="1:5" ht="15" customHeight="1" x14ac:dyDescent="0.2">
      <c r="A824" s="41" t="s">
        <v>142</v>
      </c>
      <c r="B824" s="59"/>
      <c r="C824" s="59"/>
      <c r="D824" s="59"/>
      <c r="E824" s="90" t="s">
        <v>143</v>
      </c>
    </row>
    <row r="825" spans="1:5" ht="15" customHeight="1" x14ac:dyDescent="0.2">
      <c r="A825" s="91"/>
      <c r="B825" s="60"/>
      <c r="C825" s="59"/>
      <c r="D825" s="59"/>
      <c r="E825" s="96"/>
    </row>
    <row r="826" spans="1:5" ht="15" customHeight="1" x14ac:dyDescent="0.2">
      <c r="A826" s="167"/>
      <c r="B826" s="167"/>
      <c r="C826" s="47" t="s">
        <v>41</v>
      </c>
      <c r="D826" s="64" t="s">
        <v>52</v>
      </c>
      <c r="E826" s="63" t="s">
        <v>43</v>
      </c>
    </row>
    <row r="827" spans="1:5" ht="15" customHeight="1" x14ac:dyDescent="0.2">
      <c r="A827" s="167"/>
      <c r="B827" s="167"/>
      <c r="C827" s="101">
        <v>3312</v>
      </c>
      <c r="D827" s="77" t="s">
        <v>53</v>
      </c>
      <c r="E827" s="179">
        <v>-11000000</v>
      </c>
    </row>
    <row r="828" spans="1:5" ht="15" customHeight="1" x14ac:dyDescent="0.2">
      <c r="A828" s="167"/>
      <c r="B828" s="167"/>
      <c r="C828" s="101">
        <v>3311</v>
      </c>
      <c r="D828" s="79" t="s">
        <v>54</v>
      </c>
      <c r="E828" s="179">
        <v>4300000</v>
      </c>
    </row>
    <row r="829" spans="1:5" ht="15" customHeight="1" x14ac:dyDescent="0.2">
      <c r="A829" s="167"/>
      <c r="B829" s="167"/>
      <c r="C829" s="101">
        <v>3319</v>
      </c>
      <c r="D829" s="79" t="s">
        <v>54</v>
      </c>
      <c r="E829" s="179">
        <v>700000</v>
      </c>
    </row>
    <row r="830" spans="1:5" ht="15" customHeight="1" x14ac:dyDescent="0.2">
      <c r="A830" s="167"/>
      <c r="B830" s="167"/>
      <c r="C830" s="101">
        <v>3311</v>
      </c>
      <c r="D830" s="77" t="s">
        <v>53</v>
      </c>
      <c r="E830" s="179">
        <v>3000000</v>
      </c>
    </row>
    <row r="831" spans="1:5" ht="15" customHeight="1" x14ac:dyDescent="0.2">
      <c r="A831" s="167"/>
      <c r="B831" s="167"/>
      <c r="C831" s="101">
        <v>3312</v>
      </c>
      <c r="D831" s="77" t="s">
        <v>53</v>
      </c>
      <c r="E831" s="179">
        <v>3000000</v>
      </c>
    </row>
    <row r="832" spans="1:5" ht="15" customHeight="1" x14ac:dyDescent="0.2">
      <c r="A832" s="178"/>
      <c r="B832" s="178"/>
      <c r="C832" s="80" t="s">
        <v>45</v>
      </c>
      <c r="D832" s="81"/>
      <c r="E832" s="82">
        <f>SUM(E827:E831)</f>
        <v>0</v>
      </c>
    </row>
    <row r="833" spans="1:5" ht="15" customHeight="1" x14ac:dyDescent="0.25">
      <c r="A833" s="35"/>
    </row>
    <row r="834" spans="1:5" ht="15" customHeight="1" x14ac:dyDescent="0.25">
      <c r="A834" s="35" t="s">
        <v>152</v>
      </c>
    </row>
    <row r="835" spans="1:5" ht="15" customHeight="1" x14ac:dyDescent="0.2">
      <c r="A835" s="173" t="s">
        <v>140</v>
      </c>
      <c r="B835" s="173"/>
      <c r="C835" s="173"/>
      <c r="D835" s="173"/>
      <c r="E835" s="173"/>
    </row>
    <row r="836" spans="1:5" ht="15" customHeight="1" x14ac:dyDescent="0.2">
      <c r="A836" s="173"/>
      <c r="B836" s="173"/>
      <c r="C836" s="173"/>
      <c r="D836" s="173"/>
      <c r="E836" s="173"/>
    </row>
    <row r="837" spans="1:5" ht="15" customHeight="1" x14ac:dyDescent="0.2">
      <c r="A837" s="37" t="s">
        <v>153</v>
      </c>
      <c r="B837" s="37"/>
      <c r="C837" s="37"/>
      <c r="D837" s="37"/>
      <c r="E837" s="37"/>
    </row>
    <row r="838" spans="1:5" ht="15" customHeight="1" x14ac:dyDescent="0.2">
      <c r="A838" s="37"/>
      <c r="B838" s="37"/>
      <c r="C838" s="37"/>
      <c r="D838" s="37"/>
      <c r="E838" s="37"/>
    </row>
    <row r="839" spans="1:5" ht="15" customHeight="1" x14ac:dyDescent="0.2">
      <c r="A839" s="37"/>
      <c r="B839" s="37"/>
      <c r="C839" s="37"/>
      <c r="D839" s="37"/>
      <c r="E839" s="37"/>
    </row>
    <row r="840" spans="1:5" ht="15" customHeight="1" x14ac:dyDescent="0.2">
      <c r="A840" s="37"/>
      <c r="B840" s="37"/>
      <c r="C840" s="37"/>
      <c r="D840" s="37"/>
      <c r="E840" s="37"/>
    </row>
    <row r="841" spans="1:5" ht="15" customHeight="1" x14ac:dyDescent="0.2">
      <c r="A841" s="37"/>
      <c r="B841" s="37"/>
      <c r="C841" s="37"/>
      <c r="D841" s="37"/>
      <c r="E841" s="37"/>
    </row>
    <row r="842" spans="1:5" ht="15" customHeight="1" x14ac:dyDescent="0.2">
      <c r="A842" s="37"/>
      <c r="B842" s="37"/>
      <c r="C842" s="37"/>
      <c r="D842" s="37"/>
      <c r="E842" s="37"/>
    </row>
    <row r="843" spans="1:5" ht="15" customHeight="1" x14ac:dyDescent="0.2">
      <c r="A843" s="37"/>
      <c r="B843" s="37"/>
      <c r="C843" s="37"/>
      <c r="D843" s="37"/>
      <c r="E843" s="37"/>
    </row>
    <row r="844" spans="1:5" ht="15" customHeight="1" x14ac:dyDescent="0.2">
      <c r="A844" s="37"/>
      <c r="B844" s="37"/>
      <c r="C844" s="37"/>
      <c r="D844" s="37"/>
      <c r="E844" s="37"/>
    </row>
    <row r="845" spans="1:5" ht="15" customHeight="1" x14ac:dyDescent="0.2">
      <c r="A845" s="37"/>
      <c r="B845" s="37"/>
      <c r="C845" s="37"/>
      <c r="D845" s="37"/>
      <c r="E845" s="37"/>
    </row>
    <row r="846" spans="1:5" ht="15" customHeight="1" x14ac:dyDescent="0.2"/>
    <row r="847" spans="1:5" ht="15" customHeight="1" x14ac:dyDescent="0.25">
      <c r="A847" s="58" t="s">
        <v>16</v>
      </c>
      <c r="B847" s="59"/>
      <c r="C847" s="59"/>
      <c r="D847" s="59"/>
      <c r="E847" s="60"/>
    </row>
    <row r="848" spans="1:5" ht="15" customHeight="1" x14ac:dyDescent="0.2">
      <c r="A848" s="41" t="s">
        <v>142</v>
      </c>
      <c r="B848" s="59"/>
      <c r="C848" s="59"/>
      <c r="D848" s="59"/>
      <c r="E848" s="90" t="s">
        <v>143</v>
      </c>
    </row>
    <row r="849" spans="1:5" ht="15" customHeight="1" x14ac:dyDescent="0.2">
      <c r="A849" s="91"/>
      <c r="B849" s="60"/>
      <c r="C849" s="59"/>
      <c r="D849" s="59"/>
      <c r="E849" s="96"/>
    </row>
    <row r="850" spans="1:5" ht="15" customHeight="1" x14ac:dyDescent="0.2">
      <c r="A850" s="167"/>
      <c r="B850" s="167"/>
      <c r="C850" s="47" t="s">
        <v>41</v>
      </c>
      <c r="D850" s="64" t="s">
        <v>52</v>
      </c>
      <c r="E850" s="63" t="s">
        <v>43</v>
      </c>
    </row>
    <row r="851" spans="1:5" ht="15" customHeight="1" x14ac:dyDescent="0.2">
      <c r="A851" s="167"/>
      <c r="B851" s="167"/>
      <c r="C851" s="101">
        <v>3319</v>
      </c>
      <c r="D851" s="94" t="s">
        <v>124</v>
      </c>
      <c r="E851" s="51">
        <v>-4830000</v>
      </c>
    </row>
    <row r="852" spans="1:5" ht="15" customHeight="1" x14ac:dyDescent="0.2">
      <c r="A852" s="167"/>
      <c r="B852" s="167"/>
      <c r="C852" s="101">
        <v>3319</v>
      </c>
      <c r="D852" s="94" t="s">
        <v>124</v>
      </c>
      <c r="E852" s="51">
        <f>395000+40000+3895000</f>
        <v>4330000</v>
      </c>
    </row>
    <row r="853" spans="1:5" ht="15" customHeight="1" x14ac:dyDescent="0.2">
      <c r="A853" s="167"/>
      <c r="B853" s="167"/>
      <c r="C853" s="101">
        <v>3330</v>
      </c>
      <c r="D853" s="94" t="s">
        <v>124</v>
      </c>
      <c r="E853" s="51">
        <v>500000</v>
      </c>
    </row>
    <row r="854" spans="1:5" ht="15" customHeight="1" x14ac:dyDescent="0.2">
      <c r="A854" s="178"/>
      <c r="B854" s="178"/>
      <c r="C854" s="80" t="s">
        <v>45</v>
      </c>
      <c r="D854" s="81"/>
      <c r="E854" s="82">
        <f>SUM(E851:E853)</f>
        <v>0</v>
      </c>
    </row>
    <row r="855" spans="1:5" ht="15" customHeight="1" x14ac:dyDescent="0.25">
      <c r="A855" s="35"/>
    </row>
    <row r="856" spans="1:5" ht="15" customHeight="1" x14ac:dyDescent="0.25">
      <c r="A856" s="35"/>
    </row>
    <row r="857" spans="1:5" ht="15" customHeight="1" x14ac:dyDescent="0.25">
      <c r="A857" s="35" t="s">
        <v>154</v>
      </c>
    </row>
    <row r="858" spans="1:5" ht="15" customHeight="1" x14ac:dyDescent="0.2">
      <c r="A858" s="173" t="s">
        <v>155</v>
      </c>
      <c r="B858" s="173"/>
      <c r="C858" s="173"/>
      <c r="D858" s="173"/>
      <c r="E858" s="173"/>
    </row>
    <row r="859" spans="1:5" ht="15" customHeight="1" x14ac:dyDescent="0.2">
      <c r="A859" s="173"/>
      <c r="B859" s="173"/>
      <c r="C859" s="173"/>
      <c r="D859" s="173"/>
      <c r="E859" s="173"/>
    </row>
    <row r="860" spans="1:5" ht="15" customHeight="1" x14ac:dyDescent="0.2">
      <c r="A860" s="37" t="s">
        <v>156</v>
      </c>
      <c r="B860" s="37"/>
      <c r="C860" s="37"/>
      <c r="D860" s="37"/>
      <c r="E860" s="37"/>
    </row>
    <row r="861" spans="1:5" ht="15" customHeight="1" x14ac:dyDescent="0.2">
      <c r="A861" s="37"/>
      <c r="B861" s="37"/>
      <c r="C861" s="37"/>
      <c r="D861" s="37"/>
      <c r="E861" s="37"/>
    </row>
    <row r="862" spans="1:5" ht="15" customHeight="1" x14ac:dyDescent="0.2">
      <c r="A862" s="37"/>
      <c r="B862" s="37"/>
      <c r="C862" s="37"/>
      <c r="D862" s="37"/>
      <c r="E862" s="37"/>
    </row>
    <row r="863" spans="1:5" ht="15" customHeight="1" x14ac:dyDescent="0.2">
      <c r="A863" s="37"/>
      <c r="B863" s="37"/>
      <c r="C863" s="37"/>
      <c r="D863" s="37"/>
      <c r="E863" s="37"/>
    </row>
    <row r="864" spans="1:5" ht="15" customHeight="1" x14ac:dyDescent="0.2">
      <c r="A864" s="37"/>
      <c r="B864" s="37"/>
      <c r="C864" s="37"/>
      <c r="D864" s="37"/>
      <c r="E864" s="37"/>
    </row>
    <row r="865" spans="1:5" ht="15" customHeight="1" x14ac:dyDescent="0.2">
      <c r="A865" s="37"/>
      <c r="B865" s="37"/>
      <c r="C865" s="37"/>
      <c r="D865" s="37"/>
      <c r="E865" s="37"/>
    </row>
    <row r="866" spans="1:5" ht="15" customHeight="1" x14ac:dyDescent="0.2">
      <c r="A866" s="37"/>
      <c r="B866" s="37"/>
      <c r="C866" s="37"/>
      <c r="D866" s="37"/>
      <c r="E866" s="37"/>
    </row>
    <row r="867" spans="1:5" ht="15" customHeight="1" x14ac:dyDescent="0.2"/>
    <row r="868" spans="1:5" ht="15" customHeight="1" x14ac:dyDescent="0.25">
      <c r="A868" s="58" t="s">
        <v>16</v>
      </c>
      <c r="B868" s="59"/>
      <c r="C868" s="59"/>
      <c r="D868" s="59"/>
      <c r="E868" s="60"/>
    </row>
    <row r="869" spans="1:5" ht="15" customHeight="1" x14ac:dyDescent="0.2">
      <c r="A869" s="91" t="s">
        <v>157</v>
      </c>
      <c r="B869" s="165"/>
      <c r="C869" s="165"/>
      <c r="D869" s="165"/>
      <c r="E869" s="165" t="s">
        <v>158</v>
      </c>
    </row>
    <row r="870" spans="1:5" ht="15" customHeight="1" x14ac:dyDescent="0.2">
      <c r="A870" s="91"/>
      <c r="B870" s="60"/>
      <c r="C870" s="59"/>
      <c r="D870" s="59"/>
      <c r="E870" s="96"/>
    </row>
    <row r="871" spans="1:5" ht="15" customHeight="1" x14ac:dyDescent="0.2">
      <c r="A871" s="167"/>
      <c r="B871" s="167"/>
      <c r="C871" s="47" t="s">
        <v>41</v>
      </c>
      <c r="D871" s="64" t="s">
        <v>52</v>
      </c>
      <c r="E871" s="63" t="s">
        <v>43</v>
      </c>
    </row>
    <row r="872" spans="1:5" ht="15" customHeight="1" x14ac:dyDescent="0.2">
      <c r="A872" s="167"/>
      <c r="B872" s="167"/>
      <c r="C872" s="101">
        <v>3599</v>
      </c>
      <c r="D872" s="94" t="s">
        <v>54</v>
      </c>
      <c r="E872" s="179">
        <v>-50000</v>
      </c>
    </row>
    <row r="873" spans="1:5" ht="15" customHeight="1" x14ac:dyDescent="0.2">
      <c r="A873" s="167"/>
      <c r="B873" s="167"/>
      <c r="C873" s="101">
        <v>3599</v>
      </c>
      <c r="D873" s="94" t="s">
        <v>124</v>
      </c>
      <c r="E873" s="179">
        <v>50000</v>
      </c>
    </row>
    <row r="874" spans="1:5" ht="15" customHeight="1" x14ac:dyDescent="0.2">
      <c r="A874" s="178"/>
      <c r="B874" s="178"/>
      <c r="C874" s="80" t="s">
        <v>45</v>
      </c>
      <c r="D874" s="81"/>
      <c r="E874" s="82">
        <f>SUM(E872:E873)</f>
        <v>0</v>
      </c>
    </row>
    <row r="875" spans="1:5" ht="15" customHeight="1" x14ac:dyDescent="0.2"/>
    <row r="876" spans="1:5" ht="15" customHeight="1" x14ac:dyDescent="0.2"/>
    <row r="877" spans="1:5" ht="15" customHeight="1" x14ac:dyDescent="0.2"/>
    <row r="878" spans="1:5" ht="15" customHeight="1" x14ac:dyDescent="0.2"/>
    <row r="879" spans="1:5" ht="15" customHeight="1" x14ac:dyDescent="0.2"/>
    <row r="880" spans="1:5" ht="15" customHeight="1" x14ac:dyDescent="0.2"/>
    <row r="881" spans="1:5" ht="15" customHeight="1" x14ac:dyDescent="0.2"/>
    <row r="882" spans="1:5" ht="15" customHeight="1" x14ac:dyDescent="0.2"/>
    <row r="883" spans="1:5" ht="15" customHeight="1" x14ac:dyDescent="0.2"/>
    <row r="884" spans="1:5" ht="15" customHeight="1" x14ac:dyDescent="0.2"/>
    <row r="885" spans="1:5" ht="15" customHeight="1" x14ac:dyDescent="0.2"/>
    <row r="886" spans="1:5" ht="15" customHeight="1" x14ac:dyDescent="0.25">
      <c r="A886" s="35" t="s">
        <v>159</v>
      </c>
    </row>
    <row r="887" spans="1:5" ht="15" customHeight="1" x14ac:dyDescent="0.2">
      <c r="A887" s="173" t="s">
        <v>155</v>
      </c>
      <c r="B887" s="173"/>
      <c r="C887" s="173"/>
      <c r="D887" s="173"/>
      <c r="E887" s="173"/>
    </row>
    <row r="888" spans="1:5" ht="15" customHeight="1" x14ac:dyDescent="0.2">
      <c r="A888" s="173"/>
      <c r="B888" s="173"/>
      <c r="C888" s="173"/>
      <c r="D888" s="173"/>
      <c r="E888" s="173"/>
    </row>
    <row r="889" spans="1:5" ht="15" customHeight="1" x14ac:dyDescent="0.2">
      <c r="A889" s="37" t="s">
        <v>160</v>
      </c>
      <c r="B889" s="37"/>
      <c r="C889" s="37"/>
      <c r="D889" s="37"/>
      <c r="E889" s="37"/>
    </row>
    <row r="890" spans="1:5" ht="15" customHeight="1" x14ac:dyDescent="0.2">
      <c r="A890" s="37"/>
      <c r="B890" s="37"/>
      <c r="C890" s="37"/>
      <c r="D890" s="37"/>
      <c r="E890" s="37"/>
    </row>
    <row r="891" spans="1:5" ht="15" customHeight="1" x14ac:dyDescent="0.2">
      <c r="A891" s="37"/>
      <c r="B891" s="37"/>
      <c r="C891" s="37"/>
      <c r="D891" s="37"/>
      <c r="E891" s="37"/>
    </row>
    <row r="892" spans="1:5" ht="15" customHeight="1" x14ac:dyDescent="0.2">
      <c r="A892" s="37"/>
      <c r="B892" s="37"/>
      <c r="C892" s="37"/>
      <c r="D892" s="37"/>
      <c r="E892" s="37"/>
    </row>
    <row r="893" spans="1:5" ht="15" customHeight="1" x14ac:dyDescent="0.2">
      <c r="A893" s="37"/>
      <c r="B893" s="37"/>
      <c r="C893" s="37"/>
      <c r="D893" s="37"/>
      <c r="E893" s="37"/>
    </row>
    <row r="894" spans="1:5" ht="15" customHeight="1" x14ac:dyDescent="0.2">
      <c r="A894" s="37"/>
      <c r="B894" s="37"/>
      <c r="C894" s="37"/>
      <c r="D894" s="37"/>
      <c r="E894" s="37"/>
    </row>
    <row r="895" spans="1:5" ht="15" customHeight="1" x14ac:dyDescent="0.2">
      <c r="A895" s="37"/>
      <c r="B895" s="37"/>
      <c r="C895" s="37"/>
      <c r="D895" s="37"/>
      <c r="E895" s="37"/>
    </row>
    <row r="896" spans="1:5" ht="15" customHeight="1" x14ac:dyDescent="0.2">
      <c r="A896" s="37"/>
      <c r="B896" s="37"/>
      <c r="C896" s="37"/>
      <c r="D896" s="37"/>
      <c r="E896" s="37"/>
    </row>
    <row r="897" spans="1:5" ht="15" customHeight="1" x14ac:dyDescent="0.2">
      <c r="A897" s="110"/>
      <c r="B897" s="110"/>
      <c r="C897" s="110"/>
      <c r="D897" s="110"/>
      <c r="E897" s="110"/>
    </row>
    <row r="898" spans="1:5" ht="15" customHeight="1" x14ac:dyDescent="0.25">
      <c r="A898" s="58" t="s">
        <v>16</v>
      </c>
      <c r="B898" s="59"/>
      <c r="C898" s="59"/>
      <c r="D898" s="59"/>
      <c r="E898" s="60"/>
    </row>
    <row r="899" spans="1:5" ht="15" customHeight="1" x14ac:dyDescent="0.2">
      <c r="A899" s="91" t="s">
        <v>157</v>
      </c>
      <c r="B899" s="165"/>
      <c r="C899" s="165"/>
      <c r="D899" s="165"/>
      <c r="E899" s="165" t="s">
        <v>158</v>
      </c>
    </row>
    <row r="900" spans="1:5" ht="15" customHeight="1" x14ac:dyDescent="0.2">
      <c r="A900" s="91"/>
      <c r="B900" s="60"/>
      <c r="C900" s="59"/>
      <c r="D900" s="59"/>
      <c r="E900" s="96"/>
    </row>
    <row r="901" spans="1:5" ht="15" customHeight="1" x14ac:dyDescent="0.2">
      <c r="C901" s="47" t="s">
        <v>41</v>
      </c>
      <c r="D901" s="64" t="s">
        <v>52</v>
      </c>
      <c r="E901" s="63" t="s">
        <v>43</v>
      </c>
    </row>
    <row r="902" spans="1:5" ht="15" customHeight="1" x14ac:dyDescent="0.2">
      <c r="C902" s="101">
        <v>3543</v>
      </c>
      <c r="D902" s="79" t="s">
        <v>54</v>
      </c>
      <c r="E902" s="179">
        <f>-425000-1197500</f>
        <v>-1622500</v>
      </c>
    </row>
    <row r="903" spans="1:5" ht="15" customHeight="1" x14ac:dyDescent="0.2">
      <c r="C903" s="101">
        <v>3599</v>
      </c>
      <c r="D903" s="79" t="s">
        <v>54</v>
      </c>
      <c r="E903" s="179">
        <f>100000+75000+100000+150000+250000+247500+300000+400000</f>
        <v>1622500</v>
      </c>
    </row>
    <row r="904" spans="1:5" ht="15" customHeight="1" x14ac:dyDescent="0.2">
      <c r="C904" s="80" t="s">
        <v>45</v>
      </c>
      <c r="D904" s="81"/>
      <c r="E904" s="82">
        <f>SUM(E902:E903)</f>
        <v>0</v>
      </c>
    </row>
    <row r="905" spans="1:5" ht="15" customHeight="1" x14ac:dyDescent="0.2"/>
    <row r="906" spans="1:5" ht="15" customHeight="1" x14ac:dyDescent="0.2"/>
    <row r="907" spans="1:5" ht="15" customHeight="1" x14ac:dyDescent="0.25">
      <c r="A907" s="35" t="s">
        <v>161</v>
      </c>
    </row>
    <row r="908" spans="1:5" ht="15" customHeight="1" x14ac:dyDescent="0.2">
      <c r="A908" s="173" t="s">
        <v>155</v>
      </c>
      <c r="B908" s="173"/>
      <c r="C908" s="173"/>
      <c r="D908" s="173"/>
      <c r="E908" s="173"/>
    </row>
    <row r="909" spans="1:5" ht="15" customHeight="1" x14ac:dyDescent="0.2">
      <c r="A909" s="173"/>
      <c r="B909" s="173"/>
      <c r="C909" s="173"/>
      <c r="D909" s="173"/>
      <c r="E909" s="173"/>
    </row>
    <row r="910" spans="1:5" ht="15" customHeight="1" x14ac:dyDescent="0.2">
      <c r="A910" s="37" t="s">
        <v>162</v>
      </c>
      <c r="B910" s="37"/>
      <c r="C910" s="37"/>
      <c r="D910" s="37"/>
      <c r="E910" s="37"/>
    </row>
    <row r="911" spans="1:5" ht="15" customHeight="1" x14ac:dyDescent="0.2">
      <c r="A911" s="37"/>
      <c r="B911" s="37"/>
      <c r="C911" s="37"/>
      <c r="D911" s="37"/>
      <c r="E911" s="37"/>
    </row>
    <row r="912" spans="1:5" ht="15" customHeight="1" x14ac:dyDescent="0.2">
      <c r="A912" s="37"/>
      <c r="B912" s="37"/>
      <c r="C912" s="37"/>
      <c r="D912" s="37"/>
      <c r="E912" s="37"/>
    </row>
    <row r="913" spans="1:5" ht="15" customHeight="1" x14ac:dyDescent="0.2">
      <c r="A913" s="37"/>
      <c r="B913" s="37"/>
      <c r="C913" s="37"/>
      <c r="D913" s="37"/>
      <c r="E913" s="37"/>
    </row>
    <row r="914" spans="1:5" ht="15" customHeight="1" x14ac:dyDescent="0.2">
      <c r="A914" s="37"/>
      <c r="B914" s="37"/>
      <c r="C914" s="37"/>
      <c r="D914" s="37"/>
      <c r="E914" s="37"/>
    </row>
    <row r="915" spans="1:5" ht="15" customHeight="1" x14ac:dyDescent="0.2">
      <c r="A915" s="37"/>
      <c r="B915" s="37"/>
      <c r="C915" s="37"/>
      <c r="D915" s="37"/>
      <c r="E915" s="37"/>
    </row>
    <row r="916" spans="1:5" ht="15" customHeight="1" x14ac:dyDescent="0.2">
      <c r="A916" s="37"/>
      <c r="B916" s="37"/>
      <c r="C916" s="37"/>
      <c r="D916" s="37"/>
      <c r="E916" s="37"/>
    </row>
    <row r="917" spans="1:5" ht="15" customHeight="1" x14ac:dyDescent="0.2">
      <c r="A917" s="37"/>
      <c r="B917" s="37"/>
      <c r="C917" s="37"/>
      <c r="D917" s="37"/>
      <c r="E917" s="37"/>
    </row>
    <row r="918" spans="1:5" ht="15" customHeight="1" x14ac:dyDescent="0.2">
      <c r="A918" s="110"/>
      <c r="B918" s="110"/>
      <c r="C918" s="110"/>
      <c r="D918" s="110"/>
      <c r="E918" s="110"/>
    </row>
    <row r="919" spans="1:5" ht="15" customHeight="1" x14ac:dyDescent="0.25">
      <c r="A919" s="58" t="s">
        <v>16</v>
      </c>
      <c r="B919" s="59"/>
      <c r="C919" s="59"/>
      <c r="D919" s="59"/>
      <c r="E919" s="60"/>
    </row>
    <row r="920" spans="1:5" ht="15" customHeight="1" x14ac:dyDescent="0.2">
      <c r="A920" s="91" t="s">
        <v>157</v>
      </c>
      <c r="B920" s="165"/>
      <c r="C920" s="165"/>
      <c r="D920" s="165"/>
      <c r="E920" s="165" t="s">
        <v>158</v>
      </c>
    </row>
    <row r="921" spans="1:5" ht="15" customHeight="1" x14ac:dyDescent="0.2">
      <c r="A921" s="91"/>
      <c r="B921" s="60"/>
      <c r="C921" s="59"/>
      <c r="D921" s="59"/>
      <c r="E921" s="96"/>
    </row>
    <row r="922" spans="1:5" ht="15" customHeight="1" x14ac:dyDescent="0.2">
      <c r="C922" s="47" t="s">
        <v>41</v>
      </c>
      <c r="D922" s="64" t="s">
        <v>52</v>
      </c>
      <c r="E922" s="63" t="s">
        <v>43</v>
      </c>
    </row>
    <row r="923" spans="1:5" ht="15" customHeight="1" x14ac:dyDescent="0.2">
      <c r="C923" s="101">
        <v>3543</v>
      </c>
      <c r="D923" s="79" t="s">
        <v>54</v>
      </c>
      <c r="E923" s="179">
        <v>-784600</v>
      </c>
    </row>
    <row r="924" spans="1:5" ht="15" customHeight="1" x14ac:dyDescent="0.2">
      <c r="C924" s="101">
        <v>3592</v>
      </c>
      <c r="D924" s="79" t="s">
        <v>54</v>
      </c>
      <c r="E924" s="179">
        <f>35000+30000+23100+33000</f>
        <v>121100</v>
      </c>
    </row>
    <row r="925" spans="1:5" ht="15" customHeight="1" x14ac:dyDescent="0.2">
      <c r="C925" s="101">
        <v>3599</v>
      </c>
      <c r="D925" s="79" t="s">
        <v>54</v>
      </c>
      <c r="E925" s="179">
        <f>35000+35000+70000+70000+35000+35000+12000+70000+35000+35000+10000+11500+35000+35000+140000</f>
        <v>663500</v>
      </c>
    </row>
    <row r="926" spans="1:5" ht="15" customHeight="1" x14ac:dyDescent="0.2">
      <c r="C926" s="80" t="s">
        <v>45</v>
      </c>
      <c r="D926" s="81"/>
      <c r="E926" s="82">
        <f>SUM(E923:E925)</f>
        <v>0</v>
      </c>
    </row>
    <row r="927" spans="1:5" ht="15" customHeight="1" x14ac:dyDescent="0.2"/>
    <row r="928" spans="1:5" ht="15" customHeight="1" x14ac:dyDescent="0.2"/>
    <row r="929" spans="1:5" ht="15" customHeight="1" x14ac:dyDescent="0.2"/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5" t="s">
        <v>163</v>
      </c>
    </row>
    <row r="939" spans="1:5" ht="15" customHeight="1" x14ac:dyDescent="0.2">
      <c r="A939" s="173" t="s">
        <v>119</v>
      </c>
      <c r="B939" s="173"/>
      <c r="C939" s="173"/>
      <c r="D939" s="173"/>
      <c r="E939" s="173"/>
    </row>
    <row r="940" spans="1:5" ht="15" customHeight="1" x14ac:dyDescent="0.2">
      <c r="A940" s="173"/>
      <c r="B940" s="173"/>
      <c r="C940" s="173"/>
      <c r="D940" s="173"/>
      <c r="E940" s="173"/>
    </row>
    <row r="941" spans="1:5" ht="15" customHeight="1" x14ac:dyDescent="0.2">
      <c r="A941" s="37" t="s">
        <v>164</v>
      </c>
      <c r="B941" s="37"/>
      <c r="C941" s="37"/>
      <c r="D941" s="37"/>
      <c r="E941" s="37"/>
    </row>
    <row r="942" spans="1:5" ht="15" customHeight="1" x14ac:dyDescent="0.2">
      <c r="A942" s="37"/>
      <c r="B942" s="37"/>
      <c r="C942" s="37"/>
      <c r="D942" s="37"/>
      <c r="E942" s="37"/>
    </row>
    <row r="943" spans="1:5" ht="15" customHeight="1" x14ac:dyDescent="0.2">
      <c r="A943" s="37"/>
      <c r="B943" s="37"/>
      <c r="C943" s="37"/>
      <c r="D943" s="37"/>
      <c r="E943" s="37"/>
    </row>
    <row r="944" spans="1:5" ht="15" customHeight="1" x14ac:dyDescent="0.2">
      <c r="A944" s="37"/>
      <c r="B944" s="37"/>
      <c r="C944" s="37"/>
      <c r="D944" s="37"/>
      <c r="E944" s="37"/>
    </row>
    <row r="945" spans="1:5" ht="15" customHeight="1" x14ac:dyDescent="0.2">
      <c r="A945" s="37"/>
      <c r="B945" s="37"/>
      <c r="C945" s="37"/>
      <c r="D945" s="37"/>
      <c r="E945" s="37"/>
    </row>
    <row r="946" spans="1:5" ht="15" customHeight="1" x14ac:dyDescent="0.2">
      <c r="A946" s="37"/>
      <c r="B946" s="37"/>
      <c r="C946" s="37"/>
      <c r="D946" s="37"/>
      <c r="E946" s="37"/>
    </row>
    <row r="947" spans="1:5" ht="15" customHeight="1" x14ac:dyDescent="0.2">
      <c r="A947" s="37"/>
      <c r="B947" s="37"/>
      <c r="C947" s="37"/>
      <c r="D947" s="37"/>
      <c r="E947" s="37"/>
    </row>
    <row r="948" spans="1:5" ht="15" customHeight="1" x14ac:dyDescent="0.2">
      <c r="A948" s="37"/>
      <c r="B948" s="37"/>
      <c r="C948" s="37"/>
      <c r="D948" s="37"/>
      <c r="E948" s="37"/>
    </row>
    <row r="949" spans="1:5" ht="15" customHeight="1" x14ac:dyDescent="0.2"/>
    <row r="950" spans="1:5" ht="15" customHeight="1" x14ac:dyDescent="0.25">
      <c r="A950" s="39" t="s">
        <v>16</v>
      </c>
      <c r="B950" s="40"/>
      <c r="C950" s="40"/>
      <c r="D950" s="60"/>
      <c r="E950" s="60"/>
    </row>
    <row r="951" spans="1:5" ht="15" customHeight="1" x14ac:dyDescent="0.2">
      <c r="A951" s="41" t="s">
        <v>88</v>
      </c>
      <c r="B951" s="40"/>
      <c r="C951" s="40"/>
      <c r="D951" s="40"/>
      <c r="E951" s="42" t="s">
        <v>165</v>
      </c>
    </row>
    <row r="952" spans="1:5" ht="15" customHeight="1" x14ac:dyDescent="0.2">
      <c r="A952" s="43"/>
      <c r="B952" s="99"/>
      <c r="C952" s="40"/>
      <c r="D952" s="43"/>
      <c r="E952" s="100"/>
    </row>
    <row r="953" spans="1:5" ht="15" customHeight="1" x14ac:dyDescent="0.2">
      <c r="A953" s="162"/>
      <c r="B953" s="162"/>
      <c r="C953" s="45" t="s">
        <v>41</v>
      </c>
      <c r="D953" s="64" t="s">
        <v>52</v>
      </c>
      <c r="E953" s="45" t="s">
        <v>43</v>
      </c>
    </row>
    <row r="954" spans="1:5" ht="15" customHeight="1" x14ac:dyDescent="0.2">
      <c r="A954" s="180"/>
      <c r="B954" s="181"/>
      <c r="C954" s="101">
        <v>3636</v>
      </c>
      <c r="D954" s="94" t="s">
        <v>64</v>
      </c>
      <c r="E954" s="51">
        <v>-1000000</v>
      </c>
    </row>
    <row r="955" spans="1:5" ht="15" customHeight="1" x14ac:dyDescent="0.2">
      <c r="A955" s="67"/>
      <c r="B955" s="40"/>
      <c r="C955" s="53" t="s">
        <v>45</v>
      </c>
      <c r="D955" s="69"/>
      <c r="E955" s="70">
        <f>SUM(E954:E954)</f>
        <v>-1000000</v>
      </c>
    </row>
    <row r="956" spans="1:5" ht="15" customHeight="1" x14ac:dyDescent="0.2"/>
    <row r="957" spans="1:5" ht="15" customHeight="1" x14ac:dyDescent="0.25">
      <c r="A957" s="39" t="s">
        <v>16</v>
      </c>
      <c r="B957" s="40"/>
      <c r="C957" s="40"/>
      <c r="D957" s="60"/>
      <c r="E957" s="60"/>
    </row>
    <row r="958" spans="1:5" ht="15" customHeight="1" x14ac:dyDescent="0.2">
      <c r="A958" s="41" t="s">
        <v>88</v>
      </c>
      <c r="B958" s="40"/>
      <c r="C958" s="40"/>
      <c r="D958" s="40"/>
      <c r="E958" s="42" t="s">
        <v>89</v>
      </c>
    </row>
    <row r="959" spans="1:5" ht="15" customHeight="1" x14ac:dyDescent="0.2">
      <c r="A959" s="43"/>
      <c r="B959" s="99"/>
      <c r="C959" s="40"/>
      <c r="D959" s="43"/>
      <c r="E959" s="100"/>
    </row>
    <row r="960" spans="1:5" ht="15" customHeight="1" x14ac:dyDescent="0.2">
      <c r="A960" s="162"/>
      <c r="B960" s="162"/>
      <c r="C960" s="45" t="s">
        <v>41</v>
      </c>
      <c r="D960" s="64" t="s">
        <v>52</v>
      </c>
      <c r="E960" s="45" t="s">
        <v>43</v>
      </c>
    </row>
    <row r="961" spans="1:5" ht="15" customHeight="1" x14ac:dyDescent="0.2">
      <c r="A961" s="180"/>
      <c r="B961" s="181"/>
      <c r="C961" s="101">
        <v>2321</v>
      </c>
      <c r="D961" s="94" t="s">
        <v>113</v>
      </c>
      <c r="E961" s="51">
        <f>425000+75000+425000+75000</f>
        <v>1000000</v>
      </c>
    </row>
    <row r="962" spans="1:5" ht="15" customHeight="1" x14ac:dyDescent="0.2">
      <c r="A962" s="67"/>
      <c r="B962" s="40"/>
      <c r="C962" s="53" t="s">
        <v>45</v>
      </c>
      <c r="D962" s="69"/>
      <c r="E962" s="70">
        <f>SUM(E961:E961)</f>
        <v>1000000</v>
      </c>
    </row>
    <row r="963" spans="1:5" ht="15" customHeight="1" x14ac:dyDescent="0.2"/>
    <row r="964" spans="1:5" ht="15" customHeight="1" x14ac:dyDescent="0.2"/>
    <row r="965" spans="1:5" ht="15" customHeight="1" x14ac:dyDescent="0.25">
      <c r="A965" s="35" t="s">
        <v>166</v>
      </c>
    </row>
    <row r="966" spans="1:5" ht="15" customHeight="1" x14ac:dyDescent="0.2">
      <c r="A966" s="36" t="s">
        <v>35</v>
      </c>
      <c r="B966" s="36"/>
      <c r="C966" s="36"/>
      <c r="D966" s="36"/>
      <c r="E966" s="36"/>
    </row>
    <row r="967" spans="1:5" ht="15" customHeight="1" x14ac:dyDescent="0.2">
      <c r="A967" s="36" t="s">
        <v>66</v>
      </c>
      <c r="B967" s="36"/>
      <c r="C967" s="36"/>
      <c r="D967" s="36"/>
      <c r="E967" s="36"/>
    </row>
    <row r="968" spans="1:5" ht="15" customHeight="1" x14ac:dyDescent="0.2">
      <c r="A968" s="37" t="s">
        <v>167</v>
      </c>
      <c r="B968" s="37"/>
      <c r="C968" s="37"/>
      <c r="D968" s="37"/>
      <c r="E968" s="37"/>
    </row>
    <row r="969" spans="1:5" ht="15" customHeight="1" x14ac:dyDescent="0.2">
      <c r="A969" s="37"/>
      <c r="B969" s="37"/>
      <c r="C969" s="37"/>
      <c r="D969" s="37"/>
      <c r="E969" s="37"/>
    </row>
    <row r="970" spans="1:5" ht="15" customHeight="1" x14ac:dyDescent="0.2">
      <c r="A970" s="37"/>
      <c r="B970" s="37"/>
      <c r="C970" s="37"/>
      <c r="D970" s="37"/>
      <c r="E970" s="37"/>
    </row>
    <row r="971" spans="1:5" ht="15" customHeight="1" x14ac:dyDescent="0.2">
      <c r="A971" s="37"/>
      <c r="B971" s="37"/>
      <c r="C971" s="37"/>
      <c r="D971" s="37"/>
      <c r="E971" s="37"/>
    </row>
    <row r="972" spans="1:5" ht="15" customHeight="1" x14ac:dyDescent="0.2">
      <c r="A972" s="37"/>
      <c r="B972" s="37"/>
      <c r="C972" s="37"/>
      <c r="D972" s="37"/>
      <c r="E972" s="37"/>
    </row>
    <row r="973" spans="1:5" ht="15" customHeight="1" x14ac:dyDescent="0.2">
      <c r="A973" s="37"/>
      <c r="B973" s="37"/>
      <c r="C973" s="37"/>
      <c r="D973" s="37"/>
      <c r="E973" s="37"/>
    </row>
    <row r="974" spans="1:5" ht="15" customHeight="1" x14ac:dyDescent="0.2">
      <c r="A974" s="95"/>
      <c r="B974" s="95"/>
      <c r="C974" s="95"/>
      <c r="D974" s="95"/>
      <c r="E974" s="95"/>
    </row>
    <row r="975" spans="1:5" ht="15" customHeight="1" x14ac:dyDescent="0.25">
      <c r="A975" s="39" t="s">
        <v>1</v>
      </c>
      <c r="B975" s="40"/>
      <c r="C975" s="40"/>
      <c r="D975" s="40"/>
      <c r="E975" s="40"/>
    </row>
    <row r="976" spans="1:5" ht="15" customHeight="1" x14ac:dyDescent="0.2">
      <c r="A976" s="91" t="s">
        <v>60</v>
      </c>
      <c r="B976" s="40"/>
      <c r="C976" s="40"/>
      <c r="D976" s="40"/>
      <c r="E976" s="42" t="s">
        <v>61</v>
      </c>
    </row>
    <row r="977" spans="1:5" ht="15" customHeight="1" x14ac:dyDescent="0.25">
      <c r="A977" s="60"/>
      <c r="B977" s="58"/>
      <c r="C977" s="59"/>
      <c r="D977" s="59"/>
      <c r="E977" s="96"/>
    </row>
    <row r="978" spans="1:5" ht="15" customHeight="1" x14ac:dyDescent="0.2">
      <c r="B978" s="47" t="s">
        <v>40</v>
      </c>
      <c r="C978" s="47" t="s">
        <v>41</v>
      </c>
      <c r="D978" s="75" t="s">
        <v>42</v>
      </c>
      <c r="E978" s="63" t="s">
        <v>43</v>
      </c>
    </row>
    <row r="979" spans="1:5" ht="15" customHeight="1" x14ac:dyDescent="0.2">
      <c r="B979" s="97">
        <v>98022</v>
      </c>
      <c r="C979" s="49"/>
      <c r="D979" s="50" t="s">
        <v>68</v>
      </c>
      <c r="E979" s="51">
        <v>10000000</v>
      </c>
    </row>
    <row r="980" spans="1:5" ht="15" customHeight="1" x14ac:dyDescent="0.2">
      <c r="B980" s="98"/>
      <c r="C980" s="80" t="s">
        <v>45</v>
      </c>
      <c r="D980" s="81"/>
      <c r="E980" s="82">
        <f>SUM(E979:E979)</f>
        <v>10000000</v>
      </c>
    </row>
    <row r="981" spans="1:5" ht="15" customHeight="1" x14ac:dyDescent="0.2">
      <c r="B981" s="182"/>
      <c r="C981" s="183"/>
      <c r="D981" s="59"/>
      <c r="E981" s="184"/>
    </row>
    <row r="982" spans="1:5" ht="15" customHeight="1" x14ac:dyDescent="0.25">
      <c r="A982" s="58" t="s">
        <v>16</v>
      </c>
      <c r="B982" s="89"/>
      <c r="C982" s="59"/>
      <c r="D982" s="59"/>
      <c r="E982" s="60"/>
    </row>
    <row r="983" spans="1:5" ht="15" customHeight="1" x14ac:dyDescent="0.2">
      <c r="A983" s="91" t="s">
        <v>168</v>
      </c>
      <c r="B983" s="59"/>
      <c r="C983" s="59"/>
      <c r="D983" s="59"/>
      <c r="E983" s="90" t="s">
        <v>169</v>
      </c>
    </row>
    <row r="984" spans="1:5" ht="15" customHeight="1" x14ac:dyDescent="0.2">
      <c r="A984" s="91"/>
      <c r="B984" s="89"/>
      <c r="C984" s="59"/>
      <c r="D984" s="59"/>
      <c r="E984" s="90"/>
    </row>
    <row r="985" spans="1:5" ht="15" customHeight="1" x14ac:dyDescent="0.2">
      <c r="B985" s="162"/>
      <c r="C985" s="45" t="s">
        <v>41</v>
      </c>
      <c r="D985" s="92" t="s">
        <v>52</v>
      </c>
      <c r="E985" s="45" t="s">
        <v>43</v>
      </c>
    </row>
    <row r="986" spans="1:5" ht="15" customHeight="1" x14ac:dyDescent="0.2">
      <c r="B986" s="163"/>
      <c r="C986" s="45">
        <v>5273</v>
      </c>
      <c r="D986" s="94" t="s">
        <v>64</v>
      </c>
      <c r="E986" s="51">
        <v>10000000</v>
      </c>
    </row>
    <row r="987" spans="1:5" ht="15" customHeight="1" x14ac:dyDescent="0.2">
      <c r="B987" s="67"/>
      <c r="C987" s="53" t="s">
        <v>45</v>
      </c>
      <c r="D987" s="54"/>
      <c r="E987" s="55">
        <f>SUM(E986)</f>
        <v>10000000</v>
      </c>
    </row>
    <row r="988" spans="1:5" ht="15" customHeight="1" x14ac:dyDescent="0.2"/>
    <row r="989" spans="1:5" ht="15" customHeight="1" x14ac:dyDescent="0.2"/>
    <row r="990" spans="1:5" ht="15" customHeight="1" x14ac:dyDescent="0.25">
      <c r="A990" s="35" t="s">
        <v>170</v>
      </c>
      <c r="B990" s="60"/>
      <c r="C990" s="60"/>
      <c r="D990" s="60"/>
      <c r="E990" s="60"/>
    </row>
    <row r="991" spans="1:5" ht="15" customHeight="1" x14ac:dyDescent="0.2">
      <c r="A991" s="173" t="s">
        <v>140</v>
      </c>
      <c r="B991" s="173"/>
      <c r="C991" s="173"/>
      <c r="D991" s="173"/>
      <c r="E991" s="173"/>
    </row>
    <row r="992" spans="1:5" ht="15" customHeight="1" x14ac:dyDescent="0.2">
      <c r="A992" s="173"/>
      <c r="B992" s="173"/>
      <c r="C992" s="173"/>
      <c r="D992" s="173"/>
      <c r="E992" s="173"/>
    </row>
    <row r="993" spans="1:5" ht="15" customHeight="1" x14ac:dyDescent="0.2">
      <c r="A993" s="37" t="s">
        <v>171</v>
      </c>
      <c r="B993" s="37"/>
      <c r="C993" s="37"/>
      <c r="D993" s="37"/>
      <c r="E993" s="37"/>
    </row>
    <row r="994" spans="1:5" ht="15" customHeight="1" x14ac:dyDescent="0.2">
      <c r="A994" s="37"/>
      <c r="B994" s="37"/>
      <c r="C994" s="37"/>
      <c r="D994" s="37"/>
      <c r="E994" s="37"/>
    </row>
    <row r="995" spans="1:5" ht="15" customHeight="1" x14ac:dyDescent="0.2">
      <c r="A995" s="37"/>
      <c r="B995" s="37"/>
      <c r="C995" s="37"/>
      <c r="D995" s="37"/>
      <c r="E995" s="37"/>
    </row>
    <row r="996" spans="1:5" ht="15" customHeight="1" x14ac:dyDescent="0.2">
      <c r="A996" s="37"/>
      <c r="B996" s="37"/>
      <c r="C996" s="37"/>
      <c r="D996" s="37"/>
      <c r="E996" s="37"/>
    </row>
    <row r="997" spans="1:5" ht="15" customHeight="1" x14ac:dyDescent="0.2">
      <c r="A997" s="37"/>
      <c r="B997" s="37"/>
      <c r="C997" s="37"/>
      <c r="D997" s="37"/>
      <c r="E997" s="37"/>
    </row>
    <row r="998" spans="1:5" ht="15" customHeight="1" x14ac:dyDescent="0.2">
      <c r="A998" s="37"/>
      <c r="B998" s="37"/>
      <c r="C998" s="37"/>
      <c r="D998" s="37"/>
      <c r="E998" s="37"/>
    </row>
    <row r="999" spans="1:5" ht="15" customHeight="1" x14ac:dyDescent="0.2">
      <c r="A999" s="37"/>
      <c r="B999" s="37"/>
      <c r="C999" s="37"/>
      <c r="D999" s="37"/>
      <c r="E999" s="37"/>
    </row>
    <row r="1000" spans="1:5" ht="15" customHeight="1" x14ac:dyDescent="0.2"/>
    <row r="1001" spans="1:5" ht="15" customHeight="1" x14ac:dyDescent="0.25">
      <c r="A1001" s="58" t="s">
        <v>16</v>
      </c>
      <c r="B1001" s="59"/>
      <c r="C1001" s="59"/>
      <c r="D1001" s="59"/>
      <c r="E1001" s="60"/>
    </row>
    <row r="1002" spans="1:5" ht="15" customHeight="1" x14ac:dyDescent="0.2">
      <c r="A1002" s="41" t="s">
        <v>142</v>
      </c>
      <c r="B1002" s="59"/>
      <c r="C1002" s="59"/>
      <c r="D1002" s="59"/>
      <c r="E1002" s="90" t="s">
        <v>143</v>
      </c>
    </row>
    <row r="1003" spans="1:5" ht="15" customHeight="1" x14ac:dyDescent="0.2">
      <c r="A1003" s="91"/>
      <c r="B1003" s="60"/>
      <c r="C1003" s="59"/>
      <c r="D1003" s="59"/>
      <c r="E1003" s="96"/>
    </row>
    <row r="1004" spans="1:5" ht="15" customHeight="1" x14ac:dyDescent="0.2">
      <c r="A1004" s="167"/>
      <c r="B1004" s="167"/>
      <c r="C1004" s="47" t="s">
        <v>41</v>
      </c>
      <c r="D1004" s="64" t="s">
        <v>52</v>
      </c>
      <c r="E1004" s="63" t="s">
        <v>43</v>
      </c>
    </row>
    <row r="1005" spans="1:5" ht="15" customHeight="1" x14ac:dyDescent="0.2">
      <c r="A1005" s="167"/>
      <c r="B1005" s="167"/>
      <c r="C1005" s="101">
        <v>3419</v>
      </c>
      <c r="D1005" s="79" t="s">
        <v>54</v>
      </c>
      <c r="E1005" s="51">
        <v>-100000</v>
      </c>
    </row>
    <row r="1006" spans="1:5" ht="15" customHeight="1" x14ac:dyDescent="0.2">
      <c r="A1006" s="167"/>
      <c r="B1006" s="167"/>
      <c r="C1006" s="101">
        <v>3419</v>
      </c>
      <c r="D1006" s="94" t="s">
        <v>124</v>
      </c>
      <c r="E1006" s="51">
        <v>100000</v>
      </c>
    </row>
    <row r="1007" spans="1:5" ht="15" customHeight="1" x14ac:dyDescent="0.2">
      <c r="A1007" s="178"/>
      <c r="B1007" s="178"/>
      <c r="C1007" s="80" t="s">
        <v>45</v>
      </c>
      <c r="D1007" s="81"/>
      <c r="E1007" s="82">
        <f>SUM(E1005:E1006)</f>
        <v>0</v>
      </c>
    </row>
    <row r="1008" spans="1:5" ht="15" customHeight="1" x14ac:dyDescent="0.2"/>
    <row r="1009" spans="1:5" ht="15" customHeight="1" x14ac:dyDescent="0.2"/>
    <row r="1010" spans="1:5" ht="15" customHeight="1" x14ac:dyDescent="0.25">
      <c r="A1010" s="35" t="s">
        <v>172</v>
      </c>
    </row>
    <row r="1011" spans="1:5" ht="15" customHeight="1" x14ac:dyDescent="0.2">
      <c r="A1011" s="173" t="s">
        <v>140</v>
      </c>
      <c r="B1011" s="173"/>
      <c r="C1011" s="173"/>
      <c r="D1011" s="173"/>
      <c r="E1011" s="173"/>
    </row>
    <row r="1012" spans="1:5" ht="15" customHeight="1" x14ac:dyDescent="0.2">
      <c r="A1012" s="173"/>
      <c r="B1012" s="173"/>
      <c r="C1012" s="173"/>
      <c r="D1012" s="173"/>
      <c r="E1012" s="173"/>
    </row>
    <row r="1013" spans="1:5" ht="15" customHeight="1" x14ac:dyDescent="0.2">
      <c r="A1013" s="37" t="s">
        <v>173</v>
      </c>
      <c r="B1013" s="37"/>
      <c r="C1013" s="37"/>
      <c r="D1013" s="37"/>
      <c r="E1013" s="37"/>
    </row>
    <row r="1014" spans="1:5" ht="15" customHeight="1" x14ac:dyDescent="0.2">
      <c r="A1014" s="37"/>
      <c r="B1014" s="37"/>
      <c r="C1014" s="37"/>
      <c r="D1014" s="37"/>
      <c r="E1014" s="37"/>
    </row>
    <row r="1015" spans="1:5" ht="15" customHeight="1" x14ac:dyDescent="0.2">
      <c r="A1015" s="37"/>
      <c r="B1015" s="37"/>
      <c r="C1015" s="37"/>
      <c r="D1015" s="37"/>
      <c r="E1015" s="37"/>
    </row>
    <row r="1016" spans="1:5" ht="15" customHeight="1" x14ac:dyDescent="0.2">
      <c r="A1016" s="37"/>
      <c r="B1016" s="37"/>
      <c r="C1016" s="37"/>
      <c r="D1016" s="37"/>
      <c r="E1016" s="37"/>
    </row>
    <row r="1017" spans="1:5" ht="15" customHeight="1" x14ac:dyDescent="0.2">
      <c r="A1017" s="37"/>
      <c r="B1017" s="37"/>
      <c r="C1017" s="37"/>
      <c r="D1017" s="37"/>
      <c r="E1017" s="37"/>
    </row>
    <row r="1018" spans="1:5" ht="15" customHeight="1" x14ac:dyDescent="0.2">
      <c r="A1018" s="37"/>
      <c r="B1018" s="37"/>
      <c r="C1018" s="37"/>
      <c r="D1018" s="37"/>
      <c r="E1018" s="37"/>
    </row>
    <row r="1019" spans="1:5" ht="15" customHeight="1" x14ac:dyDescent="0.2">
      <c r="A1019" s="37"/>
      <c r="B1019" s="37"/>
      <c r="C1019" s="37"/>
      <c r="D1019" s="37"/>
      <c r="E1019" s="37"/>
    </row>
    <row r="1020" spans="1:5" ht="15" customHeight="1" x14ac:dyDescent="0.2">
      <c r="A1020" s="37"/>
      <c r="B1020" s="37"/>
      <c r="C1020" s="37"/>
      <c r="D1020" s="37"/>
      <c r="E1020" s="37"/>
    </row>
    <row r="1021" spans="1:5" ht="15" customHeight="1" x14ac:dyDescent="0.2"/>
    <row r="1022" spans="1:5" ht="15" customHeight="1" x14ac:dyDescent="0.25">
      <c r="A1022" s="58" t="s">
        <v>16</v>
      </c>
      <c r="B1022" s="59"/>
      <c r="C1022" s="59"/>
      <c r="D1022" s="59"/>
      <c r="E1022" s="60"/>
    </row>
    <row r="1023" spans="1:5" ht="15" customHeight="1" x14ac:dyDescent="0.2">
      <c r="A1023" s="41" t="s">
        <v>142</v>
      </c>
      <c r="B1023" s="59"/>
      <c r="C1023" s="59"/>
      <c r="D1023" s="59"/>
      <c r="E1023" s="90" t="s">
        <v>143</v>
      </c>
    </row>
    <row r="1024" spans="1:5" ht="15" customHeight="1" x14ac:dyDescent="0.2">
      <c r="A1024" s="91"/>
      <c r="B1024" s="60"/>
      <c r="C1024" s="59"/>
      <c r="D1024" s="59"/>
      <c r="E1024" s="96"/>
    </row>
    <row r="1025" spans="1:5" ht="15" customHeight="1" x14ac:dyDescent="0.2">
      <c r="A1025" s="167"/>
      <c r="B1025" s="167"/>
      <c r="C1025" s="47" t="s">
        <v>41</v>
      </c>
      <c r="D1025" s="64" t="s">
        <v>52</v>
      </c>
      <c r="E1025" s="63" t="s">
        <v>43</v>
      </c>
    </row>
    <row r="1026" spans="1:5" ht="15" customHeight="1" x14ac:dyDescent="0.2">
      <c r="A1026" s="167"/>
      <c r="B1026" s="167"/>
      <c r="C1026" s="101">
        <v>3319</v>
      </c>
      <c r="D1026" s="79" t="s">
        <v>54</v>
      </c>
      <c r="E1026" s="51">
        <v>-17270000</v>
      </c>
    </row>
    <row r="1027" spans="1:5" ht="15" customHeight="1" x14ac:dyDescent="0.2">
      <c r="A1027" s="167"/>
      <c r="B1027" s="167"/>
      <c r="C1027" s="101">
        <v>3311</v>
      </c>
      <c r="D1027" s="79" t="s">
        <v>54</v>
      </c>
      <c r="E1027" s="51">
        <f>260000+260000+1191000+15000</f>
        <v>1726000</v>
      </c>
    </row>
    <row r="1028" spans="1:5" ht="15" customHeight="1" x14ac:dyDescent="0.2">
      <c r="A1028" s="167"/>
      <c r="B1028" s="167"/>
      <c r="C1028" s="101">
        <v>3312</v>
      </c>
      <c r="D1028" s="79" t="s">
        <v>54</v>
      </c>
      <c r="E1028" s="51">
        <f>162000+290000+106000+2641000</f>
        <v>3199000</v>
      </c>
    </row>
    <row r="1029" spans="1:5" ht="15" customHeight="1" x14ac:dyDescent="0.2">
      <c r="A1029" s="167"/>
      <c r="B1029" s="167"/>
      <c r="C1029" s="101">
        <v>3313</v>
      </c>
      <c r="D1029" s="79" t="s">
        <v>54</v>
      </c>
      <c r="E1029" s="51">
        <f>140000+75000+95000+72000</f>
        <v>382000</v>
      </c>
    </row>
    <row r="1030" spans="1:5" ht="15" customHeight="1" x14ac:dyDescent="0.2">
      <c r="A1030" s="167"/>
      <c r="B1030" s="167"/>
      <c r="C1030" s="101">
        <v>3315</v>
      </c>
      <c r="D1030" s="79" t="s">
        <v>54</v>
      </c>
      <c r="E1030" s="51">
        <f>25000+40000+60000</f>
        <v>125000</v>
      </c>
    </row>
    <row r="1031" spans="1:5" ht="15" customHeight="1" x14ac:dyDescent="0.2">
      <c r="A1031" s="167"/>
      <c r="B1031" s="167"/>
      <c r="C1031" s="101">
        <v>3316</v>
      </c>
      <c r="D1031" s="79" t="s">
        <v>54</v>
      </c>
      <c r="E1031" s="51">
        <f>35000+40000+16000</f>
        <v>91000</v>
      </c>
    </row>
    <row r="1032" spans="1:5" ht="15" customHeight="1" x14ac:dyDescent="0.2">
      <c r="A1032" s="167"/>
      <c r="B1032" s="167"/>
      <c r="C1032" s="101">
        <v>3317</v>
      </c>
      <c r="D1032" s="79" t="s">
        <v>54</v>
      </c>
      <c r="E1032" s="51">
        <f>93000+40000+10000</f>
        <v>143000</v>
      </c>
    </row>
    <row r="1033" spans="1:5" ht="15" customHeight="1" x14ac:dyDescent="0.2">
      <c r="A1033" s="167"/>
      <c r="B1033" s="167"/>
      <c r="C1033" s="101">
        <v>3319</v>
      </c>
      <c r="D1033" s="185" t="s">
        <v>54</v>
      </c>
      <c r="E1033" s="51">
        <f>348000+2126000+1140000+190000</f>
        <v>3804000</v>
      </c>
    </row>
    <row r="1034" spans="1:5" ht="15" customHeight="1" x14ac:dyDescent="0.2">
      <c r="A1034" s="167"/>
      <c r="B1034" s="167"/>
      <c r="C1034" s="101">
        <v>3311</v>
      </c>
      <c r="D1034" s="77" t="s">
        <v>53</v>
      </c>
      <c r="E1034" s="51">
        <v>600000</v>
      </c>
    </row>
    <row r="1035" spans="1:5" ht="15" customHeight="1" x14ac:dyDescent="0.2">
      <c r="A1035" s="167"/>
      <c r="B1035" s="167"/>
      <c r="C1035" s="101">
        <v>3312</v>
      </c>
      <c r="D1035" s="77" t="s">
        <v>53</v>
      </c>
      <c r="E1035" s="51">
        <v>1198000</v>
      </c>
    </row>
    <row r="1036" spans="1:5" ht="15" customHeight="1" x14ac:dyDescent="0.2">
      <c r="A1036" s="167"/>
      <c r="B1036" s="167"/>
      <c r="C1036" s="101">
        <v>3315</v>
      </c>
      <c r="D1036" s="77" t="s">
        <v>53</v>
      </c>
      <c r="E1036" s="51">
        <v>30000</v>
      </c>
    </row>
    <row r="1037" spans="1:5" ht="15" customHeight="1" x14ac:dyDescent="0.2">
      <c r="A1037" s="167"/>
      <c r="B1037" s="167"/>
      <c r="C1037" s="101">
        <v>3316</v>
      </c>
      <c r="D1037" s="77" t="s">
        <v>53</v>
      </c>
      <c r="E1037" s="51">
        <f>30000+1000000</f>
        <v>1030000</v>
      </c>
    </row>
    <row r="1038" spans="1:5" ht="15" customHeight="1" x14ac:dyDescent="0.2">
      <c r="A1038" s="167"/>
      <c r="B1038" s="167"/>
      <c r="C1038" s="101">
        <v>3319</v>
      </c>
      <c r="D1038" s="77" t="s">
        <v>53</v>
      </c>
      <c r="E1038" s="51">
        <f>3184000+185000</f>
        <v>3369000</v>
      </c>
    </row>
    <row r="1039" spans="1:5" ht="15" customHeight="1" x14ac:dyDescent="0.2">
      <c r="A1039" s="167"/>
      <c r="B1039" s="167"/>
      <c r="C1039" s="101">
        <v>3312</v>
      </c>
      <c r="D1039" s="94" t="s">
        <v>94</v>
      </c>
      <c r="E1039" s="109">
        <v>120000</v>
      </c>
    </row>
    <row r="1040" spans="1:5" ht="15" customHeight="1" x14ac:dyDescent="0.2">
      <c r="A1040" s="167"/>
      <c r="B1040" s="167"/>
      <c r="C1040" s="101">
        <v>3316</v>
      </c>
      <c r="D1040" s="94" t="s">
        <v>94</v>
      </c>
      <c r="E1040" s="109">
        <v>38000</v>
      </c>
    </row>
    <row r="1041" spans="1:5" ht="15" customHeight="1" x14ac:dyDescent="0.2">
      <c r="A1041" s="167"/>
      <c r="B1041" s="167"/>
      <c r="C1041" s="101">
        <v>3317</v>
      </c>
      <c r="D1041" s="94" t="s">
        <v>94</v>
      </c>
      <c r="E1041" s="109">
        <v>70000</v>
      </c>
    </row>
    <row r="1042" spans="1:5" ht="15" customHeight="1" x14ac:dyDescent="0.2">
      <c r="A1042" s="167"/>
      <c r="B1042" s="167"/>
      <c r="C1042" s="101">
        <v>3319</v>
      </c>
      <c r="D1042" s="94" t="s">
        <v>94</v>
      </c>
      <c r="E1042" s="109">
        <v>635000</v>
      </c>
    </row>
    <row r="1043" spans="1:5" ht="15" customHeight="1" x14ac:dyDescent="0.2">
      <c r="A1043" s="178"/>
      <c r="B1043" s="178"/>
      <c r="C1043" s="80" t="s">
        <v>45</v>
      </c>
      <c r="D1043" s="81"/>
      <c r="E1043" s="82">
        <f>SUM(E1026:E1042)</f>
        <v>-710000</v>
      </c>
    </row>
    <row r="1044" spans="1:5" ht="15" customHeight="1" x14ac:dyDescent="0.2"/>
    <row r="1045" spans="1:5" ht="15" customHeight="1" x14ac:dyDescent="0.2">
      <c r="B1045" s="45" t="s">
        <v>40</v>
      </c>
      <c r="C1045" s="47" t="s">
        <v>41</v>
      </c>
      <c r="D1045" s="114" t="s">
        <v>42</v>
      </c>
      <c r="E1045" s="63" t="s">
        <v>43</v>
      </c>
    </row>
    <row r="1046" spans="1:5" ht="15" customHeight="1" x14ac:dyDescent="0.2">
      <c r="B1046" s="97">
        <v>555</v>
      </c>
      <c r="C1046" s="101"/>
      <c r="D1046" s="65" t="s">
        <v>109</v>
      </c>
      <c r="E1046" s="78">
        <v>710000</v>
      </c>
    </row>
    <row r="1047" spans="1:5" ht="15" customHeight="1" x14ac:dyDescent="0.2">
      <c r="B1047" s="166"/>
      <c r="C1047" s="80" t="s">
        <v>45</v>
      </c>
      <c r="D1047" s="116"/>
      <c r="E1047" s="117">
        <f>SUM(E1046:E1046)</f>
        <v>710000</v>
      </c>
    </row>
    <row r="1048" spans="1:5" ht="15" customHeight="1" x14ac:dyDescent="0.2"/>
    <row r="1049" spans="1:5" ht="15" customHeight="1" x14ac:dyDescent="0.2"/>
    <row r="1050" spans="1:5" ht="15" customHeight="1" x14ac:dyDescent="0.25">
      <c r="A1050" s="35" t="s">
        <v>174</v>
      </c>
    </row>
    <row r="1051" spans="1:5" ht="15" customHeight="1" x14ac:dyDescent="0.2">
      <c r="A1051" s="173" t="s">
        <v>175</v>
      </c>
      <c r="B1051" s="173"/>
      <c r="C1051" s="173"/>
      <c r="D1051" s="173"/>
      <c r="E1051" s="173"/>
    </row>
    <row r="1052" spans="1:5" ht="15" customHeight="1" x14ac:dyDescent="0.2">
      <c r="A1052" s="36" t="s">
        <v>96</v>
      </c>
      <c r="B1052" s="36"/>
      <c r="C1052" s="36"/>
      <c r="D1052" s="36"/>
      <c r="E1052" s="36"/>
    </row>
    <row r="1053" spans="1:5" ht="15" customHeight="1" x14ac:dyDescent="0.2">
      <c r="A1053" s="102" t="s">
        <v>176</v>
      </c>
      <c r="B1053" s="102"/>
      <c r="C1053" s="102"/>
      <c r="D1053" s="102"/>
      <c r="E1053" s="102"/>
    </row>
    <row r="1054" spans="1:5" ht="15" customHeight="1" x14ac:dyDescent="0.2">
      <c r="A1054" s="102"/>
      <c r="B1054" s="102"/>
      <c r="C1054" s="102"/>
      <c r="D1054" s="102"/>
      <c r="E1054" s="102"/>
    </row>
    <row r="1055" spans="1:5" ht="15" customHeight="1" x14ac:dyDescent="0.2">
      <c r="A1055" s="102"/>
      <c r="B1055" s="102"/>
      <c r="C1055" s="102"/>
      <c r="D1055" s="102"/>
      <c r="E1055" s="102"/>
    </row>
    <row r="1056" spans="1:5" ht="15" customHeight="1" x14ac:dyDescent="0.2">
      <c r="A1056" s="102"/>
      <c r="B1056" s="102"/>
      <c r="C1056" s="102"/>
      <c r="D1056" s="102"/>
      <c r="E1056" s="102"/>
    </row>
    <row r="1057" spans="1:5" ht="15" customHeight="1" x14ac:dyDescent="0.2">
      <c r="A1057" s="102"/>
      <c r="B1057" s="102"/>
      <c r="C1057" s="102"/>
      <c r="D1057" s="102"/>
      <c r="E1057" s="102"/>
    </row>
    <row r="1058" spans="1:5" ht="15" customHeight="1" x14ac:dyDescent="0.2">
      <c r="A1058" s="102"/>
      <c r="B1058" s="102"/>
      <c r="C1058" s="102"/>
      <c r="D1058" s="102"/>
      <c r="E1058" s="102"/>
    </row>
    <row r="1059" spans="1:5" ht="15" customHeight="1" x14ac:dyDescent="0.2">
      <c r="A1059" s="102"/>
      <c r="B1059" s="102"/>
      <c r="C1059" s="102"/>
      <c r="D1059" s="102"/>
      <c r="E1059" s="102"/>
    </row>
    <row r="1060" spans="1:5" ht="15" customHeight="1" x14ac:dyDescent="0.2">
      <c r="A1060" s="102"/>
      <c r="B1060" s="102"/>
      <c r="C1060" s="102"/>
      <c r="D1060" s="102"/>
      <c r="E1060" s="102"/>
    </row>
    <row r="1061" spans="1:5" ht="15" customHeight="1" x14ac:dyDescent="0.2"/>
    <row r="1062" spans="1:5" ht="15" customHeight="1" x14ac:dyDescent="0.25">
      <c r="A1062" s="39" t="s">
        <v>1</v>
      </c>
      <c r="B1062" s="59"/>
      <c r="C1062" s="59"/>
      <c r="D1062" s="59"/>
      <c r="E1062" s="59"/>
    </row>
    <row r="1063" spans="1:5" ht="15" customHeight="1" x14ac:dyDescent="0.2">
      <c r="A1063" s="174" t="s">
        <v>88</v>
      </c>
      <c r="B1063" s="59"/>
      <c r="C1063" s="59"/>
      <c r="D1063" s="59"/>
      <c r="E1063" s="90" t="s">
        <v>177</v>
      </c>
    </row>
    <row r="1064" spans="1:5" ht="15" customHeight="1" x14ac:dyDescent="0.25">
      <c r="A1064" s="58"/>
      <c r="B1064" s="60"/>
      <c r="C1064" s="59"/>
      <c r="D1064" s="59"/>
      <c r="E1064" s="96"/>
    </row>
    <row r="1065" spans="1:5" ht="15" customHeight="1" x14ac:dyDescent="0.2">
      <c r="B1065" s="47" t="s">
        <v>40</v>
      </c>
      <c r="C1065" s="47" t="s">
        <v>41</v>
      </c>
      <c r="D1065" s="75" t="s">
        <v>42</v>
      </c>
      <c r="E1065" s="45" t="s">
        <v>43</v>
      </c>
    </row>
    <row r="1066" spans="1:5" ht="15" customHeight="1" x14ac:dyDescent="0.2">
      <c r="B1066" s="48">
        <v>13014</v>
      </c>
      <c r="C1066" s="115"/>
      <c r="D1066" s="186" t="s">
        <v>178</v>
      </c>
      <c r="E1066" s="78">
        <v>173535.15</v>
      </c>
    </row>
    <row r="1067" spans="1:5" ht="15" customHeight="1" x14ac:dyDescent="0.2">
      <c r="B1067" s="187"/>
      <c r="C1067" s="80" t="s">
        <v>45</v>
      </c>
      <c r="D1067" s="81"/>
      <c r="E1067" s="82">
        <f>SUM(E1066:E1066)</f>
        <v>173535.15</v>
      </c>
    </row>
    <row r="1068" spans="1:5" ht="15" customHeight="1" x14ac:dyDescent="0.2"/>
    <row r="1069" spans="1:5" ht="15" customHeight="1" x14ac:dyDescent="0.25">
      <c r="A1069" s="58" t="s">
        <v>16</v>
      </c>
      <c r="B1069" s="59"/>
      <c r="C1069" s="59"/>
      <c r="D1069" s="59"/>
      <c r="E1069" s="59"/>
    </row>
    <row r="1070" spans="1:5" ht="15" customHeight="1" x14ac:dyDescent="0.2">
      <c r="A1070" s="174" t="s">
        <v>88</v>
      </c>
      <c r="B1070" s="59"/>
      <c r="C1070" s="59"/>
      <c r="D1070" s="59"/>
      <c r="E1070" s="90" t="s">
        <v>177</v>
      </c>
    </row>
    <row r="1071" spans="1:5" ht="15" customHeight="1" x14ac:dyDescent="0.25">
      <c r="A1071" s="58"/>
      <c r="B1071" s="60"/>
      <c r="C1071" s="59"/>
      <c r="D1071" s="59"/>
      <c r="E1071" s="96"/>
    </row>
    <row r="1072" spans="1:5" ht="15" customHeight="1" x14ac:dyDescent="0.2">
      <c r="A1072" s="188"/>
      <c r="B1072" s="167"/>
      <c r="C1072" s="47" t="s">
        <v>41</v>
      </c>
      <c r="D1072" s="75" t="s">
        <v>52</v>
      </c>
      <c r="E1072" s="45" t="s">
        <v>43</v>
      </c>
    </row>
    <row r="1073" spans="1:5" ht="15" customHeight="1" x14ac:dyDescent="0.2">
      <c r="A1073" s="180"/>
      <c r="B1073" s="181"/>
      <c r="C1073" s="115">
        <v>6172</v>
      </c>
      <c r="D1073" s="94" t="s">
        <v>179</v>
      </c>
      <c r="E1073" s="78">
        <v>173535.15</v>
      </c>
    </row>
    <row r="1074" spans="1:5" ht="15" customHeight="1" x14ac:dyDescent="0.2">
      <c r="A1074" s="178"/>
      <c r="B1074" s="170"/>
      <c r="C1074" s="80" t="s">
        <v>45</v>
      </c>
      <c r="D1074" s="81"/>
      <c r="E1074" s="82">
        <f>SUM(E1073:E1073)</f>
        <v>173535.15</v>
      </c>
    </row>
    <row r="1075" spans="1:5" ht="15" customHeight="1" x14ac:dyDescent="0.2"/>
    <row r="1076" spans="1:5" ht="15" customHeight="1" x14ac:dyDescent="0.2"/>
    <row r="1077" spans="1:5" ht="15" customHeight="1" x14ac:dyDescent="0.2"/>
    <row r="1078" spans="1:5" ht="15" customHeight="1" x14ac:dyDescent="0.2"/>
    <row r="1079" spans="1:5" ht="15" customHeight="1" x14ac:dyDescent="0.2"/>
    <row r="1080" spans="1:5" ht="15" customHeight="1" x14ac:dyDescent="0.2"/>
    <row r="1081" spans="1:5" ht="15" customHeight="1" x14ac:dyDescent="0.2"/>
    <row r="1082" spans="1:5" ht="15" customHeight="1" x14ac:dyDescent="0.2"/>
    <row r="1083" spans="1:5" ht="15" customHeight="1" x14ac:dyDescent="0.2"/>
    <row r="1084" spans="1:5" ht="15" customHeight="1" x14ac:dyDescent="0.2"/>
    <row r="1085" spans="1:5" ht="15" customHeight="1" x14ac:dyDescent="0.2"/>
    <row r="1086" spans="1:5" ht="15" customHeight="1" x14ac:dyDescent="0.2"/>
    <row r="1087" spans="1:5" ht="15" customHeight="1" x14ac:dyDescent="0.2"/>
    <row r="1088" spans="1:5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</sheetData>
  <mergeCells count="88">
    <mergeCell ref="A1013:E1020"/>
    <mergeCell ref="A1051:E1051"/>
    <mergeCell ref="A1052:E1052"/>
    <mergeCell ref="A1053:E1060"/>
    <mergeCell ref="A966:E966"/>
    <mergeCell ref="A967:E967"/>
    <mergeCell ref="A968:E973"/>
    <mergeCell ref="A991:E992"/>
    <mergeCell ref="A993:E999"/>
    <mergeCell ref="A1011:E1012"/>
    <mergeCell ref="A887:E888"/>
    <mergeCell ref="A889:E896"/>
    <mergeCell ref="A908:E909"/>
    <mergeCell ref="A910:E917"/>
    <mergeCell ref="A939:E940"/>
    <mergeCell ref="A941:E948"/>
    <mergeCell ref="A810:E811"/>
    <mergeCell ref="A812:E821"/>
    <mergeCell ref="A835:E836"/>
    <mergeCell ref="A837:E845"/>
    <mergeCell ref="A858:E859"/>
    <mergeCell ref="A860:E866"/>
    <mergeCell ref="A731:E732"/>
    <mergeCell ref="A733:E740"/>
    <mergeCell ref="A755:E756"/>
    <mergeCell ref="A757:E765"/>
    <mergeCell ref="A782:E783"/>
    <mergeCell ref="A784:E793"/>
    <mergeCell ref="A648:E649"/>
    <mergeCell ref="A650:E657"/>
    <mergeCell ref="A679:E680"/>
    <mergeCell ref="A681:E689"/>
    <mergeCell ref="A701:E702"/>
    <mergeCell ref="A703:E710"/>
    <mergeCell ref="A543:E544"/>
    <mergeCell ref="A545:E552"/>
    <mergeCell ref="A599:E600"/>
    <mergeCell ref="A601:E607"/>
    <mergeCell ref="A627:E628"/>
    <mergeCell ref="A629:E635"/>
    <mergeCell ref="A471:E471"/>
    <mergeCell ref="A472:E479"/>
    <mergeCell ref="A497:E497"/>
    <mergeCell ref="A498:E504"/>
    <mergeCell ref="A523:E524"/>
    <mergeCell ref="A525:E531"/>
    <mergeCell ref="A369:E373"/>
    <mergeCell ref="A393:E393"/>
    <mergeCell ref="A394:E394"/>
    <mergeCell ref="A395:E404"/>
    <mergeCell ref="A442:E442"/>
    <mergeCell ref="A443:E449"/>
    <mergeCell ref="A291:E298"/>
    <mergeCell ref="A323:E323"/>
    <mergeCell ref="A324:E324"/>
    <mergeCell ref="A325:E333"/>
    <mergeCell ref="A367:E367"/>
    <mergeCell ref="A368:E368"/>
    <mergeCell ref="A227:E227"/>
    <mergeCell ref="A228:E235"/>
    <mergeCell ref="A263:E263"/>
    <mergeCell ref="A264:E271"/>
    <mergeCell ref="A289:E289"/>
    <mergeCell ref="A290:E290"/>
    <mergeCell ref="A167:E167"/>
    <mergeCell ref="A168:E168"/>
    <mergeCell ref="A169:E174"/>
    <mergeCell ref="A192:E192"/>
    <mergeCell ref="A193:E193"/>
    <mergeCell ref="A194:E201"/>
    <mergeCell ref="A115:E115"/>
    <mergeCell ref="A116:E116"/>
    <mergeCell ref="A117:E120"/>
    <mergeCell ref="A138:E138"/>
    <mergeCell ref="A139:E139"/>
    <mergeCell ref="A140:E144"/>
    <mergeCell ref="A55:E55"/>
    <mergeCell ref="A56:E56"/>
    <mergeCell ref="A57:E62"/>
    <mergeCell ref="A85:E85"/>
    <mergeCell ref="A86:E86"/>
    <mergeCell ref="A87:E92"/>
    <mergeCell ref="A2:E2"/>
    <mergeCell ref="A3:E3"/>
    <mergeCell ref="A4:E8"/>
    <mergeCell ref="A24:E24"/>
    <mergeCell ref="A25:E25"/>
    <mergeCell ref="A26:E31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161/20 - 194/20 a 196/20 - 198/20 schválené Radou Olomouckého kraje 6.4.2020</oddHeader>
    <oddFooter xml:space="preserve">&amp;L&amp;"Arial,Kurzíva"Zastupitelstvo OK 20.4.2020
6.1.1. - Rozpočet Olomouckého kraje 2020 - rozpočtové změny - DODATEK
Příloha č.1: Rozpočtové změny č. 161/20 - 194/20 a 196/20 - 198/20 schválené Radou OK 6.4.2020&amp;R&amp;"Arial,Kurzíva"Strana &amp;P (celkem 25)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4" customWidth="1"/>
    <col min="2" max="2" width="12.85546875" style="34" customWidth="1"/>
    <col min="3" max="3" width="8.28515625" style="34" customWidth="1"/>
    <col min="4" max="4" width="39.140625" style="34" customWidth="1"/>
    <col min="5" max="5" width="18.85546875" style="34" customWidth="1"/>
    <col min="6" max="16384" width="9.140625" style="34"/>
  </cols>
  <sheetData>
    <row r="1" spans="1:5" ht="15" customHeight="1" x14ac:dyDescent="0.25">
      <c r="A1" s="35" t="s">
        <v>180</v>
      </c>
    </row>
    <row r="2" spans="1:5" ht="15" customHeight="1" x14ac:dyDescent="0.2">
      <c r="A2" s="84" t="s">
        <v>35</v>
      </c>
      <c r="B2" s="84"/>
      <c r="C2" s="84"/>
      <c r="D2" s="84"/>
      <c r="E2" s="84"/>
    </row>
    <row r="3" spans="1:5" ht="15" customHeight="1" x14ac:dyDescent="0.2">
      <c r="A3" s="37" t="s">
        <v>181</v>
      </c>
      <c r="B3" s="37"/>
      <c r="C3" s="37"/>
      <c r="D3" s="37"/>
      <c r="E3" s="37"/>
    </row>
    <row r="4" spans="1:5" ht="15" customHeight="1" x14ac:dyDescent="0.2">
      <c r="A4" s="37"/>
      <c r="B4" s="37"/>
      <c r="C4" s="37"/>
      <c r="D4" s="37"/>
      <c r="E4" s="37"/>
    </row>
    <row r="5" spans="1:5" ht="15" customHeight="1" x14ac:dyDescent="0.2">
      <c r="A5" s="37"/>
      <c r="B5" s="37"/>
      <c r="C5" s="37"/>
      <c r="D5" s="37"/>
      <c r="E5" s="37"/>
    </row>
    <row r="6" spans="1:5" ht="15" customHeight="1" x14ac:dyDescent="0.2">
      <c r="A6" s="37"/>
      <c r="B6" s="37"/>
      <c r="C6" s="37"/>
      <c r="D6" s="37"/>
      <c r="E6" s="37"/>
    </row>
    <row r="7" spans="1:5" ht="15" customHeight="1" x14ac:dyDescent="0.2">
      <c r="A7" s="37"/>
      <c r="B7" s="37"/>
      <c r="C7" s="37"/>
      <c r="D7" s="37"/>
      <c r="E7" s="37"/>
    </row>
    <row r="8" spans="1:5" ht="15" customHeight="1" x14ac:dyDescent="0.2">
      <c r="A8" s="110"/>
      <c r="B8" s="110"/>
      <c r="C8" s="110"/>
      <c r="D8" s="110"/>
      <c r="E8" s="110"/>
    </row>
    <row r="9" spans="1:5" ht="15" customHeight="1" x14ac:dyDescent="0.25">
      <c r="A9" s="39" t="s">
        <v>1</v>
      </c>
      <c r="B9" s="59"/>
      <c r="C9" s="59"/>
      <c r="D9" s="59"/>
      <c r="E9" s="59"/>
    </row>
    <row r="10" spans="1:5" ht="15" customHeight="1" x14ac:dyDescent="0.2">
      <c r="A10" s="41" t="s">
        <v>77</v>
      </c>
      <c r="B10" s="59"/>
      <c r="C10" s="59"/>
      <c r="D10" s="59"/>
      <c r="E10" s="90" t="s">
        <v>182</v>
      </c>
    </row>
    <row r="11" spans="1:5" ht="15" customHeight="1" x14ac:dyDescent="0.25">
      <c r="A11" s="58"/>
      <c r="B11" s="60"/>
      <c r="C11" s="59"/>
      <c r="D11" s="59"/>
      <c r="E11" s="96"/>
    </row>
    <row r="12" spans="1:5" ht="15" customHeight="1" x14ac:dyDescent="0.2">
      <c r="A12" s="167"/>
      <c r="B12" s="167"/>
      <c r="C12" s="47" t="s">
        <v>41</v>
      </c>
      <c r="D12" s="75" t="s">
        <v>42</v>
      </c>
      <c r="E12" s="63" t="s">
        <v>43</v>
      </c>
    </row>
    <row r="13" spans="1:5" ht="15" customHeight="1" x14ac:dyDescent="0.2">
      <c r="A13" s="180"/>
      <c r="B13" s="180"/>
      <c r="C13" s="115">
        <v>6172</v>
      </c>
      <c r="D13" s="185" t="s">
        <v>183</v>
      </c>
      <c r="E13" s="78">
        <v>55986.41</v>
      </c>
    </row>
    <row r="14" spans="1:5" ht="15" customHeight="1" x14ac:dyDescent="0.2">
      <c r="A14" s="178"/>
      <c r="B14" s="178"/>
      <c r="C14" s="80" t="s">
        <v>45</v>
      </c>
      <c r="D14" s="81"/>
      <c r="E14" s="82">
        <f>SUM(E13:E13)</f>
        <v>55986.41</v>
      </c>
    </row>
    <row r="15" spans="1:5" ht="15" customHeight="1" x14ac:dyDescent="0.2"/>
    <row r="16" spans="1:5" ht="15" customHeight="1" x14ac:dyDescent="0.25">
      <c r="A16" s="58" t="s">
        <v>16</v>
      </c>
      <c r="B16" s="59"/>
      <c r="C16" s="59"/>
      <c r="D16" s="59"/>
      <c r="E16" s="59"/>
    </row>
    <row r="17" spans="1:5" ht="15" customHeight="1" x14ac:dyDescent="0.2">
      <c r="A17" s="41" t="s">
        <v>77</v>
      </c>
      <c r="B17" s="59"/>
      <c r="C17" s="59"/>
      <c r="D17" s="59"/>
      <c r="E17" s="90" t="s">
        <v>182</v>
      </c>
    </row>
    <row r="18" spans="1:5" ht="15" customHeight="1" x14ac:dyDescent="0.2">
      <c r="A18" s="175"/>
      <c r="B18" s="176"/>
      <c r="C18" s="59"/>
      <c r="D18" s="59"/>
      <c r="E18" s="96"/>
    </row>
    <row r="19" spans="1:5" ht="15" customHeight="1" x14ac:dyDescent="0.2">
      <c r="C19" s="45" t="s">
        <v>41</v>
      </c>
      <c r="D19" s="64" t="s">
        <v>52</v>
      </c>
      <c r="E19" s="45" t="s">
        <v>43</v>
      </c>
    </row>
    <row r="20" spans="1:5" ht="15" customHeight="1" x14ac:dyDescent="0.2">
      <c r="C20" s="101">
        <v>6172</v>
      </c>
      <c r="D20" s="94" t="s">
        <v>64</v>
      </c>
      <c r="E20" s="78">
        <v>55986.41</v>
      </c>
    </row>
    <row r="21" spans="1:5" ht="15" customHeight="1" x14ac:dyDescent="0.2">
      <c r="C21" s="53" t="s">
        <v>45</v>
      </c>
      <c r="D21" s="69"/>
      <c r="E21" s="70">
        <f>SUM(E20:E20)</f>
        <v>55986.41</v>
      </c>
    </row>
    <row r="22" spans="1:5" ht="15" customHeight="1" x14ac:dyDescent="0.2"/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</sheetData>
  <mergeCells count="2">
    <mergeCell ref="A2:E2"/>
    <mergeCell ref="A3:E7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24" orientation="portrait" useFirstPageNumber="1" r:id="rId1"/>
  <headerFooter alignWithMargins="0">
    <oddHeader>&amp;C&amp;"Arial,Kurzíva"Příloha č. 2: Rozpočtová změna č. 195/20 navržená Radou Olomouckého kraje 6.4.2020 ke schválení</oddHeader>
    <oddFooter xml:space="preserve">&amp;L&amp;"Arial,Kurzíva"Zastupitelstvo OK 20.4.2020
6.1.1. - Rozpočet Olomouckého kraje 2020 - rozpočtové změny - DODATEK 
Příloha č.2: Rozpočtová změna č. 195/20 navržená Radou Olomouckého kraje 6.4.2020 ke schválení&amp;R&amp;"Arial,Kurzíva"Strana &amp;P (celkem 25)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0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4.7109375" style="1" customWidth="1"/>
    <col min="2" max="2" width="17.28515625" style="2" bestFit="1" customWidth="1"/>
    <col min="3" max="3" width="16.42578125" style="2" bestFit="1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26</v>
      </c>
      <c r="B3" s="18">
        <v>5461152</v>
      </c>
      <c r="C3" s="7">
        <v>5461152</v>
      </c>
    </row>
    <row r="4" spans="1:3" ht="14.25" customHeight="1" x14ac:dyDescent="0.2">
      <c r="A4" s="6" t="s">
        <v>4</v>
      </c>
      <c r="B4" s="18">
        <v>1210</v>
      </c>
      <c r="C4" s="7">
        <v>1210</v>
      </c>
    </row>
    <row r="5" spans="1:3" ht="14.25" customHeight="1" x14ac:dyDescent="0.2">
      <c r="A5" s="6" t="s">
        <v>25</v>
      </c>
      <c r="B5" s="18">
        <v>1330</v>
      </c>
      <c r="C5" s="7">
        <v>1700</v>
      </c>
    </row>
    <row r="6" spans="1:3" ht="14.25" customHeight="1" x14ac:dyDescent="0.2">
      <c r="A6" s="8" t="s">
        <v>9</v>
      </c>
      <c r="B6" s="18">
        <v>257871</v>
      </c>
      <c r="C6" s="7">
        <f>270529+125</f>
        <v>270654</v>
      </c>
    </row>
    <row r="7" spans="1:3" ht="14.25" customHeight="1" x14ac:dyDescent="0.2">
      <c r="A7" s="6" t="s">
        <v>5</v>
      </c>
      <c r="B7" s="18">
        <v>32657.3</v>
      </c>
      <c r="C7" s="7">
        <v>33301.300000000003</v>
      </c>
    </row>
    <row r="8" spans="1:3" ht="14.25" customHeight="1" x14ac:dyDescent="0.2">
      <c r="A8" s="6" t="s">
        <v>6</v>
      </c>
      <c r="B8" s="18">
        <v>3025</v>
      </c>
      <c r="C8" s="7">
        <f>3256+56</f>
        <v>3312</v>
      </c>
    </row>
    <row r="9" spans="1:3" ht="14.25" customHeight="1" x14ac:dyDescent="0.2">
      <c r="A9" s="6" t="s">
        <v>33</v>
      </c>
      <c r="B9" s="18">
        <v>154510</v>
      </c>
      <c r="C9" s="7">
        <f>158244+89</f>
        <v>158333</v>
      </c>
    </row>
    <row r="10" spans="1:3" ht="14.25" customHeight="1" x14ac:dyDescent="0.2">
      <c r="A10" s="10" t="s">
        <v>11</v>
      </c>
      <c r="B10" s="18">
        <v>1065</v>
      </c>
      <c r="C10" s="7">
        <v>1365</v>
      </c>
    </row>
    <row r="11" spans="1:3" ht="14.25" customHeight="1" x14ac:dyDescent="0.2">
      <c r="A11" s="6" t="s">
        <v>7</v>
      </c>
      <c r="B11" s="18">
        <v>10210</v>
      </c>
      <c r="C11" s="7">
        <v>10210</v>
      </c>
    </row>
    <row r="12" spans="1:3" ht="14.25" customHeight="1" x14ac:dyDescent="0.2">
      <c r="A12" s="6" t="s">
        <v>8</v>
      </c>
      <c r="B12" s="18">
        <v>4000.2</v>
      </c>
      <c r="C12" s="7">
        <v>4000.2</v>
      </c>
    </row>
    <row r="13" spans="1:3" ht="14.25" customHeight="1" x14ac:dyDescent="0.2">
      <c r="A13" s="6" t="s">
        <v>31</v>
      </c>
      <c r="B13" s="18">
        <v>109631.5</v>
      </c>
      <c r="C13" s="7">
        <v>109631.5</v>
      </c>
    </row>
    <row r="14" spans="1:3" ht="14.25" customHeight="1" x14ac:dyDescent="0.2">
      <c r="A14" s="6" t="s">
        <v>32</v>
      </c>
      <c r="B14" s="18">
        <v>25012</v>
      </c>
      <c r="C14" s="7">
        <v>25012</v>
      </c>
    </row>
    <row r="15" spans="1:3" ht="14.25" customHeight="1" x14ac:dyDescent="0.2">
      <c r="A15" s="189" t="s">
        <v>184</v>
      </c>
      <c r="B15" s="18">
        <v>0</v>
      </c>
      <c r="C15" s="7">
        <f>9424398+125360+96+1616+76</f>
        <v>9551546</v>
      </c>
    </row>
    <row r="16" spans="1:3" ht="14.25" customHeight="1" x14ac:dyDescent="0.2">
      <c r="A16" s="189" t="s">
        <v>185</v>
      </c>
      <c r="B16" s="18">
        <v>0</v>
      </c>
      <c r="C16" s="7">
        <v>1382876</v>
      </c>
    </row>
    <row r="17" spans="1:3" ht="14.25" customHeight="1" x14ac:dyDescent="0.2">
      <c r="A17" s="189" t="s">
        <v>186</v>
      </c>
      <c r="B17" s="18">
        <v>0</v>
      </c>
      <c r="C17" s="7">
        <v>2206</v>
      </c>
    </row>
    <row r="18" spans="1:3" ht="14.25" customHeight="1" x14ac:dyDescent="0.2">
      <c r="A18" s="189" t="s">
        <v>187</v>
      </c>
      <c r="B18" s="18">
        <v>0</v>
      </c>
      <c r="C18" s="7">
        <f>385+1241+917</f>
        <v>2543</v>
      </c>
    </row>
    <row r="19" spans="1:3" ht="14.25" customHeight="1" x14ac:dyDescent="0.2">
      <c r="A19" s="190" t="s">
        <v>188</v>
      </c>
      <c r="B19" s="18">
        <v>0</v>
      </c>
      <c r="C19" s="7">
        <f>495+10000</f>
        <v>10495</v>
      </c>
    </row>
    <row r="20" spans="1:3" ht="14.25" customHeight="1" x14ac:dyDescent="0.2">
      <c r="A20" s="10" t="s">
        <v>19</v>
      </c>
      <c r="B20" s="19">
        <v>10529</v>
      </c>
      <c r="C20" s="11">
        <v>11413</v>
      </c>
    </row>
    <row r="21" spans="1:3" ht="14.25" customHeight="1" x14ac:dyDescent="0.2">
      <c r="A21" s="10" t="s">
        <v>10</v>
      </c>
      <c r="B21" s="19">
        <v>34000</v>
      </c>
      <c r="C21" s="11">
        <v>34000</v>
      </c>
    </row>
    <row r="22" spans="1:3" ht="14.25" customHeight="1" x14ac:dyDescent="0.2">
      <c r="A22" s="10" t="s">
        <v>189</v>
      </c>
      <c r="B22" s="19">
        <v>0</v>
      </c>
      <c r="C22" s="11">
        <f>66704+16493+735+18690+7530+665+125+174</f>
        <v>111116</v>
      </c>
    </row>
    <row r="23" spans="1:3" ht="14.25" customHeight="1" x14ac:dyDescent="0.2">
      <c r="A23" s="10" t="s">
        <v>190</v>
      </c>
      <c r="B23" s="19">
        <v>0</v>
      </c>
      <c r="C23" s="11">
        <f>68411+201</f>
        <v>68612</v>
      </c>
    </row>
    <row r="24" spans="1:3" ht="13.5" customHeight="1" x14ac:dyDescent="0.25">
      <c r="A24" s="4" t="s">
        <v>12</v>
      </c>
      <c r="B24" s="20">
        <f>SUM(B3:B23)</f>
        <v>6106203</v>
      </c>
      <c r="C24" s="12">
        <f>SUM(C3:C23)</f>
        <v>17254688</v>
      </c>
    </row>
    <row r="25" spans="1:3" ht="14.25" customHeight="1" x14ac:dyDescent="0.2">
      <c r="A25" s="13" t="s">
        <v>13</v>
      </c>
      <c r="B25" s="24">
        <v>-10527</v>
      </c>
      <c r="C25" s="24">
        <v>-11411</v>
      </c>
    </row>
    <row r="26" spans="1:3" ht="15.75" thickBot="1" x14ac:dyDescent="0.3">
      <c r="A26" s="14" t="s">
        <v>14</v>
      </c>
      <c r="B26" s="15">
        <f>B24+B25</f>
        <v>6095676</v>
      </c>
      <c r="C26" s="15">
        <f>C24+C25</f>
        <v>17243277</v>
      </c>
    </row>
    <row r="27" spans="1:3" ht="13.5" thickTop="1" x14ac:dyDescent="0.2">
      <c r="A27" s="16"/>
      <c r="B27" s="21"/>
    </row>
    <row r="28" spans="1:3" ht="15.75" customHeight="1" x14ac:dyDescent="0.25">
      <c r="A28" s="4" t="s">
        <v>16</v>
      </c>
      <c r="B28" s="22" t="s">
        <v>2</v>
      </c>
      <c r="C28" s="5" t="s">
        <v>3</v>
      </c>
    </row>
    <row r="29" spans="1:3" ht="14.25" x14ac:dyDescent="0.2">
      <c r="A29" s="8" t="s">
        <v>27</v>
      </c>
      <c r="B29" s="23">
        <v>961641</v>
      </c>
      <c r="C29" s="25">
        <f>1052239+73+125+56</f>
        <v>1052493</v>
      </c>
    </row>
    <row r="30" spans="1:3" ht="14.25" x14ac:dyDescent="0.2">
      <c r="A30" s="8" t="s">
        <v>28</v>
      </c>
      <c r="B30" s="23">
        <v>630915</v>
      </c>
      <c r="C30" s="25">
        <v>635717</v>
      </c>
    </row>
    <row r="31" spans="1:3" ht="14.25" x14ac:dyDescent="0.2">
      <c r="A31" s="8" t="s">
        <v>29</v>
      </c>
      <c r="B31" s="23">
        <v>3385644</v>
      </c>
      <c r="C31" s="25">
        <f>3398047+665+125+201+89</f>
        <v>3399127</v>
      </c>
    </row>
    <row r="32" spans="1:3" ht="14.25" x14ac:dyDescent="0.2">
      <c r="A32" s="189" t="s">
        <v>184</v>
      </c>
      <c r="B32" s="23">
        <v>0</v>
      </c>
      <c r="C32" s="25">
        <f>9424398+125360+96+1616+76</f>
        <v>9551546</v>
      </c>
    </row>
    <row r="33" spans="1:3" ht="14.25" x14ac:dyDescent="0.2">
      <c r="A33" s="189" t="s">
        <v>185</v>
      </c>
      <c r="B33" s="23">
        <v>0</v>
      </c>
      <c r="C33" s="25">
        <v>1382876</v>
      </c>
    </row>
    <row r="34" spans="1:3" ht="14.25" x14ac:dyDescent="0.2">
      <c r="A34" s="189" t="s">
        <v>186</v>
      </c>
      <c r="B34" s="23">
        <v>0</v>
      </c>
      <c r="C34" s="25">
        <v>2206</v>
      </c>
    </row>
    <row r="35" spans="1:3" ht="14.25" x14ac:dyDescent="0.2">
      <c r="A35" s="189" t="s">
        <v>187</v>
      </c>
      <c r="B35" s="23">
        <v>0</v>
      </c>
      <c r="C35" s="25">
        <f>385+1241+917</f>
        <v>2543</v>
      </c>
    </row>
    <row r="36" spans="1:3" ht="14.25" x14ac:dyDescent="0.2">
      <c r="A36" s="190" t="s">
        <v>188</v>
      </c>
      <c r="B36" s="23">
        <v>0</v>
      </c>
      <c r="C36" s="25">
        <f>495+10000</f>
        <v>10495</v>
      </c>
    </row>
    <row r="37" spans="1:3" ht="14.25" x14ac:dyDescent="0.2">
      <c r="A37" s="10" t="s">
        <v>19</v>
      </c>
      <c r="B37" s="23">
        <v>10529</v>
      </c>
      <c r="C37" s="25">
        <v>11413</v>
      </c>
    </row>
    <row r="38" spans="1:3" ht="14.25" x14ac:dyDescent="0.2">
      <c r="A38" s="10" t="s">
        <v>10</v>
      </c>
      <c r="B38" s="23">
        <v>34000</v>
      </c>
      <c r="C38" s="25">
        <v>34000</v>
      </c>
    </row>
    <row r="39" spans="1:3" ht="14.25" x14ac:dyDescent="0.2">
      <c r="A39" s="10" t="s">
        <v>189</v>
      </c>
      <c r="B39" s="23">
        <v>0</v>
      </c>
      <c r="C39" s="25">
        <f>218127+7530+174</f>
        <v>225831</v>
      </c>
    </row>
    <row r="40" spans="1:3" ht="14.25" x14ac:dyDescent="0.2">
      <c r="A40" s="10" t="s">
        <v>30</v>
      </c>
      <c r="B40" s="23">
        <v>1177726</v>
      </c>
      <c r="C40" s="25">
        <f>1447151+126</f>
        <v>1447277</v>
      </c>
    </row>
    <row r="41" spans="1:3" ht="14.25" x14ac:dyDescent="0.2">
      <c r="A41" s="10" t="s">
        <v>190</v>
      </c>
      <c r="B41" s="23">
        <v>0</v>
      </c>
      <c r="C41" s="25">
        <v>16512</v>
      </c>
    </row>
    <row r="42" spans="1:3" ht="14.25" customHeight="1" x14ac:dyDescent="0.25">
      <c r="A42" s="4" t="s">
        <v>17</v>
      </c>
      <c r="B42" s="20">
        <f>SUM(B29:B41)</f>
        <v>6200455</v>
      </c>
      <c r="C42" s="12">
        <f>SUM(C29:C41)</f>
        <v>17772036</v>
      </c>
    </row>
    <row r="43" spans="1:3" ht="14.25" x14ac:dyDescent="0.2">
      <c r="A43" s="13" t="s">
        <v>13</v>
      </c>
      <c r="B43" s="24">
        <v>-10527</v>
      </c>
      <c r="C43" s="24">
        <v>-11411</v>
      </c>
    </row>
    <row r="44" spans="1:3" ht="15.75" thickBot="1" x14ac:dyDescent="0.3">
      <c r="A44" s="14" t="s">
        <v>18</v>
      </c>
      <c r="B44" s="15">
        <f>+B42+B43</f>
        <v>6189928</v>
      </c>
      <c r="C44" s="15">
        <f>+C42+C43</f>
        <v>17760625</v>
      </c>
    </row>
    <row r="45" spans="1:3" ht="13.5" thickTop="1" x14ac:dyDescent="0.2">
      <c r="A45" s="16" t="s">
        <v>15</v>
      </c>
      <c r="B45" s="21"/>
    </row>
    <row r="46" spans="1:3" ht="14.25" x14ac:dyDescent="0.2">
      <c r="B46" s="1"/>
      <c r="C46" s="9"/>
    </row>
    <row r="47" spans="1:3" ht="14.25" x14ac:dyDescent="0.2">
      <c r="A47" s="10" t="s">
        <v>21</v>
      </c>
      <c r="B47" s="19">
        <v>440593</v>
      </c>
      <c r="C47" s="11">
        <f>916185+126</f>
        <v>916311</v>
      </c>
    </row>
    <row r="48" spans="1:3" ht="14.25" x14ac:dyDescent="0.2">
      <c r="A48" s="26" t="s">
        <v>20</v>
      </c>
      <c r="B48" s="27">
        <v>346341</v>
      </c>
      <c r="C48" s="28">
        <f>363118+16493+662+18690</f>
        <v>398963</v>
      </c>
    </row>
    <row r="49" spans="1:3" ht="15.75" thickBot="1" x14ac:dyDescent="0.3">
      <c r="A49" s="14" t="s">
        <v>22</v>
      </c>
      <c r="B49" s="15">
        <f>+B47-B48</f>
        <v>94252</v>
      </c>
      <c r="C49" s="15">
        <f>+C47-C48</f>
        <v>517348</v>
      </c>
    </row>
    <row r="50" spans="1:3" ht="15" thickTop="1" x14ac:dyDescent="0.2">
      <c r="A50" s="10"/>
      <c r="B50" s="29"/>
      <c r="C50" s="30"/>
    </row>
    <row r="51" spans="1:3" ht="15" thickBot="1" x14ac:dyDescent="0.25">
      <c r="A51" s="10"/>
      <c r="B51" s="29"/>
      <c r="C51" s="30"/>
    </row>
    <row r="52" spans="1:3" ht="15.75" thickBot="1" x14ac:dyDescent="0.3">
      <c r="A52" s="31" t="s">
        <v>23</v>
      </c>
      <c r="B52" s="32">
        <f>+B26+B47</f>
        <v>6536269</v>
      </c>
      <c r="C52" s="33">
        <f>+C26+C47</f>
        <v>18159588</v>
      </c>
    </row>
    <row r="53" spans="1:3" ht="15.75" thickBot="1" x14ac:dyDescent="0.3">
      <c r="A53" s="31" t="s">
        <v>24</v>
      </c>
      <c r="B53" s="32">
        <f>+B44+B48</f>
        <v>6536269</v>
      </c>
      <c r="C53" s="33">
        <f>+C44+C48</f>
        <v>18159588</v>
      </c>
    </row>
    <row r="54" spans="1:3" x14ac:dyDescent="0.2">
      <c r="B54" s="1"/>
    </row>
    <row r="55" spans="1:3" ht="14.25" x14ac:dyDescent="0.2">
      <c r="B55" s="1"/>
      <c r="C55" s="17"/>
    </row>
    <row r="56" spans="1:3" ht="14.25" x14ac:dyDescent="0.2">
      <c r="B56" s="1"/>
      <c r="C56" s="17"/>
    </row>
    <row r="57" spans="1:3" x14ac:dyDescent="0.2">
      <c r="B57" s="1"/>
    </row>
    <row r="58" spans="1:3" x14ac:dyDescent="0.2">
      <c r="B58" s="1"/>
    </row>
    <row r="59" spans="1:3" x14ac:dyDescent="0.2">
      <c r="B59" s="1"/>
    </row>
    <row r="60" spans="1:3" x14ac:dyDescent="0.2">
      <c r="B60" s="1"/>
    </row>
    <row r="61" spans="1:3" x14ac:dyDescent="0.2">
      <c r="B61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6" spans="2:3" x14ac:dyDescent="0.2">
      <c r="B76" s="1"/>
      <c r="C76" s="1"/>
    </row>
    <row r="77" spans="2:3" x14ac:dyDescent="0.2">
      <c r="B77" s="1"/>
      <c r="C77" s="1"/>
    </row>
    <row r="80" spans="2:3" x14ac:dyDescent="0.2">
      <c r="B80" s="1"/>
      <c r="C80" s="1"/>
    </row>
    <row r="81" spans="2:3" x14ac:dyDescent="0.2">
      <c r="B81" s="1"/>
      <c r="C81" s="1"/>
    </row>
    <row r="95" spans="2:3" x14ac:dyDescent="0.2">
      <c r="B95" s="1"/>
      <c r="C95" s="1"/>
    </row>
    <row r="96" spans="2:3" x14ac:dyDescent="0.2">
      <c r="B96" s="1"/>
      <c r="C96" s="1"/>
    </row>
    <row r="99" spans="2:3" x14ac:dyDescent="0.2">
      <c r="B99" s="1"/>
      <c r="C99" s="1"/>
    </row>
    <row r="100" spans="2:3" x14ac:dyDescent="0.2">
      <c r="B100" s="1"/>
      <c r="C100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5" orientation="portrait" useFirstPageNumber="1" r:id="rId1"/>
  <headerFooter alignWithMargins="0">
    <oddHeader>&amp;C&amp;"Arial,Kurzíva"Příloha č. 3 - Upravený rozpočet Olomouckého kraje na rok 2020 po schválení rozpočtových změn</oddHeader>
    <oddFooter xml:space="preserve">&amp;L&amp;"Arial,Kurzíva"Zastupitelstvo OK 20.4.2020
6.1.1. - Rozpočet Olomouckého kraje 2020 - rozpočtové změny - DODATEK
Příloha č.3: Upravený rozpočet OK na rok 2020 po schválení rozpočtových změn&amp;R&amp;"Arial,Kurzíva"Strana &amp;P (celkem 25)&amp;"Arial,Obyčejné"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2020-04-06T08:05:44Z</cp:lastPrinted>
  <dcterms:created xsi:type="dcterms:W3CDTF">2007-02-21T09:44:06Z</dcterms:created>
  <dcterms:modified xsi:type="dcterms:W3CDTF">2020-04-06T08:05:49Z</dcterms:modified>
</cp:coreProperties>
</file>