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80" activeTab="0"/>
  </bookViews>
  <sheets>
    <sheet name="Přehled úvěrů" sheetId="1" r:id="rId1"/>
  </sheets>
  <definedNames>
    <definedName name="_xlnm.Print_Area" localSheetId="0">'Přehled úvěrů'!$A$1:$D$111</definedName>
  </definedNames>
  <calcPr fullCalcOnLoad="1"/>
</workbook>
</file>

<file path=xl/sharedStrings.xml><?xml version="1.0" encoding="utf-8"?>
<sst xmlns="http://schemas.openxmlformats.org/spreadsheetml/2006/main" count="84" uniqueCount="36">
  <si>
    <t>Rok</t>
  </si>
  <si>
    <t>čerpání</t>
  </si>
  <si>
    <t>splátky</t>
  </si>
  <si>
    <t>zůstatek ke splácení</t>
  </si>
  <si>
    <t>Rekapitulace</t>
  </si>
  <si>
    <t>ve výši</t>
  </si>
  <si>
    <t>1/ Smlouva o úvěrovém rámci</t>
  </si>
  <si>
    <t>uzavřená s Českou spořitelnou, a.s.</t>
  </si>
  <si>
    <t>2/ Smlouva o poskytnutí financí</t>
  </si>
  <si>
    <t>800 000 000,- Kč</t>
  </si>
  <si>
    <t>uzavřená s Evropskou investiční bankou</t>
  </si>
  <si>
    <t>uzavřená s Komerční bankou, a.s.</t>
  </si>
  <si>
    <t>uzavřená se Státním fondem dopravní infrastruktury</t>
  </si>
  <si>
    <t>v Kč</t>
  </si>
  <si>
    <t>Schváleno usnesením Zastupitelstva Olomouckého kraje UZ/3/18/2005 z 18.2.2005</t>
  </si>
  <si>
    <t>Schváleno usnesením Zastupitelstva Olomouckého kraje UZ/7/5/2005 z 12.12.2005</t>
  </si>
  <si>
    <t>Schváleno usnesením Zastupitelstva Olomouckého kraje UZ/18/4/2007 z 22.6.2007</t>
  </si>
  <si>
    <t>Schváleno usnesením Zastupitelstva Olomouckého kraje UZ/23/9/2008 z 25.6.2008, ve výši 141 241 000,- Kč</t>
  </si>
  <si>
    <t>Schváleno usnesením Zastupitelstva Olomouckého kraje UZ/5/6/2009 z 24.4.2009, ve výši 175 094 000,- Kč</t>
  </si>
  <si>
    <t>Schváleno usnesením Zastupitelstva Olomouckého kraje UZ/11/16/2009 ze dne 11.12.2009 (podmínky)</t>
  </si>
  <si>
    <t>Schváleno usnesením Rady Olomouckého kraje UR/29/3/2009 ze dne 17.12.2009 (smlouva)</t>
  </si>
  <si>
    <t>Schváleno usnesením Zastupitelstva Olomouckého kraje UZ/13/4/2010 z 30.4.2010, ve výši 60 884 000,- Kč</t>
  </si>
  <si>
    <t>Schváleno usnesením Zastupitelstva Olomouckého kraje UZ/19/4/2011 ze dne 22.4.2011</t>
  </si>
  <si>
    <t>Schváleno usnesením Zastupitelstva Olomouckého kraje UZ/19/9/2011 z 22.4.2011, ve výši 22 823 000,- Kč</t>
  </si>
  <si>
    <t>Stav k 31.12.2012</t>
  </si>
  <si>
    <t>1/ Smlouva o poskytnutí financí</t>
  </si>
  <si>
    <t>3/ Smlouva o revolvingovém úvěru</t>
  </si>
  <si>
    <t>Stav k 31.8.2013</t>
  </si>
  <si>
    <t>3/ Smlouva o poskytnutí finančních prostředků</t>
  </si>
  <si>
    <t>3/ Smlouva o úvěru</t>
  </si>
  <si>
    <t>Schváleno usnesením Zastupitelstva Olomouckého kraje UZ/3/4/2013 ze dne 22.2.2013</t>
  </si>
  <si>
    <t>4/ Smlouva o úvěru</t>
  </si>
  <si>
    <t>Schváleno usnesením Zastupitelstva Olomouckého kraje UZ/15/19/2010 ze dne 28.6.2010</t>
  </si>
  <si>
    <t>Stav k 31.12.2014</t>
  </si>
  <si>
    <t>Celkem k 31.12.2014</t>
  </si>
  <si>
    <t>2. Přehled úvěrů a půjček Olomouckého kraje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</si>
</sst>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&quot;Kč&quot;"/>
    <numFmt numFmtId="166" formatCode="#,##0.0"/>
    <numFmt numFmtId="167" formatCode="#,##0.00_ ;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4" fontId="2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4" fontId="10" fillId="0" borderId="0" xfId="0" applyNumberFormat="1" applyFont="1" applyFill="1" applyAlignment="1">
      <alignment horizontal="right"/>
    </xf>
    <xf numFmtId="4" fontId="10" fillId="0" borderId="16" xfId="0" applyNumberFormat="1" applyFont="1" applyFill="1" applyBorder="1" applyAlignment="1">
      <alignment horizontal="right"/>
    </xf>
    <xf numFmtId="4" fontId="10" fillId="0" borderId="17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right"/>
    </xf>
    <xf numFmtId="4" fontId="10" fillId="0" borderId="19" xfId="0" applyNumberFormat="1" applyFont="1" applyFill="1" applyBorder="1" applyAlignment="1">
      <alignment horizontal="right"/>
    </xf>
    <xf numFmtId="4" fontId="10" fillId="0" borderId="20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center"/>
    </xf>
    <xf numFmtId="4" fontId="10" fillId="0" borderId="0" xfId="0" applyNumberFormat="1" applyFont="1" applyFill="1" applyBorder="1" applyAlignment="1">
      <alignment horizontal="right"/>
    </xf>
    <xf numFmtId="4" fontId="10" fillId="0" borderId="2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4" fontId="9" fillId="0" borderId="12" xfId="0" applyNumberFormat="1" applyFont="1" applyFill="1" applyBorder="1" applyAlignment="1">
      <alignment horizontal="right"/>
    </xf>
    <xf numFmtId="0" fontId="0" fillId="0" borderId="23" xfId="0" applyFill="1" applyBorder="1" applyAlignment="1">
      <alignment horizontal="center"/>
    </xf>
    <xf numFmtId="4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 horizontal="right"/>
    </xf>
    <xf numFmtId="8" fontId="2" fillId="0" borderId="0" xfId="0" applyNumberFormat="1" applyFont="1" applyFill="1" applyAlignment="1">
      <alignment horizontal="left"/>
    </xf>
    <xf numFmtId="44" fontId="0" fillId="0" borderId="0" xfId="0" applyNumberForma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/>
    </xf>
    <xf numFmtId="4" fontId="9" fillId="0" borderId="24" xfId="0" applyNumberFormat="1" applyFont="1" applyFill="1" applyBorder="1" applyAlignment="1">
      <alignment horizontal="right"/>
    </xf>
    <xf numFmtId="4" fontId="9" fillId="0" borderId="14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showGridLines="0" tabSelected="1" zoomScalePageLayoutView="0" workbookViewId="0" topLeftCell="A1">
      <selection activeCell="D44" sqref="D44"/>
    </sheetView>
  </sheetViews>
  <sheetFormatPr defaultColWidth="9.140625" defaultRowHeight="12.75"/>
  <cols>
    <col min="1" max="1" width="29.140625" style="10" customWidth="1"/>
    <col min="2" max="4" width="23.7109375" style="10" customWidth="1"/>
    <col min="5" max="5" width="33.57421875" style="10" customWidth="1"/>
    <col min="6" max="6" width="22.28125" style="7" customWidth="1"/>
    <col min="7" max="7" width="16.00390625" style="8" customWidth="1"/>
    <col min="8" max="8" width="16.00390625" style="9" customWidth="1"/>
    <col min="9" max="9" width="6.140625" style="8" customWidth="1"/>
    <col min="10" max="10" width="11.28125" style="8" customWidth="1"/>
    <col min="11" max="16384" width="9.140625" style="8" customWidth="1"/>
  </cols>
  <sheetData>
    <row r="1" spans="1:5" ht="21" customHeight="1">
      <c r="A1" s="5" t="s">
        <v>35</v>
      </c>
      <c r="B1" s="6"/>
      <c r="C1" s="6"/>
      <c r="D1" s="6"/>
      <c r="E1" s="6"/>
    </row>
    <row r="2" ht="9" customHeight="1" hidden="1" thickBot="1"/>
    <row r="3" spans="1:4" ht="15.75" hidden="1">
      <c r="A3" s="2" t="s">
        <v>6</v>
      </c>
      <c r="C3" s="11" t="s">
        <v>5</v>
      </c>
      <c r="D3" s="4" t="s">
        <v>9</v>
      </c>
    </row>
    <row r="4" spans="1:2" ht="15" hidden="1">
      <c r="A4" s="12" t="s">
        <v>7</v>
      </c>
      <c r="B4" s="13"/>
    </row>
    <row r="5" spans="1:4" ht="14.25" customHeight="1" hidden="1" thickBot="1">
      <c r="A5" s="1" t="s">
        <v>14</v>
      </c>
      <c r="D5" s="14" t="s">
        <v>13</v>
      </c>
    </row>
    <row r="6" spans="1:4" ht="16.5" hidden="1" thickBot="1" thickTop="1">
      <c r="A6" s="15" t="s">
        <v>0</v>
      </c>
      <c r="B6" s="16" t="s">
        <v>1</v>
      </c>
      <c r="C6" s="17" t="s">
        <v>2</v>
      </c>
      <c r="D6" s="18" t="s">
        <v>3</v>
      </c>
    </row>
    <row r="7" spans="1:4" ht="15" hidden="1" thickTop="1">
      <c r="A7" s="19">
        <v>2005</v>
      </c>
      <c r="B7" s="20">
        <v>33779920.65</v>
      </c>
      <c r="C7" s="21">
        <v>0</v>
      </c>
      <c r="D7" s="22">
        <f>B7-C7</f>
        <v>33779920.65</v>
      </c>
    </row>
    <row r="8" spans="1:4" ht="14.25" hidden="1">
      <c r="A8" s="19">
        <v>2006</v>
      </c>
      <c r="B8" s="20">
        <v>121038838.24</v>
      </c>
      <c r="C8" s="21">
        <v>27471722.96</v>
      </c>
      <c r="D8" s="22">
        <f aca="true" t="shared" si="0" ref="D8:D13">D7+B8-C8</f>
        <v>127347035.92999998</v>
      </c>
    </row>
    <row r="9" spans="1:4" ht="14.25" hidden="1">
      <c r="A9" s="19">
        <v>2007</v>
      </c>
      <c r="B9" s="20">
        <v>84502009.17</v>
      </c>
      <c r="C9" s="21">
        <v>82736242.35</v>
      </c>
      <c r="D9" s="22">
        <f t="shared" si="0"/>
        <v>129112802.74999997</v>
      </c>
    </row>
    <row r="10" spans="1:4" ht="14.25" hidden="1">
      <c r="A10" s="19">
        <v>2008</v>
      </c>
      <c r="B10" s="34">
        <v>35102092.04</v>
      </c>
      <c r="C10" s="21">
        <v>84051181.69</v>
      </c>
      <c r="D10" s="22">
        <f t="shared" si="0"/>
        <v>80163713.09999996</v>
      </c>
    </row>
    <row r="11" spans="1:4" ht="14.25" hidden="1">
      <c r="A11" s="19">
        <v>2009</v>
      </c>
      <c r="B11" s="21">
        <v>0</v>
      </c>
      <c r="C11" s="21">
        <f>43943373.84+6678623.92</f>
        <v>50621997.760000005</v>
      </c>
      <c r="D11" s="22">
        <f t="shared" si="0"/>
        <v>29541715.33999996</v>
      </c>
    </row>
    <row r="12" spans="1:4" ht="14.25" hidden="1">
      <c r="A12" s="19">
        <v>2010</v>
      </c>
      <c r="B12" s="21">
        <v>0</v>
      </c>
      <c r="C12" s="21">
        <v>26181532.59</v>
      </c>
      <c r="D12" s="22">
        <f t="shared" si="0"/>
        <v>3360182.749999959</v>
      </c>
    </row>
    <row r="13" spans="1:4" ht="15" hidden="1" thickBot="1">
      <c r="A13" s="23">
        <v>2011</v>
      </c>
      <c r="B13" s="24">
        <v>0</v>
      </c>
      <c r="C13" s="25">
        <v>3360182.75</v>
      </c>
      <c r="D13" s="26">
        <f t="shared" si="0"/>
        <v>-4.0978193283081055E-08</v>
      </c>
    </row>
    <row r="14" spans="1:4" ht="16.5" hidden="1" thickBot="1" thickTop="1">
      <c r="A14" s="27" t="s">
        <v>24</v>
      </c>
      <c r="B14" s="28">
        <f>SUM(B7:B13)</f>
        <v>274422860.1</v>
      </c>
      <c r="C14" s="29">
        <f>SUM(C7:C13)</f>
        <v>274422860.09999996</v>
      </c>
      <c r="D14" s="30">
        <f>B14-C14</f>
        <v>0</v>
      </c>
    </row>
    <row r="15" spans="1:4" ht="13.5" hidden="1" thickTop="1">
      <c r="A15" s="58"/>
      <c r="B15" s="58"/>
      <c r="C15" s="58"/>
      <c r="D15" s="58"/>
    </row>
    <row r="17" spans="1:4" ht="15.75">
      <c r="A17" s="2" t="s">
        <v>25</v>
      </c>
      <c r="C17" s="11" t="s">
        <v>5</v>
      </c>
      <c r="D17" s="4">
        <v>900000000</v>
      </c>
    </row>
    <row r="18" spans="1:2" ht="15">
      <c r="A18" s="12" t="s">
        <v>10</v>
      </c>
      <c r="B18" s="13"/>
    </row>
    <row r="19" spans="1:4" ht="13.5" thickBot="1">
      <c r="A19" s="1" t="s">
        <v>15</v>
      </c>
      <c r="D19" s="14" t="s">
        <v>13</v>
      </c>
    </row>
    <row r="20" spans="1:4" ht="16.5" thickBot="1" thickTop="1">
      <c r="A20" s="15" t="s">
        <v>0</v>
      </c>
      <c r="B20" s="16" t="s">
        <v>1</v>
      </c>
      <c r="C20" s="17" t="s">
        <v>2</v>
      </c>
      <c r="D20" s="18" t="s">
        <v>3</v>
      </c>
    </row>
    <row r="21" spans="1:4" ht="15" thickTop="1">
      <c r="A21" s="19">
        <v>2006</v>
      </c>
      <c r="B21" s="20">
        <v>289000000</v>
      </c>
      <c r="C21" s="21">
        <v>0</v>
      </c>
      <c r="D21" s="22">
        <f>+B21-C21</f>
        <v>289000000</v>
      </c>
    </row>
    <row r="22" spans="1:4" ht="14.25">
      <c r="A22" s="19">
        <v>2007</v>
      </c>
      <c r="B22" s="20">
        <v>379500000</v>
      </c>
      <c r="C22" s="21">
        <v>0</v>
      </c>
      <c r="D22" s="22">
        <f aca="true" t="shared" si="1" ref="D22:D27">D21+B22-C22</f>
        <v>668500000</v>
      </c>
    </row>
    <row r="23" spans="1:4" ht="14.25">
      <c r="A23" s="19">
        <v>2008</v>
      </c>
      <c r="B23" s="34">
        <v>231500000</v>
      </c>
      <c r="C23" s="21">
        <v>14097560.98</v>
      </c>
      <c r="D23" s="22">
        <f t="shared" si="1"/>
        <v>885902439.02</v>
      </c>
    </row>
    <row r="24" spans="1:5" ht="14.25">
      <c r="A24" s="19">
        <v>2009</v>
      </c>
      <c r="B24" s="21">
        <v>0</v>
      </c>
      <c r="C24" s="21">
        <v>14097560.98</v>
      </c>
      <c r="D24" s="22">
        <f t="shared" si="1"/>
        <v>871804878.04</v>
      </c>
      <c r="E24" s="33"/>
    </row>
    <row r="25" spans="1:5" ht="14.25">
      <c r="A25" s="19">
        <v>2010</v>
      </c>
      <c r="B25" s="34">
        <v>0</v>
      </c>
      <c r="C25" s="21">
        <v>14097560.98</v>
      </c>
      <c r="D25" s="22">
        <f t="shared" si="1"/>
        <v>857707317.06</v>
      </c>
      <c r="E25" s="33"/>
    </row>
    <row r="26" spans="1:5" ht="14.25">
      <c r="A26" s="19">
        <v>2011</v>
      </c>
      <c r="B26" s="21">
        <v>0</v>
      </c>
      <c r="C26" s="21">
        <f>32609756.1</f>
        <v>32609756.1</v>
      </c>
      <c r="D26" s="22">
        <f t="shared" si="1"/>
        <v>825097560.9599999</v>
      </c>
      <c r="E26" s="33"/>
    </row>
    <row r="27" spans="1:5" ht="14.25">
      <c r="A27" s="19">
        <v>2012</v>
      </c>
      <c r="B27" s="21">
        <v>0</v>
      </c>
      <c r="C27" s="21">
        <v>43633565.62</v>
      </c>
      <c r="D27" s="22">
        <f t="shared" si="1"/>
        <v>781463995.3399999</v>
      </c>
      <c r="E27" s="33"/>
    </row>
    <row r="28" spans="1:5" ht="14.25">
      <c r="A28" s="19">
        <v>2013</v>
      </c>
      <c r="B28" s="21">
        <v>0</v>
      </c>
      <c r="C28" s="21">
        <v>43633565.62</v>
      </c>
      <c r="D28" s="22">
        <f>D27+B28-C28</f>
        <v>737830429.7199999</v>
      </c>
      <c r="E28" s="33"/>
    </row>
    <row r="29" spans="1:5" ht="15" thickBot="1">
      <c r="A29" s="23">
        <v>2014</v>
      </c>
      <c r="B29" s="25">
        <v>0</v>
      </c>
      <c r="C29" s="25">
        <v>43633565.62</v>
      </c>
      <c r="D29" s="26">
        <f>D28+B29-C29</f>
        <v>694196864.0999999</v>
      </c>
      <c r="E29" s="33"/>
    </row>
    <row r="30" spans="1:4" ht="16.5" thickBot="1" thickTop="1">
      <c r="A30" s="27" t="s">
        <v>33</v>
      </c>
      <c r="B30" s="28">
        <f>SUM(B21:B29)</f>
        <v>900000000</v>
      </c>
      <c r="C30" s="29">
        <f>SUM(C21:C29)</f>
        <v>205803135.9</v>
      </c>
      <c r="D30" s="30">
        <f>B30-C30</f>
        <v>694196864.1</v>
      </c>
    </row>
    <row r="31" spans="1:4" ht="6.75" customHeight="1" thickTop="1">
      <c r="A31" s="58"/>
      <c r="B31" s="58"/>
      <c r="C31" s="58"/>
      <c r="D31" s="58"/>
    </row>
    <row r="32" spans="1:4" ht="6" customHeight="1">
      <c r="A32" s="3"/>
      <c r="B32" s="3"/>
      <c r="C32" s="3"/>
      <c r="D32" s="3"/>
    </row>
    <row r="33" spans="1:4" ht="15.75">
      <c r="A33" s="2" t="s">
        <v>8</v>
      </c>
      <c r="C33" s="11" t="s">
        <v>5</v>
      </c>
      <c r="D33" s="51">
        <v>3000000000</v>
      </c>
    </row>
    <row r="34" spans="1:2" ht="15">
      <c r="A34" s="12" t="s">
        <v>10</v>
      </c>
      <c r="B34" s="13"/>
    </row>
    <row r="35" spans="1:4" ht="13.5" thickBot="1">
      <c r="A35" s="1" t="s">
        <v>16</v>
      </c>
      <c r="D35" s="14" t="s">
        <v>13</v>
      </c>
    </row>
    <row r="36" spans="1:4" ht="16.5" thickBot="1" thickTop="1">
      <c r="A36" s="15" t="s">
        <v>0</v>
      </c>
      <c r="B36" s="16" t="s">
        <v>1</v>
      </c>
      <c r="C36" s="17" t="s">
        <v>2</v>
      </c>
      <c r="D36" s="18" t="s">
        <v>3</v>
      </c>
    </row>
    <row r="37" spans="1:4" ht="15" thickTop="1">
      <c r="A37" s="19">
        <v>2008</v>
      </c>
      <c r="B37" s="35">
        <v>450000000</v>
      </c>
      <c r="C37" s="35">
        <v>0</v>
      </c>
      <c r="D37" s="22">
        <f>+B37-C37</f>
        <v>450000000</v>
      </c>
    </row>
    <row r="38" spans="1:4" ht="14.25">
      <c r="A38" s="19">
        <v>2009</v>
      </c>
      <c r="B38" s="34">
        <v>750000000</v>
      </c>
      <c r="C38" s="21">
        <v>0</v>
      </c>
      <c r="D38" s="22">
        <f aca="true" t="shared" si="2" ref="D38:D43">D37+B38-C38</f>
        <v>1200000000</v>
      </c>
    </row>
    <row r="39" spans="1:4" ht="14.25">
      <c r="A39" s="19">
        <v>2010</v>
      </c>
      <c r="B39" s="21">
        <v>200000000</v>
      </c>
      <c r="C39" s="21">
        <v>0</v>
      </c>
      <c r="D39" s="22">
        <f t="shared" si="2"/>
        <v>1400000000</v>
      </c>
    </row>
    <row r="40" spans="1:4" ht="14.25">
      <c r="A40" s="19">
        <v>2011</v>
      </c>
      <c r="B40" s="21">
        <v>500000000</v>
      </c>
      <c r="C40" s="21">
        <v>0</v>
      </c>
      <c r="D40" s="22">
        <f t="shared" si="2"/>
        <v>1900000000</v>
      </c>
    </row>
    <row r="41" spans="1:5" ht="14.25">
      <c r="A41" s="19">
        <v>2012</v>
      </c>
      <c r="B41" s="21">
        <v>500000000</v>
      </c>
      <c r="C41" s="21">
        <v>21428571.42</v>
      </c>
      <c r="D41" s="22">
        <f t="shared" si="2"/>
        <v>2378571428.58</v>
      </c>
      <c r="E41" s="47"/>
    </row>
    <row r="42" spans="1:5" ht="14.25">
      <c r="A42" s="19">
        <v>2013</v>
      </c>
      <c r="B42" s="21">
        <v>600000000</v>
      </c>
      <c r="C42" s="21">
        <v>57142857.12</v>
      </c>
      <c r="D42" s="22">
        <f t="shared" si="2"/>
        <v>2921428571.46</v>
      </c>
      <c r="E42" s="47"/>
    </row>
    <row r="43" spans="1:5" ht="15" thickBot="1">
      <c r="A43" s="23">
        <v>2014</v>
      </c>
      <c r="B43" s="25">
        <v>0</v>
      </c>
      <c r="C43" s="25">
        <v>66666666.64</v>
      </c>
      <c r="D43" s="26">
        <f t="shared" si="2"/>
        <v>2854761904.82</v>
      </c>
      <c r="E43" s="47"/>
    </row>
    <row r="44" spans="1:5" ht="16.5" thickBot="1" thickTop="1">
      <c r="A44" s="27" t="s">
        <v>33</v>
      </c>
      <c r="B44" s="28">
        <f>SUM(B37:B43)</f>
        <v>3000000000</v>
      </c>
      <c r="C44" s="46">
        <f>SUM(C37:C43)</f>
        <v>145238095.18</v>
      </c>
      <c r="D44" s="57">
        <f>B44-C44</f>
        <v>2854761904.82</v>
      </c>
      <c r="E44" s="47"/>
    </row>
    <row r="45" spans="1:4" ht="13.5" thickTop="1">
      <c r="A45" s="58"/>
      <c r="B45" s="58"/>
      <c r="C45" s="58"/>
      <c r="D45" s="58"/>
    </row>
    <row r="46" ht="12.75" hidden="1"/>
    <row r="47" spans="1:4" ht="15.75" hidden="1">
      <c r="A47" s="2" t="s">
        <v>26</v>
      </c>
      <c r="C47" s="11" t="s">
        <v>5</v>
      </c>
      <c r="D47" s="51">
        <v>300000000</v>
      </c>
    </row>
    <row r="48" spans="1:2" ht="15" hidden="1">
      <c r="A48" s="12" t="s">
        <v>11</v>
      </c>
      <c r="B48" s="13"/>
    </row>
    <row r="49" spans="1:4" ht="12.75" hidden="1">
      <c r="A49" s="1" t="s">
        <v>19</v>
      </c>
      <c r="D49" s="36"/>
    </row>
    <row r="50" spans="1:4" ht="12.75" hidden="1">
      <c r="A50" s="1" t="s">
        <v>20</v>
      </c>
      <c r="D50" s="8"/>
    </row>
    <row r="51" spans="1:4" ht="13.5" hidden="1" thickBot="1">
      <c r="A51" s="1" t="s">
        <v>22</v>
      </c>
      <c r="D51" s="36" t="s">
        <v>13</v>
      </c>
    </row>
    <row r="52" spans="1:4" ht="16.5" hidden="1" thickBot="1" thickTop="1">
      <c r="A52" s="15" t="s">
        <v>0</v>
      </c>
      <c r="B52" s="16" t="s">
        <v>1</v>
      </c>
      <c r="C52" s="17" t="s">
        <v>2</v>
      </c>
      <c r="D52" s="18" t="s">
        <v>3</v>
      </c>
    </row>
    <row r="53" spans="1:4" ht="15" hidden="1" thickTop="1">
      <c r="A53" s="19">
        <v>2010</v>
      </c>
      <c r="B53" s="34">
        <v>0</v>
      </c>
      <c r="C53" s="21">
        <v>0</v>
      </c>
      <c r="D53" s="22">
        <f>+B53-C53</f>
        <v>0</v>
      </c>
    </row>
    <row r="54" spans="1:4" ht="14.25" hidden="1">
      <c r="A54" s="19">
        <v>2011</v>
      </c>
      <c r="B54" s="21">
        <v>0</v>
      </c>
      <c r="C54" s="21">
        <v>0</v>
      </c>
      <c r="D54" s="22">
        <v>0</v>
      </c>
    </row>
    <row r="55" spans="1:4" ht="14.25" hidden="1">
      <c r="A55" s="19">
        <v>2012</v>
      </c>
      <c r="B55" s="21">
        <v>0</v>
      </c>
      <c r="C55" s="21">
        <v>0</v>
      </c>
      <c r="D55" s="22">
        <v>0</v>
      </c>
    </row>
    <row r="56" spans="1:4" ht="15" hidden="1" thickBot="1">
      <c r="A56" s="23">
        <v>2013</v>
      </c>
      <c r="B56" s="25">
        <v>0</v>
      </c>
      <c r="C56" s="25">
        <v>0</v>
      </c>
      <c r="D56" s="26">
        <v>0</v>
      </c>
    </row>
    <row r="57" spans="1:4" ht="16.5" hidden="1" thickBot="1" thickTop="1">
      <c r="A57" s="27" t="s">
        <v>27</v>
      </c>
      <c r="B57" s="28">
        <f>SUM(B53:B53)</f>
        <v>0</v>
      </c>
      <c r="C57" s="29">
        <f>SUM(C53:C53)</f>
        <v>0</v>
      </c>
      <c r="D57" s="30">
        <f>B57-C57</f>
        <v>0</v>
      </c>
    </row>
    <row r="58" spans="1:4" ht="13.5" hidden="1" thickTop="1">
      <c r="A58" s="58"/>
      <c r="B58" s="58"/>
      <c r="C58" s="58"/>
      <c r="D58" s="58"/>
    </row>
    <row r="59" spans="1:4" ht="12.75" hidden="1">
      <c r="A59" s="3"/>
      <c r="B59" s="3"/>
      <c r="C59" s="3"/>
      <c r="D59" s="3"/>
    </row>
    <row r="60" spans="1:4" ht="15.75" hidden="1">
      <c r="A60" s="2" t="s">
        <v>28</v>
      </c>
      <c r="C60" s="11" t="s">
        <v>5</v>
      </c>
      <c r="D60" s="4">
        <v>22823000</v>
      </c>
    </row>
    <row r="61" spans="1:2" ht="15" hidden="1">
      <c r="A61" s="12" t="s">
        <v>12</v>
      </c>
      <c r="B61" s="13"/>
    </row>
    <row r="62" spans="1:4" ht="12.75" hidden="1">
      <c r="A62" s="1" t="s">
        <v>17</v>
      </c>
      <c r="D62" s="36"/>
    </row>
    <row r="63" spans="1:4" ht="12.75" hidden="1">
      <c r="A63" s="1" t="s">
        <v>18</v>
      </c>
      <c r="D63" s="36"/>
    </row>
    <row r="64" spans="1:4" ht="12.75" hidden="1">
      <c r="A64" s="1" t="s">
        <v>21</v>
      </c>
      <c r="D64" s="36"/>
    </row>
    <row r="65" spans="1:4" ht="12.75" hidden="1">
      <c r="A65" s="1" t="s">
        <v>23</v>
      </c>
      <c r="D65" s="8"/>
    </row>
    <row r="66" spans="1:4" ht="13.5" hidden="1" thickBot="1">
      <c r="A66" s="1"/>
      <c r="D66" s="14" t="s">
        <v>13</v>
      </c>
    </row>
    <row r="67" spans="1:4" ht="16.5" hidden="1" thickBot="1" thickTop="1">
      <c r="A67" s="15" t="s">
        <v>0</v>
      </c>
      <c r="B67" s="16" t="s">
        <v>1</v>
      </c>
      <c r="C67" s="17" t="s">
        <v>2</v>
      </c>
      <c r="D67" s="18" t="s">
        <v>3</v>
      </c>
    </row>
    <row r="68" spans="1:4" ht="15" hidden="1" thickTop="1">
      <c r="A68" s="19">
        <v>2008</v>
      </c>
      <c r="B68" s="35">
        <v>134747677.5</v>
      </c>
      <c r="C68" s="35">
        <v>0</v>
      </c>
      <c r="D68" s="22">
        <f>+B68-C68</f>
        <v>134747677.5</v>
      </c>
    </row>
    <row r="69" spans="1:4" ht="14.25" hidden="1">
      <c r="A69" s="19">
        <v>2009</v>
      </c>
      <c r="B69" s="34">
        <v>114361067.34</v>
      </c>
      <c r="C69" s="21">
        <v>181203666.23</v>
      </c>
      <c r="D69" s="22">
        <f>D68+B69-C69</f>
        <v>67905078.61000001</v>
      </c>
    </row>
    <row r="70" spans="1:4" ht="14.25" hidden="1">
      <c r="A70" s="19">
        <v>2010</v>
      </c>
      <c r="B70" s="21">
        <v>22246652.62</v>
      </c>
      <c r="C70" s="21">
        <v>90151731.23</v>
      </c>
      <c r="D70" s="22">
        <f>D69+B70-C70</f>
        <v>0</v>
      </c>
    </row>
    <row r="71" spans="1:4" ht="14.25" hidden="1">
      <c r="A71" s="19">
        <v>2011</v>
      </c>
      <c r="B71" s="21">
        <v>22809821.06</v>
      </c>
      <c r="C71" s="21">
        <v>0</v>
      </c>
      <c r="D71" s="22">
        <f>D70+B71-C71</f>
        <v>22809821.06</v>
      </c>
    </row>
    <row r="72" spans="1:4" ht="14.25" hidden="1">
      <c r="A72" s="19">
        <v>2012</v>
      </c>
      <c r="B72" s="21"/>
      <c r="C72" s="21">
        <v>22809821.06</v>
      </c>
      <c r="D72" s="22">
        <f>D71+B72-C72</f>
        <v>0</v>
      </c>
    </row>
    <row r="73" spans="1:4" ht="15" hidden="1" thickBot="1">
      <c r="A73" s="23">
        <v>2013</v>
      </c>
      <c r="B73" s="25">
        <v>0</v>
      </c>
      <c r="C73" s="25">
        <v>0</v>
      </c>
      <c r="D73" s="26">
        <v>0</v>
      </c>
    </row>
    <row r="74" spans="1:4" ht="16.5" hidden="1" thickBot="1" thickTop="1">
      <c r="A74" s="27" t="s">
        <v>27</v>
      </c>
      <c r="B74" s="28">
        <f>SUM(B68:B73)</f>
        <v>294165218.52</v>
      </c>
      <c r="C74" s="29">
        <f>SUM(C68:C73)</f>
        <v>294165218.52</v>
      </c>
      <c r="D74" s="30">
        <f>B74-C74</f>
        <v>0</v>
      </c>
    </row>
    <row r="75" spans="1:4" ht="13.5" hidden="1" thickTop="1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5.75">
      <c r="A77" s="2" t="s">
        <v>29</v>
      </c>
      <c r="C77" s="11" t="s">
        <v>5</v>
      </c>
      <c r="D77" s="4">
        <v>700000000</v>
      </c>
    </row>
    <row r="78" spans="1:2" ht="15">
      <c r="A78" s="12" t="s">
        <v>11</v>
      </c>
      <c r="B78" s="13"/>
    </row>
    <row r="79" spans="1:4" ht="13.5" thickBot="1">
      <c r="A79" s="1" t="s">
        <v>32</v>
      </c>
      <c r="D79" s="14" t="s">
        <v>13</v>
      </c>
    </row>
    <row r="80" spans="1:4" ht="16.5" thickBot="1" thickTop="1">
      <c r="A80" s="15" t="s">
        <v>0</v>
      </c>
      <c r="B80" s="16" t="s">
        <v>1</v>
      </c>
      <c r="C80" s="17" t="s">
        <v>2</v>
      </c>
      <c r="D80" s="18" t="s">
        <v>3</v>
      </c>
    </row>
    <row r="81" spans="1:4" ht="15" thickTop="1">
      <c r="A81" s="19">
        <v>2010</v>
      </c>
      <c r="B81" s="34">
        <v>186840000</v>
      </c>
      <c r="C81" s="21">
        <v>0</v>
      </c>
      <c r="D81" s="22">
        <f>+B81-C81</f>
        <v>186840000</v>
      </c>
    </row>
    <row r="82" spans="1:4" ht="14.25">
      <c r="A82" s="19">
        <v>2011</v>
      </c>
      <c r="B82" s="21">
        <f>181854000+87556935.78</f>
        <v>269410935.78</v>
      </c>
      <c r="C82" s="21">
        <v>0</v>
      </c>
      <c r="D82" s="22">
        <f>D81+B82-C82</f>
        <v>456250935.78</v>
      </c>
    </row>
    <row r="83" spans="1:4" ht="14.25">
      <c r="A83" s="19">
        <v>2012</v>
      </c>
      <c r="B83" s="21">
        <v>238381000</v>
      </c>
      <c r="C83" s="21">
        <v>0</v>
      </c>
      <c r="D83" s="22">
        <f>D82+B83-C83</f>
        <v>694631935.78</v>
      </c>
    </row>
    <row r="84" spans="1:4" ht="14.25">
      <c r="A84" s="19">
        <v>2013</v>
      </c>
      <c r="B84" s="21">
        <v>5368064.22</v>
      </c>
      <c r="C84" s="21">
        <f>11111112+11111112+5555556+5555556</f>
        <v>33333336</v>
      </c>
      <c r="D84" s="22">
        <f>D83+B84-C84</f>
        <v>666666664</v>
      </c>
    </row>
    <row r="85" spans="1:4" ht="15" thickBot="1">
      <c r="A85" s="23">
        <v>2014</v>
      </c>
      <c r="B85" s="25">
        <v>0</v>
      </c>
      <c r="C85" s="25">
        <v>66666666.72</v>
      </c>
      <c r="D85" s="26">
        <f>D84+B85-C85</f>
        <v>599999997.28</v>
      </c>
    </row>
    <row r="86" spans="1:6" ht="16.5" thickBot="1" thickTop="1">
      <c r="A86" s="27" t="s">
        <v>33</v>
      </c>
      <c r="B86" s="28">
        <f>SUM(B81:B85)</f>
        <v>700000000</v>
      </c>
      <c r="C86" s="29">
        <f>SUM(C81:C85)</f>
        <v>100000002.72</v>
      </c>
      <c r="D86" s="30">
        <f>B86-C86</f>
        <v>599999997.28</v>
      </c>
      <c r="E86" s="50"/>
      <c r="F86" s="9"/>
    </row>
    <row r="87" spans="1:6" ht="10.5" customHeight="1" thickTop="1">
      <c r="A87" s="53"/>
      <c r="B87" s="54"/>
      <c r="C87" s="54"/>
      <c r="D87" s="54"/>
      <c r="E87" s="50"/>
      <c r="F87" s="9"/>
    </row>
    <row r="88" spans="1:6" ht="7.5" customHeight="1">
      <c r="A88" s="53"/>
      <c r="B88" s="54"/>
      <c r="C88" s="54"/>
      <c r="D88" s="54"/>
      <c r="E88" s="50"/>
      <c r="F88" s="9"/>
    </row>
    <row r="89" spans="1:6" ht="15.75">
      <c r="A89" s="2" t="s">
        <v>31</v>
      </c>
      <c r="C89" s="11" t="s">
        <v>5</v>
      </c>
      <c r="D89" s="4">
        <v>300000000</v>
      </c>
      <c r="E89" s="50"/>
      <c r="F89" s="9"/>
    </row>
    <row r="90" spans="1:6" ht="15">
      <c r="A90" s="12" t="s">
        <v>7</v>
      </c>
      <c r="B90" s="13"/>
      <c r="E90" s="50"/>
      <c r="F90" s="9"/>
    </row>
    <row r="91" spans="1:6" ht="13.5" thickBot="1">
      <c r="A91" s="1" t="s">
        <v>30</v>
      </c>
      <c r="D91" s="14" t="s">
        <v>13</v>
      </c>
      <c r="E91" s="50"/>
      <c r="F91" s="9"/>
    </row>
    <row r="92" spans="1:6" ht="16.5" thickBot="1" thickTop="1">
      <c r="A92" s="15" t="s">
        <v>0</v>
      </c>
      <c r="B92" s="16" t="s">
        <v>1</v>
      </c>
      <c r="C92" s="17" t="s">
        <v>2</v>
      </c>
      <c r="D92" s="18" t="s">
        <v>3</v>
      </c>
      <c r="E92" s="50"/>
      <c r="F92" s="9"/>
    </row>
    <row r="93" spans="1:6" ht="15" thickTop="1">
      <c r="A93" s="19">
        <v>2013</v>
      </c>
      <c r="B93" s="34">
        <v>0</v>
      </c>
      <c r="C93" s="21">
        <v>0</v>
      </c>
      <c r="D93" s="22">
        <f>+B93-C93</f>
        <v>0</v>
      </c>
      <c r="E93" s="50"/>
      <c r="F93" s="9"/>
    </row>
    <row r="94" spans="1:6" ht="15" thickBot="1">
      <c r="A94" s="19">
        <v>2014</v>
      </c>
      <c r="B94" s="34">
        <v>0</v>
      </c>
      <c r="C94" s="21">
        <v>0</v>
      </c>
      <c r="D94" s="22">
        <f>+B94-C94</f>
        <v>0</v>
      </c>
      <c r="E94" s="50"/>
      <c r="F94" s="9"/>
    </row>
    <row r="95" spans="1:6" ht="16.5" thickBot="1" thickTop="1">
      <c r="A95" s="55" t="s">
        <v>33</v>
      </c>
      <c r="B95" s="56">
        <f>SUM(B93:B94)</f>
        <v>0</v>
      </c>
      <c r="C95" s="56">
        <f>SUM(C93:C94)</f>
        <v>0</v>
      </c>
      <c r="D95" s="57">
        <f>B95-C95</f>
        <v>0</v>
      </c>
      <c r="E95" s="50"/>
      <c r="F95" s="9"/>
    </row>
    <row r="96" spans="1:6" ht="9" customHeight="1" thickTop="1">
      <c r="A96" s="53"/>
      <c r="B96" s="54"/>
      <c r="C96" s="54"/>
      <c r="D96" s="54"/>
      <c r="E96" s="50"/>
      <c r="F96" s="9"/>
    </row>
    <row r="97" spans="2:6" ht="3" customHeight="1">
      <c r="B97" s="52"/>
      <c r="E97" s="49"/>
      <c r="F97" s="9"/>
    </row>
    <row r="98" spans="1:6" ht="18.75" thickBot="1">
      <c r="A98" s="37" t="s">
        <v>4</v>
      </c>
      <c r="B98" s="38"/>
      <c r="C98" s="38"/>
      <c r="D98" s="36" t="s">
        <v>13</v>
      </c>
      <c r="F98" s="48"/>
    </row>
    <row r="99" spans="1:4" ht="16.5" thickBot="1" thickTop="1">
      <c r="A99" s="15" t="s">
        <v>0</v>
      </c>
      <c r="B99" s="16" t="s">
        <v>1</v>
      </c>
      <c r="C99" s="17" t="s">
        <v>2</v>
      </c>
      <c r="D99" s="18" t="s">
        <v>3</v>
      </c>
    </row>
    <row r="100" spans="1:8" s="44" customFormat="1" ht="17.25" hidden="1" thickTop="1">
      <c r="A100" s="40">
        <v>2005</v>
      </c>
      <c r="B100" s="41">
        <f>SUM(B7)</f>
        <v>33779920.65</v>
      </c>
      <c r="C100" s="41">
        <f>SUM(C7)</f>
        <v>0</v>
      </c>
      <c r="D100" s="41">
        <f>SUM(D7)</f>
        <v>33779920.65</v>
      </c>
      <c r="E100" s="42"/>
      <c r="F100" s="43"/>
      <c r="H100" s="45"/>
    </row>
    <row r="101" spans="1:8" s="44" customFormat="1" ht="17.25" thickTop="1">
      <c r="A101" s="40">
        <v>2006</v>
      </c>
      <c r="B101" s="41">
        <f aca="true" t="shared" si="3" ref="B101:D102">SUM(B21)</f>
        <v>289000000</v>
      </c>
      <c r="C101" s="41">
        <f t="shared" si="3"/>
        <v>0</v>
      </c>
      <c r="D101" s="41">
        <f t="shared" si="3"/>
        <v>289000000</v>
      </c>
      <c r="E101" s="42"/>
      <c r="F101" s="43"/>
      <c r="H101" s="45"/>
    </row>
    <row r="102" spans="1:8" s="44" customFormat="1" ht="16.5">
      <c r="A102" s="40">
        <v>2007</v>
      </c>
      <c r="B102" s="41">
        <f t="shared" si="3"/>
        <v>379500000</v>
      </c>
      <c r="C102" s="41">
        <f t="shared" si="3"/>
        <v>0</v>
      </c>
      <c r="D102" s="41">
        <f t="shared" si="3"/>
        <v>668500000</v>
      </c>
      <c r="E102" s="42"/>
      <c r="F102" s="43"/>
      <c r="H102" s="45"/>
    </row>
    <row r="103" spans="1:8" s="44" customFormat="1" ht="16.5">
      <c r="A103" s="40">
        <v>2008</v>
      </c>
      <c r="B103" s="41">
        <f>SUM(B23,B37)</f>
        <v>681500000</v>
      </c>
      <c r="C103" s="41">
        <f>SUM(C23,C37)</f>
        <v>14097560.98</v>
      </c>
      <c r="D103" s="41">
        <f>SUM(D23,D37)</f>
        <v>1335902439.02</v>
      </c>
      <c r="E103" s="42"/>
      <c r="F103" s="43"/>
      <c r="H103" s="45"/>
    </row>
    <row r="104" spans="1:8" s="44" customFormat="1" ht="16.5">
      <c r="A104" s="40">
        <v>2009</v>
      </c>
      <c r="B104" s="41">
        <f>SUM(B38,B24)</f>
        <v>750000000</v>
      </c>
      <c r="C104" s="41">
        <f>SUM(C38,C24)</f>
        <v>14097560.98</v>
      </c>
      <c r="D104" s="41">
        <f>SUM(D38,D24)</f>
        <v>2071804878.04</v>
      </c>
      <c r="E104" s="42"/>
      <c r="F104" s="43"/>
      <c r="H104" s="45"/>
    </row>
    <row r="105" spans="1:8" s="44" customFormat="1" ht="16.5">
      <c r="A105" s="40">
        <v>2010</v>
      </c>
      <c r="B105" s="41">
        <f aca="true" t="shared" si="4" ref="B105:D106">SUM(B39,B25,B81)</f>
        <v>386840000</v>
      </c>
      <c r="C105" s="41">
        <f t="shared" si="4"/>
        <v>14097560.98</v>
      </c>
      <c r="D105" s="41">
        <f t="shared" si="4"/>
        <v>2444547317.06</v>
      </c>
      <c r="E105" s="42"/>
      <c r="F105" s="43"/>
      <c r="H105" s="45"/>
    </row>
    <row r="106" spans="1:8" s="44" customFormat="1" ht="16.5">
      <c r="A106" s="40">
        <v>2011</v>
      </c>
      <c r="B106" s="41">
        <f t="shared" si="4"/>
        <v>769410935.78</v>
      </c>
      <c r="C106" s="41">
        <f t="shared" si="4"/>
        <v>32609756.1</v>
      </c>
      <c r="D106" s="41">
        <f t="shared" si="4"/>
        <v>3181348496.74</v>
      </c>
      <c r="E106" s="42"/>
      <c r="F106" s="43"/>
      <c r="H106" s="45"/>
    </row>
    <row r="107" spans="1:8" s="44" customFormat="1" ht="16.5">
      <c r="A107" s="40">
        <v>2012</v>
      </c>
      <c r="B107" s="41">
        <f>SUM(B27,B41,B83)</f>
        <v>738381000</v>
      </c>
      <c r="C107" s="41">
        <f>SUM(C27,C41,C83)</f>
        <v>65062137.04</v>
      </c>
      <c r="D107" s="41">
        <f>SUM(D27,D41,D83)</f>
        <v>3854667359.7</v>
      </c>
      <c r="E107" s="42"/>
      <c r="F107" s="43"/>
      <c r="H107" s="45"/>
    </row>
    <row r="108" spans="1:8" s="44" customFormat="1" ht="16.5">
      <c r="A108" s="40">
        <v>2013</v>
      </c>
      <c r="B108" s="41">
        <f aca="true" t="shared" si="5" ref="B108:D109">SUM(B28,B42,B84,B93)</f>
        <v>605368064.22</v>
      </c>
      <c r="C108" s="41">
        <f t="shared" si="5"/>
        <v>134109758.74</v>
      </c>
      <c r="D108" s="41">
        <f t="shared" si="5"/>
        <v>4325925665.18</v>
      </c>
      <c r="E108" s="42"/>
      <c r="F108" s="43"/>
      <c r="H108" s="45"/>
    </row>
    <row r="109" spans="1:8" s="44" customFormat="1" ht="17.25" thickBot="1">
      <c r="A109" s="40">
        <v>2014</v>
      </c>
      <c r="B109" s="41">
        <f t="shared" si="5"/>
        <v>0</v>
      </c>
      <c r="C109" s="41">
        <f t="shared" si="5"/>
        <v>176966898.98</v>
      </c>
      <c r="D109" s="41">
        <f t="shared" si="5"/>
        <v>4148958766.2</v>
      </c>
      <c r="E109" s="42"/>
      <c r="F109" s="43"/>
      <c r="H109" s="45"/>
    </row>
    <row r="110" spans="1:4" ht="13.5" thickTop="1">
      <c r="A110" s="39"/>
      <c r="B110" s="39"/>
      <c r="C110" s="39"/>
      <c r="D110" s="39"/>
    </row>
    <row r="111" spans="1:4" ht="18.75" thickBot="1">
      <c r="A111" s="31" t="s">
        <v>34</v>
      </c>
      <c r="B111" s="32">
        <f>B30+B44+B86+B95</f>
        <v>4600000000</v>
      </c>
      <c r="C111" s="32">
        <f>C30+C44+C86+C95</f>
        <v>451041233.8000001</v>
      </c>
      <c r="D111" s="32">
        <f>D30+D44+D86+D95</f>
        <v>4148958766.2</v>
      </c>
    </row>
    <row r="112" ht="13.5" thickTop="1"/>
    <row r="113" spans="2:3" ht="12.75">
      <c r="B113" s="33"/>
      <c r="C113" s="33"/>
    </row>
    <row r="114" ht="12.75">
      <c r="C114" s="33"/>
    </row>
    <row r="115" ht="12.75">
      <c r="B115" s="52"/>
    </row>
  </sheetData>
  <sheetProtection/>
  <mergeCells count="4">
    <mergeCell ref="A15:D15"/>
    <mergeCell ref="A31:D31"/>
    <mergeCell ref="A45:D45"/>
    <mergeCell ref="A58:D58"/>
  </mergeCells>
  <printOptions/>
  <pageMargins left="0.984251968503937" right="0.984251968503937" top="0.7874015748031497" bottom="0.984251968503937" header="0.5118110236220472" footer="0.5118110236220472"/>
  <pageSetup firstPageNumber="9" useFirstPageNumber="1" horizontalDpi="600" verticalDpi="600" orientation="portrait" paperSize="9" scale="75" r:id="rId1"/>
  <headerFooter scaleWithDoc="0" alignWithMargins="0">
    <oddFooter>&amp;L&amp;"Arial,Kurzíva"Zastupitelstvo Olomouckého kraje 20-02-2015
7. - Rozpočtový výhled Olomouckého kraje 2016 - 2017
Příloha č. 2:Přehled úvěrů a půjček Olomouckého kraje&amp;R&amp;"Arial,Kurzíva"Strana &amp;P (celkem 11)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Vítková Petra</dc:creator>
  <cp:keywords/>
  <dc:description/>
  <cp:lastModifiedBy>Dostálová Edita</cp:lastModifiedBy>
  <cp:lastPrinted>2015-01-30T07:23:48Z</cp:lastPrinted>
  <dcterms:created xsi:type="dcterms:W3CDTF">2007-04-30T12:48:03Z</dcterms:created>
  <dcterms:modified xsi:type="dcterms:W3CDTF">2015-01-30T07:24:25Z</dcterms:modified>
  <cp:category/>
  <cp:version/>
  <cp:contentType/>
  <cp:contentStatus/>
</cp:coreProperties>
</file>