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50" windowHeight="1204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List1!$3:$6</definedName>
    <definedName name="_xlnm.Print_Area" localSheetId="0">List1!$A$1:$K$49</definedName>
  </definedNames>
  <calcPr calcId="145621"/>
</workbook>
</file>

<file path=xl/calcChain.xml><?xml version="1.0" encoding="utf-8"?>
<calcChain xmlns="http://schemas.openxmlformats.org/spreadsheetml/2006/main">
  <c r="I38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21" i="1" l="1"/>
  <c r="I19" i="1"/>
  <c r="I20" i="1"/>
  <c r="I15" i="1"/>
  <c r="I16" i="1"/>
  <c r="I17" i="1"/>
  <c r="I18" i="1"/>
  <c r="I14" i="1"/>
  <c r="I10" i="1" l="1"/>
  <c r="J40" i="1" l="1"/>
  <c r="I40" i="1"/>
  <c r="H40" i="1"/>
  <c r="G40" i="1"/>
  <c r="F40" i="1"/>
  <c r="E40" i="1"/>
  <c r="D40" i="1"/>
  <c r="F10" i="1" l="1"/>
  <c r="G10" i="1" s="1"/>
  <c r="H9" i="1" l="1"/>
  <c r="E43" i="1" l="1"/>
  <c r="G43" i="1" l="1"/>
  <c r="I43" i="1" s="1"/>
  <c r="F43" i="1"/>
  <c r="H44" i="1" l="1"/>
  <c r="D44" i="1"/>
  <c r="J44" i="1" l="1"/>
  <c r="E44" i="1"/>
  <c r="F9" i="1"/>
  <c r="F44" i="1" l="1"/>
  <c r="H11" i="1"/>
  <c r="H47" i="1" s="1"/>
  <c r="F11" i="1"/>
  <c r="F47" i="1" s="1"/>
  <c r="D11" i="1"/>
  <c r="D47" i="1" s="1"/>
  <c r="G44" i="1" l="1"/>
  <c r="I44" i="1"/>
  <c r="G9" i="1" l="1"/>
  <c r="E11" i="1"/>
  <c r="E47" i="1" s="1"/>
  <c r="J11" i="1" l="1"/>
  <c r="J47" i="1" s="1"/>
  <c r="I9" i="1"/>
  <c r="I11" i="1" s="1"/>
  <c r="I47" i="1" s="1"/>
  <c r="G11" i="1"/>
  <c r="G47" i="1" s="1"/>
</calcChain>
</file>

<file path=xl/sharedStrings.xml><?xml version="1.0" encoding="utf-8"?>
<sst xmlns="http://schemas.openxmlformats.org/spreadsheetml/2006/main" count="136" uniqueCount="84">
  <si>
    <t>Název projektu</t>
  </si>
  <si>
    <t>Usnesení ROK</t>
  </si>
  <si>
    <t>1.</t>
  </si>
  <si>
    <t>Č.</t>
  </si>
  <si>
    <t>Celkové náklady projektu</t>
  </si>
  <si>
    <t>Celkové uznatelné náklady</t>
  </si>
  <si>
    <t>Celkové náklady OK</t>
  </si>
  <si>
    <t xml:space="preserve">Dotace 
</t>
  </si>
  <si>
    <t xml:space="preserve">Podíl OK
</t>
  </si>
  <si>
    <t xml:space="preserve">Celkem </t>
  </si>
  <si>
    <t>2.</t>
  </si>
  <si>
    <t>3.</t>
  </si>
  <si>
    <t>Celkové náklady PO</t>
  </si>
  <si>
    <t>4.</t>
  </si>
  <si>
    <t>5.</t>
  </si>
  <si>
    <t xml:space="preserve">Celkem za projekty </t>
  </si>
  <si>
    <r>
      <t xml:space="preserve">Projekty podané do Integrovaného regionálního operačního programu </t>
    </r>
    <r>
      <rPr>
        <sz val="12"/>
        <rFont val="Arial"/>
        <family val="2"/>
        <charset val="238"/>
      </rPr>
      <t>(</t>
    </r>
    <r>
      <rPr>
        <u/>
        <sz val="12"/>
        <rFont val="Arial"/>
        <family val="2"/>
        <charset val="238"/>
      </rPr>
      <t>prioritní osa 1</t>
    </r>
    <r>
      <rPr>
        <sz val="12"/>
        <rFont val="Arial"/>
        <family val="2"/>
        <charset val="238"/>
      </rPr>
      <t xml:space="preserve"> Zvyšování regionální mobility prostřednictvím připojení sekundárních a terciárních uzlů k infrastruktuře sítě TEN-T, včetně multimodálních uzlů ,</t>
    </r>
    <r>
      <rPr>
        <u/>
        <sz val="12"/>
        <rFont val="Arial"/>
        <family val="2"/>
        <charset val="238"/>
      </rPr>
      <t xml:space="preserve"> specifický cíl 1.1</t>
    </r>
    <r>
      <rPr>
        <sz val="12"/>
        <rFont val="Arial"/>
        <family val="2"/>
        <charset val="238"/>
      </rPr>
      <t xml:space="preserve"> Zvýšení regionální mobility prostřednictvím modernizace  a rozvoje sítí regionální silniční infrastruktury navazující na síť TEN-T)</t>
    </r>
  </si>
  <si>
    <t>8.</t>
  </si>
  <si>
    <t>9.</t>
  </si>
  <si>
    <t>10.</t>
  </si>
  <si>
    <t>Neuznatelné náklady                        (hradí OK/PO)</t>
  </si>
  <si>
    <t>sl. 6 + 7</t>
  </si>
  <si>
    <t>11.</t>
  </si>
  <si>
    <t>II/447 Strukov - Šternberk</t>
  </si>
  <si>
    <t>II/433 Prostějov - Mořice</t>
  </si>
  <si>
    <t>UR/104/12/2016</t>
  </si>
  <si>
    <t>Digitální povodňový plán Olomouckého kraje</t>
  </si>
  <si>
    <t>Pořízení vybavení pro odborné učebny - modernizace CNC zařízení a 3D zařízení včetně SW, rekonstrukce nové učebny programovatelných automatů, modernizace konektivity školy ve vazbě na odborné předměty</t>
  </si>
  <si>
    <t>Pořízení nových technologií pro odbornou výuku a vytvoření  fyzikálně - chemické učebny a laboratoře na SŠTZ Mohelnice</t>
  </si>
  <si>
    <t>Celková rekonstrukce zastaralých laboratoří chemických, fyzikálních a biologických, včetně nového vybavení</t>
  </si>
  <si>
    <t>Modernizace učeben a laboratoří Kouřílkova 8 a Bratří Hovůrkových 17</t>
  </si>
  <si>
    <t>Vybavení školních laboratoří v bezbariérové škole (VOŠ a SPŠ elektrotechnická - Olomouc, Božetěchova 3</t>
  </si>
  <si>
    <r>
      <t xml:space="preserve">Výstavba odborných učeben pro výuku oboru 28-44-M/01 Aplikovaná chemie v bezbariérové škole </t>
    </r>
    <r>
      <rPr>
        <sz val="12"/>
        <rFont val="Arial"/>
        <family val="2"/>
        <charset val="238"/>
      </rPr>
      <t>(Střední škola logistiky a chemie, Olomouc, U Hradiska 29)</t>
    </r>
  </si>
  <si>
    <r>
      <t xml:space="preserve">Bezbariérovost školy a pořízení strojů pro zajištění výuky oborů Strojírenství, Elektrotechnika, Průmyslový a  Interiérový design </t>
    </r>
    <r>
      <rPr>
        <sz val="12"/>
        <rFont val="Arial"/>
        <family val="2"/>
        <charset val="238"/>
      </rPr>
      <t>(Vyšší odborná škola a Střední průmyslová škola, Šumperk, Gen. Krátkého 1)</t>
    </r>
  </si>
  <si>
    <r>
      <t xml:space="preserve">Centrum polytechnické výchovy </t>
    </r>
    <r>
      <rPr>
        <sz val="12"/>
        <rFont val="Arial"/>
        <family val="2"/>
        <charset val="238"/>
      </rPr>
      <t>(Střední škola polytechnická, Olomouc, Rooseveltova 79)</t>
    </r>
  </si>
  <si>
    <t>UR/106/16/2016</t>
  </si>
  <si>
    <t>6.</t>
  </si>
  <si>
    <t>7.</t>
  </si>
  <si>
    <r>
      <t>Projekty podané do Integrovaného regionálního operačního programu</t>
    </r>
    <r>
      <rPr>
        <sz val="12"/>
        <rFont val="Arial"/>
        <family val="2"/>
        <charset val="238"/>
      </rPr>
      <t xml:space="preserve"> (p</t>
    </r>
    <r>
      <rPr>
        <u/>
        <sz val="12"/>
        <rFont val="Arial"/>
        <family val="2"/>
        <charset val="238"/>
      </rPr>
      <t xml:space="preserve">rioritní osa 2: </t>
    </r>
    <r>
      <rPr>
        <sz val="12"/>
        <rFont val="Arial"/>
        <family val="2"/>
        <charset val="238"/>
      </rPr>
      <t>Zkvalitnění veřejných služeb a podmínek života pro obyvatele regionů</t>
    </r>
    <r>
      <rPr>
        <u/>
        <sz val="12"/>
        <rFont val="Arial"/>
        <family val="2"/>
        <charset val="238"/>
      </rPr>
      <t xml:space="preserve">, investiční priorota 10: </t>
    </r>
    <r>
      <rPr>
        <sz val="12"/>
        <rFont val="Arial"/>
        <family val="2"/>
        <charset val="238"/>
      </rPr>
      <t xml:space="preserve">Investice do vzdělávání, odborného vzdělávání, včetně odborné přípravy pro získání dovedností a do celoživotního učení rozvíjením infrastruktury pro vzdělávání a odbornou přípravu, </t>
    </r>
    <r>
      <rPr>
        <u/>
        <sz val="12"/>
        <rFont val="Arial"/>
        <family val="2"/>
        <charset val="238"/>
      </rPr>
      <t xml:space="preserve">specifický cíl 2.4: </t>
    </r>
    <r>
      <rPr>
        <sz val="12"/>
        <rFont val="Arial"/>
        <family val="2"/>
        <charset val="238"/>
      </rPr>
      <t>Zvýšení kvality a dostupnosti infrastruktury pro vzdělávání a celoživotní učení)</t>
    </r>
  </si>
  <si>
    <r>
      <t>Projekt podaný do Operačního programu Životní prostředí</t>
    </r>
    <r>
      <rPr>
        <sz val="12"/>
        <rFont val="Arial"/>
        <family val="2"/>
        <charset val="238"/>
      </rPr>
      <t xml:space="preserve"> (</t>
    </r>
    <r>
      <rPr>
        <u/>
        <sz val="12"/>
        <rFont val="Arial"/>
        <family val="2"/>
        <charset val="238"/>
      </rPr>
      <t xml:space="preserve">prioritní osa 1: </t>
    </r>
    <r>
      <rPr>
        <sz val="12"/>
        <rFont val="Arial"/>
        <family val="2"/>
        <charset val="238"/>
      </rPr>
      <t xml:space="preserve">Zlepšování kvality vod a snižování rizika povodní,  </t>
    </r>
    <r>
      <rPr>
        <u/>
        <sz val="12"/>
        <rFont val="Arial"/>
        <family val="2"/>
        <charset val="238"/>
      </rPr>
      <t xml:space="preserve">specifický cíl 1.4: </t>
    </r>
    <r>
      <rPr>
        <sz val="12"/>
        <rFont val="Arial"/>
        <family val="2"/>
        <charset val="238"/>
      </rPr>
      <t>Podpořit preventivní protipovodňová opatření)</t>
    </r>
  </si>
  <si>
    <r>
      <t xml:space="preserve">Podané žádosti o dotaci </t>
    </r>
    <r>
      <rPr>
        <u/>
        <sz val="14"/>
        <rFont val="Arial"/>
        <family val="2"/>
        <charset val="238"/>
      </rPr>
      <t>(na projekty spolufinancované z evropských fondů)</t>
    </r>
  </si>
  <si>
    <r>
      <t xml:space="preserve">Pořízení nových zařízení a vybavení pro odbornou výuku včetně IT podpory </t>
    </r>
    <r>
      <rPr>
        <i/>
        <sz val="12"/>
        <rFont val="Arial"/>
        <family val="2"/>
        <charset val="238"/>
      </rPr>
      <t>(Střední zdravotnická škola a Vyšší odborná škola zdravotnická Emanuela Pöttinga a Jazyková škola s právem státní jazykové školy)</t>
    </r>
  </si>
  <si>
    <t>12.</t>
  </si>
  <si>
    <r>
      <t xml:space="preserve">Vybudování učeben pro výuku oborů Obalová technika, Tiskař na polygrafických strojích a Reprodukční grafik pro média včetně IT podpory </t>
    </r>
    <r>
      <rPr>
        <i/>
        <sz val="12"/>
        <rFont val="Arial"/>
        <family val="2"/>
        <charset val="238"/>
      </rPr>
      <t>(Střední škola polygrafická Olomouc)</t>
    </r>
  </si>
  <si>
    <t>13.</t>
  </si>
  <si>
    <r>
      <t xml:space="preserve">Modernizace a rekonstrukce odborných učeben </t>
    </r>
    <r>
      <rPr>
        <i/>
        <sz val="12"/>
        <rFont val="Arial"/>
        <family val="2"/>
        <charset val="238"/>
      </rPr>
      <t>(Střední lesnická škola Hranice)</t>
    </r>
  </si>
  <si>
    <t>14.</t>
  </si>
  <si>
    <r>
      <t xml:space="preserve">Nákup vybavení a zařízení pro odbornou výuku včetně potřebného IT </t>
    </r>
    <r>
      <rPr>
        <i/>
        <sz val="12"/>
        <rFont val="Arial"/>
        <family val="2"/>
        <charset val="238"/>
      </rPr>
      <t>(Střední škola řezbářská, Tovačov, Nádražní 146)</t>
    </r>
  </si>
  <si>
    <t>15.</t>
  </si>
  <si>
    <r>
      <t xml:space="preserve">Modernizace vozového parku pro praktické vyučování a odborné praxe </t>
    </r>
    <r>
      <rPr>
        <i/>
        <sz val="12"/>
        <rFont val="Arial"/>
        <family val="2"/>
        <charset val="238"/>
      </rPr>
      <t>(Střední průmyslová škola Hranice)</t>
    </r>
  </si>
  <si>
    <t>16.</t>
  </si>
  <si>
    <r>
      <t xml:space="preserve">Modernizace učeben odborného výcviku včetně SW pro CNC </t>
    </r>
    <r>
      <rPr>
        <i/>
        <sz val="12"/>
        <rFont val="Arial"/>
        <family val="2"/>
        <charset val="238"/>
      </rPr>
      <t>(Střední škola polytechnická, Olomouc, Rooseveltova 79</t>
    </r>
  </si>
  <si>
    <t>17.</t>
  </si>
  <si>
    <t>18.</t>
  </si>
  <si>
    <r>
      <t xml:space="preserve">Pořízení CNC strojů, konvenčních obráběcích strojů a vybudování multifunkční výukové učebny </t>
    </r>
    <r>
      <rPr>
        <i/>
        <sz val="12"/>
        <rFont val="Arial"/>
        <family val="2"/>
        <charset val="238"/>
      </rPr>
      <t>(Střední odborná škola a střední odborné učiliště strojítrenské a stavební, Jeseník)</t>
    </r>
  </si>
  <si>
    <t>19.</t>
  </si>
  <si>
    <r>
      <t xml:space="preserve">Vybudování chemické laboratoře, dvou jazykových učeben, vybudování fyzikální učebny a konektivity školy </t>
    </r>
    <r>
      <rPr>
        <i/>
        <sz val="12"/>
        <rFont val="Arial"/>
        <family val="2"/>
        <charset val="238"/>
      </rPr>
      <t>(Gymnázium Jana Blahoslava a Střední pedagogická škola, Přerov)</t>
    </r>
  </si>
  <si>
    <r>
      <t xml:space="preserve">Modernizace infrastruktury Gymnázia Jiřího Wolkera - modernizace učeben ve vazbě na přírodní vědy a práce s digitálními technologiemi </t>
    </r>
    <r>
      <rPr>
        <i/>
        <sz val="12"/>
        <rFont val="Arial"/>
        <family val="2"/>
        <charset val="238"/>
      </rPr>
      <t>(Gymnázium Jiřího Wolkera, Prostějov)</t>
    </r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</si>
  <si>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</si>
  <si>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</si>
  <si>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</si>
  <si>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</si>
  <si>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</si>
  <si>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</si>
  <si>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</si>
  <si>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</si>
  <si>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</si>
  <si>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 xml:space="preserve">Vybavení odborných učeben pro výuku Grafického designu </t>
    </r>
    <r>
      <rPr>
        <i/>
        <sz val="12"/>
        <rFont val="Arial"/>
        <family val="2"/>
        <charset val="238"/>
      </rPr>
      <t>(Střední průmyslová škola stavební, Lipník nad Bečvou)</t>
    </r>
  </si>
  <si>
    <r>
      <t xml:space="preserve">Vybudování učebny polytechnického vzdělávání </t>
    </r>
    <r>
      <rPr>
        <i/>
        <sz val="12"/>
        <rFont val="Arial"/>
        <family val="2"/>
        <charset val="238"/>
      </rPr>
      <t>(Gymnázium Jakuba Škody, Přerov)</t>
    </r>
  </si>
  <si>
    <r>
      <t xml:space="preserve">Rekonstrukce zastaralých laboratoří biologie a chemie včetně odborných učeben Bi a Ch, skladů a váhovny </t>
    </r>
    <r>
      <rPr>
        <i/>
        <sz val="12"/>
        <rFont val="Arial"/>
        <family val="2"/>
        <charset val="238"/>
      </rPr>
      <t>(Gymnáziun Šternberk)</t>
    </r>
  </si>
  <si>
    <r>
      <t xml:space="preserve">Pořízení techniky pro odbornou výuku a IT podporu </t>
    </r>
    <r>
      <rPr>
        <i/>
        <sz val="12"/>
        <rFont val="Arial"/>
        <family val="2"/>
        <charset val="238"/>
      </rPr>
      <t>(Střední odborná škola lesnická a strojírenská Šternberk)</t>
    </r>
  </si>
  <si>
    <r>
      <t xml:space="preserve">Vybavení cukrářského praktického pracoviště, vybavení pracoviště kuchař </t>
    </r>
    <r>
      <rPr>
        <i/>
        <sz val="12"/>
        <rFont val="Arial"/>
        <family val="2"/>
        <charset val="238"/>
      </rPr>
      <t>(Střední odborná škola obchodu a služeb Olomouc, Štursova 14</t>
    </r>
  </si>
  <si>
    <r>
      <t xml:space="preserve">Modernizace a vybavení odborné učebny pro obor autolakýrník </t>
    </r>
    <r>
      <rPr>
        <i/>
        <sz val="12"/>
        <rFont val="Arial"/>
        <family val="2"/>
        <charset val="238"/>
      </rPr>
      <t>(Vyšší odborná škola a Střední automobilní, Zábřeh, U Dráhy 6)</t>
    </r>
  </si>
  <si>
    <r>
      <t xml:space="preserve">Vybudování odborné učebny včetně vnitřního zařízení a materiálového vybavení ve středisku  praktického vyučování v oboru instalatér a elektrikář a pořízení nákladního vozidla s přívěsem pro výuku řidičského oprávnění skupiny C a C+E, konektivita školy </t>
    </r>
    <r>
      <rPr>
        <i/>
        <sz val="12"/>
        <rFont val="Arial"/>
        <family val="2"/>
        <charset val="238"/>
      </rPr>
      <t>(Švehlova střední škola polytechnická Prostějov)</t>
    </r>
  </si>
  <si>
    <r>
      <t xml:space="preserve">Zřízení jazykové laboratoře, laboratoře fyziky a odborné učebny fyziky </t>
    </r>
    <r>
      <rPr>
        <i/>
        <sz val="12"/>
        <rFont val="Arial"/>
        <family val="2"/>
        <charset val="238"/>
      </rPr>
      <t>(Gymnázium Zábřeh)</t>
    </r>
  </si>
  <si>
    <t>UR/98/36/2016</t>
  </si>
  <si>
    <t>UR/2/34/2016</t>
  </si>
  <si>
    <t>sl. 5 + 8</t>
  </si>
  <si>
    <t>sl. 7 + 8</t>
  </si>
  <si>
    <t>sl. 7+ 8</t>
  </si>
  <si>
    <t>Realizátor</t>
  </si>
  <si>
    <t>OK</t>
  </si>
  <si>
    <t>PO</t>
  </si>
  <si>
    <t>Vysvětlivky:  OK - Olomoucký kraj, PO - příspěvková organizace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</si>
</sst>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2"/>
      <name val="Arial"/>
      <family val="2"/>
      <charset val="238"/>
    </font>
    <font>
      <u/>
      <sz val="14"/>
      <name val="Arial"/>
      <family val="2"/>
      <charset val="238"/>
    </font>
    <font>
      <i/>
      <sz val="12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4" fontId="1" fillId="5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4" fontId="0" fillId="0" borderId="0" xfId="0" applyNumberFormat="1"/>
    <xf numFmtId="0" fontId="1" fillId="5" borderId="13" xfId="0" applyFont="1" applyFill="1" applyBorder="1" applyAlignment="1">
      <alignment horizontal="left" vertical="center" wrapText="1"/>
    </xf>
    <xf numFmtId="164" fontId="4" fillId="5" borderId="13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21" xfId="0" applyNumberFormat="1" applyFont="1" applyFill="1" applyBorder="1" applyAlignment="1">
      <alignment horizontal="right" vertical="center"/>
    </xf>
    <xf numFmtId="164" fontId="1" fillId="4" borderId="11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0" fillId="0" borderId="20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5" borderId="0" xfId="0" applyFill="1"/>
    <xf numFmtId="0" fontId="1" fillId="5" borderId="2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vertical="center"/>
    </xf>
    <xf numFmtId="164" fontId="1" fillId="5" borderId="23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9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32" xfId="0" applyBorder="1"/>
    <xf numFmtId="4" fontId="0" fillId="0" borderId="32" xfId="0" applyNumberFormat="1" applyBorder="1"/>
    <xf numFmtId="0" fontId="0" fillId="0" borderId="33" xfId="0" applyBorder="1" applyAlignment="1">
      <alignment horizontal="center" vertical="center"/>
    </xf>
    <xf numFmtId="0" fontId="2" fillId="0" borderId="0" xfId="0" applyFont="1"/>
    <xf numFmtId="0" fontId="1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62"/>
  <sheetViews>
    <sheetView tabSelected="1" view="pageBreakPreview" zoomScale="70" zoomScaleNormal="80" zoomScaleSheetLayoutView="70" zoomScalePageLayoutView="75" workbookViewId="0">
      <pane ySplit="6" topLeftCell="A37" activePane="bottomLeft" state="frozen"/>
      <selection pane="bottomLeft" activeCell="A50" sqref="A50"/>
    </sheetView>
  </sheetViews>
  <sheetFormatPr defaultRowHeight="12.75" x14ac:dyDescent="0.2"/>
  <cols>
    <col min="1" max="1" width="5.7109375" style="8" customWidth="1"/>
    <col min="2" max="2" width="64.7109375" style="2" customWidth="1"/>
    <col min="3" max="3" width="14.7109375" style="77" customWidth="1"/>
    <col min="4" max="4" width="22.28515625" customWidth="1"/>
    <col min="5" max="5" width="22.140625" customWidth="1"/>
    <col min="6" max="6" width="21" customWidth="1"/>
    <col min="7" max="7" width="20.42578125" customWidth="1"/>
    <col min="8" max="8" width="20.85546875" style="19" customWidth="1"/>
    <col min="9" max="9" width="19.85546875" customWidth="1"/>
    <col min="10" max="10" width="19.7109375" customWidth="1"/>
    <col min="11" max="11" width="21.42578125" style="1" customWidth="1"/>
  </cols>
  <sheetData>
    <row r="1" spans="1:110" ht="20.25" customHeight="1" x14ac:dyDescent="0.25">
      <c r="A1" s="48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0" ht="15.75" customHeight="1" thickBot="1" x14ac:dyDescent="0.25">
      <c r="I2" s="6"/>
      <c r="J2" s="6"/>
    </row>
    <row r="3" spans="1:110" s="1" customFormat="1" ht="32.65" customHeight="1" x14ac:dyDescent="0.2">
      <c r="A3" s="61" t="s">
        <v>3</v>
      </c>
      <c r="B3" s="50" t="s">
        <v>0</v>
      </c>
      <c r="C3" s="78" t="s">
        <v>80</v>
      </c>
      <c r="D3" s="52" t="s">
        <v>4</v>
      </c>
      <c r="E3" s="52" t="s">
        <v>5</v>
      </c>
      <c r="F3" s="52" t="s">
        <v>7</v>
      </c>
      <c r="G3" s="52" t="s">
        <v>8</v>
      </c>
      <c r="H3" s="54" t="s">
        <v>20</v>
      </c>
      <c r="I3" s="52" t="s">
        <v>6</v>
      </c>
      <c r="J3" s="52" t="s">
        <v>12</v>
      </c>
      <c r="K3" s="57" t="s">
        <v>1</v>
      </c>
    </row>
    <row r="4" spans="1:110" s="1" customFormat="1" ht="18.600000000000001" customHeight="1" x14ac:dyDescent="0.2">
      <c r="A4" s="62"/>
      <c r="B4" s="51"/>
      <c r="C4" s="63"/>
      <c r="D4" s="53"/>
      <c r="E4" s="53"/>
      <c r="F4" s="53"/>
      <c r="G4" s="53"/>
      <c r="H4" s="55"/>
      <c r="I4" s="53"/>
      <c r="J4" s="53"/>
      <c r="K4" s="58"/>
    </row>
    <row r="5" spans="1:110" s="1" customFormat="1" ht="17.25" customHeight="1" thickBot="1" x14ac:dyDescent="0.25">
      <c r="A5" s="39"/>
      <c r="B5" s="38"/>
      <c r="C5" s="64"/>
      <c r="D5" s="5" t="s">
        <v>77</v>
      </c>
      <c r="E5" s="5" t="s">
        <v>21</v>
      </c>
      <c r="F5" s="60"/>
      <c r="G5" s="60"/>
      <c r="H5" s="56"/>
      <c r="I5" s="5" t="s">
        <v>78</v>
      </c>
      <c r="J5" s="5" t="s">
        <v>79</v>
      </c>
      <c r="K5" s="59"/>
    </row>
    <row r="6" spans="1:110" s="1" customFormat="1" ht="21.4" customHeight="1" thickTop="1" thickBot="1" x14ac:dyDescent="0.25">
      <c r="A6" s="65">
        <v>1</v>
      </c>
      <c r="B6" s="66">
        <v>2</v>
      </c>
      <c r="C6" s="79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7">
        <v>10</v>
      </c>
      <c r="K6" s="68">
        <v>11</v>
      </c>
    </row>
    <row r="7" spans="1:110" s="4" customFormat="1" ht="21.75" customHeight="1" thickBot="1" x14ac:dyDescent="0.25">
      <c r="A7" s="12"/>
      <c r="B7" s="13"/>
      <c r="C7" s="80"/>
      <c r="D7" s="14"/>
      <c r="E7" s="14"/>
      <c r="F7" s="14"/>
      <c r="G7" s="14"/>
      <c r="H7" s="14"/>
      <c r="I7" s="14"/>
      <c r="J7" s="14"/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</row>
    <row r="8" spans="1:110" s="18" customFormat="1" ht="47.25" customHeight="1" x14ac:dyDescent="0.2">
      <c r="A8" s="40" t="s">
        <v>16</v>
      </c>
      <c r="B8" s="41"/>
      <c r="C8" s="41"/>
      <c r="D8" s="41"/>
      <c r="E8" s="41"/>
      <c r="F8" s="41"/>
      <c r="G8" s="41"/>
      <c r="H8" s="41"/>
      <c r="I8" s="41"/>
      <c r="J8" s="41"/>
      <c r="K8" s="42"/>
    </row>
    <row r="9" spans="1:110" s="4" customFormat="1" ht="48" customHeight="1" x14ac:dyDescent="0.2">
      <c r="A9" s="10" t="s">
        <v>2</v>
      </c>
      <c r="B9" s="20" t="s">
        <v>23</v>
      </c>
      <c r="C9" s="81" t="s">
        <v>81</v>
      </c>
      <c r="D9" s="21">
        <v>237793634.21000001</v>
      </c>
      <c r="E9" s="22">
        <v>225689476.19</v>
      </c>
      <c r="F9" s="21">
        <f>E9*0.9</f>
        <v>203120528.57100001</v>
      </c>
      <c r="G9" s="21">
        <f>E9-F9</f>
        <v>22568947.618999988</v>
      </c>
      <c r="H9" s="21">
        <f>D9-E9</f>
        <v>12104158.020000011</v>
      </c>
      <c r="I9" s="22">
        <f>G9+H9</f>
        <v>34673105.638999999</v>
      </c>
      <c r="J9" s="23">
        <v>0</v>
      </c>
      <c r="K9" s="15" t="s">
        <v>25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</row>
    <row r="10" spans="1:110" s="4" customFormat="1" ht="48" customHeight="1" thickBot="1" x14ac:dyDescent="0.25">
      <c r="A10" s="10" t="s">
        <v>10</v>
      </c>
      <c r="B10" s="20" t="s">
        <v>24</v>
      </c>
      <c r="C10" s="81" t="s">
        <v>81</v>
      </c>
      <c r="D10" s="21">
        <v>218988339.91</v>
      </c>
      <c r="E10" s="22">
        <v>212454011.86000001</v>
      </c>
      <c r="F10" s="21">
        <f t="shared" ref="F10" si="0">E10*0.9</f>
        <v>191208610.67400002</v>
      </c>
      <c r="G10" s="21">
        <f t="shared" ref="G10" si="1">E10-F10</f>
        <v>21245401.18599999</v>
      </c>
      <c r="H10" s="21">
        <v>6534328.0499999998</v>
      </c>
      <c r="I10" s="22">
        <f>G10+H10</f>
        <v>27779729.23599999</v>
      </c>
      <c r="J10" s="23">
        <v>0</v>
      </c>
      <c r="K10" s="15" t="s">
        <v>25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</row>
    <row r="11" spans="1:110" s="4" customFormat="1" ht="21" customHeight="1" thickBot="1" x14ac:dyDescent="0.25">
      <c r="A11" s="43" t="s">
        <v>9</v>
      </c>
      <c r="B11" s="44"/>
      <c r="C11" s="82"/>
      <c r="D11" s="24">
        <f t="shared" ref="D11:J11" si="2">SUM(D9:D10)</f>
        <v>456781974.12</v>
      </c>
      <c r="E11" s="24">
        <f t="shared" si="2"/>
        <v>438143488.05000001</v>
      </c>
      <c r="F11" s="24">
        <f t="shared" si="2"/>
        <v>394329139.245</v>
      </c>
      <c r="G11" s="24">
        <f t="shared" si="2"/>
        <v>43814348.804999977</v>
      </c>
      <c r="H11" s="24">
        <f t="shared" si="2"/>
        <v>18638486.070000011</v>
      </c>
      <c r="I11" s="24">
        <f t="shared" si="2"/>
        <v>62452834.874999985</v>
      </c>
      <c r="J11" s="24">
        <f t="shared" si="2"/>
        <v>0</v>
      </c>
      <c r="K11" s="16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</row>
    <row r="12" spans="1:110" ht="26.45" customHeight="1" thickBot="1" x14ac:dyDescent="0.25">
      <c r="A12" s="26"/>
      <c r="B12" s="27"/>
      <c r="C12" s="83"/>
      <c r="D12" s="28"/>
      <c r="E12" s="28"/>
      <c r="F12" s="28"/>
      <c r="G12" s="28"/>
      <c r="H12" s="29"/>
      <c r="I12" s="28"/>
      <c r="J12" s="28"/>
      <c r="K12" s="30"/>
    </row>
    <row r="13" spans="1:110" s="18" customFormat="1" ht="67.150000000000006" customHeight="1" x14ac:dyDescent="0.2">
      <c r="A13" s="45" t="s">
        <v>38</v>
      </c>
      <c r="B13" s="46"/>
      <c r="C13" s="46"/>
      <c r="D13" s="46"/>
      <c r="E13" s="46"/>
      <c r="F13" s="46"/>
      <c r="G13" s="46"/>
      <c r="H13" s="46"/>
      <c r="I13" s="46"/>
      <c r="J13" s="46"/>
      <c r="K13" s="47"/>
    </row>
    <row r="14" spans="1:110" s="4" customFormat="1" ht="67.150000000000006" customHeight="1" x14ac:dyDescent="0.2">
      <c r="A14" s="31" t="s">
        <v>11</v>
      </c>
      <c r="B14" s="25" t="s">
        <v>27</v>
      </c>
      <c r="C14" s="84" t="s">
        <v>81</v>
      </c>
      <c r="D14" s="21">
        <v>18515352.600000001</v>
      </c>
      <c r="E14" s="22">
        <v>18224275</v>
      </c>
      <c r="F14" s="21">
        <v>16388535</v>
      </c>
      <c r="G14" s="21">
        <v>1835740</v>
      </c>
      <c r="H14" s="21">
        <v>291077.59999999998</v>
      </c>
      <c r="I14" s="22">
        <f>G14+H14</f>
        <v>2126817.6</v>
      </c>
      <c r="J14" s="22">
        <v>0</v>
      </c>
      <c r="K14" s="15" t="s">
        <v>35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1:110" s="4" customFormat="1" ht="47.25" customHeight="1" x14ac:dyDescent="0.2">
      <c r="A15" s="31" t="s">
        <v>13</v>
      </c>
      <c r="B15" s="25" t="s">
        <v>28</v>
      </c>
      <c r="C15" s="84" t="s">
        <v>81</v>
      </c>
      <c r="D15" s="21">
        <v>8786000</v>
      </c>
      <c r="E15" s="22">
        <v>8501000</v>
      </c>
      <c r="F15" s="21">
        <v>7650900</v>
      </c>
      <c r="G15" s="21">
        <v>850100</v>
      </c>
      <c r="H15" s="21">
        <v>285000</v>
      </c>
      <c r="I15" s="22">
        <f t="shared" ref="I15:I38" si="3">G15+H15</f>
        <v>1135100</v>
      </c>
      <c r="J15" s="22">
        <v>0</v>
      </c>
      <c r="K15" s="15" t="s">
        <v>35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</row>
    <row r="16" spans="1:110" s="4" customFormat="1" ht="47.25" customHeight="1" x14ac:dyDescent="0.2">
      <c r="A16" s="31" t="s">
        <v>14</v>
      </c>
      <c r="B16" s="25" t="s">
        <v>29</v>
      </c>
      <c r="C16" s="84" t="s">
        <v>81</v>
      </c>
      <c r="D16" s="21">
        <v>14829451.9</v>
      </c>
      <c r="E16" s="22">
        <v>14329525</v>
      </c>
      <c r="F16" s="21">
        <v>12896572.5</v>
      </c>
      <c r="G16" s="21">
        <v>1432952.5</v>
      </c>
      <c r="H16" s="21">
        <v>499926.9</v>
      </c>
      <c r="I16" s="22">
        <f t="shared" si="3"/>
        <v>1932879.4</v>
      </c>
      <c r="J16" s="22">
        <v>0</v>
      </c>
      <c r="K16" s="15" t="s">
        <v>35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</row>
    <row r="17" spans="1:110" s="4" customFormat="1" ht="47.25" customHeight="1" x14ac:dyDescent="0.2">
      <c r="A17" s="31" t="s">
        <v>36</v>
      </c>
      <c r="B17" s="25" t="s">
        <v>30</v>
      </c>
      <c r="C17" s="84" t="s">
        <v>81</v>
      </c>
      <c r="D17" s="21">
        <v>13984200</v>
      </c>
      <c r="E17" s="22">
        <v>13554900</v>
      </c>
      <c r="F17" s="21">
        <v>12199410</v>
      </c>
      <c r="G17" s="21">
        <v>1355490</v>
      </c>
      <c r="H17" s="21">
        <v>429300</v>
      </c>
      <c r="I17" s="22">
        <f t="shared" si="3"/>
        <v>1784790</v>
      </c>
      <c r="J17" s="22">
        <v>0</v>
      </c>
      <c r="K17" s="15" t="s">
        <v>35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</row>
    <row r="18" spans="1:110" s="4" customFormat="1" ht="47.25" customHeight="1" x14ac:dyDescent="0.2">
      <c r="A18" s="31" t="s">
        <v>37</v>
      </c>
      <c r="B18" s="25" t="s">
        <v>31</v>
      </c>
      <c r="C18" s="84" t="s">
        <v>81</v>
      </c>
      <c r="D18" s="21">
        <v>11375995</v>
      </c>
      <c r="E18" s="22">
        <v>11263465</v>
      </c>
      <c r="F18" s="21">
        <v>10137118.5</v>
      </c>
      <c r="G18" s="21">
        <v>1126346.5</v>
      </c>
      <c r="H18" s="21">
        <v>112530</v>
      </c>
      <c r="I18" s="22">
        <f t="shared" si="3"/>
        <v>1238876.5</v>
      </c>
      <c r="J18" s="23">
        <v>0</v>
      </c>
      <c r="K18" s="15" t="s">
        <v>35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</row>
    <row r="19" spans="1:110" s="4" customFormat="1" ht="55.15" customHeight="1" x14ac:dyDescent="0.2">
      <c r="A19" s="31" t="s">
        <v>17</v>
      </c>
      <c r="B19" s="25" t="s">
        <v>32</v>
      </c>
      <c r="C19" s="84" t="s">
        <v>81</v>
      </c>
      <c r="D19" s="21">
        <v>5824500</v>
      </c>
      <c r="E19" s="22">
        <v>5522000</v>
      </c>
      <c r="F19" s="21">
        <v>4969800</v>
      </c>
      <c r="G19" s="21">
        <v>552200</v>
      </c>
      <c r="H19" s="21">
        <v>302500</v>
      </c>
      <c r="I19" s="22">
        <f t="shared" si="3"/>
        <v>854700</v>
      </c>
      <c r="J19" s="23">
        <v>0</v>
      </c>
      <c r="K19" s="15" t="s">
        <v>35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</row>
    <row r="20" spans="1:110" s="4" customFormat="1" ht="65.45" customHeight="1" x14ac:dyDescent="0.2">
      <c r="A20" s="31" t="s">
        <v>18</v>
      </c>
      <c r="B20" s="25" t="s">
        <v>33</v>
      </c>
      <c r="C20" s="84" t="s">
        <v>81</v>
      </c>
      <c r="D20" s="21">
        <v>4844379</v>
      </c>
      <c r="E20" s="22">
        <v>4730000</v>
      </c>
      <c r="F20" s="21">
        <v>4257000</v>
      </c>
      <c r="G20" s="21">
        <v>473000</v>
      </c>
      <c r="H20" s="21">
        <v>114379</v>
      </c>
      <c r="I20" s="22">
        <f t="shared" si="3"/>
        <v>587379</v>
      </c>
      <c r="J20" s="23">
        <v>0</v>
      </c>
      <c r="K20" s="15" t="s">
        <v>35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</row>
    <row r="21" spans="1:110" s="4" customFormat="1" ht="47.25" customHeight="1" x14ac:dyDescent="0.2">
      <c r="A21" s="32" t="s">
        <v>19</v>
      </c>
      <c r="B21" s="20" t="s">
        <v>34</v>
      </c>
      <c r="C21" s="81" t="s">
        <v>81</v>
      </c>
      <c r="D21" s="21">
        <v>25444000</v>
      </c>
      <c r="E21" s="21">
        <v>24914000</v>
      </c>
      <c r="F21" s="22">
        <v>22422600</v>
      </c>
      <c r="G21" s="21">
        <v>2491400</v>
      </c>
      <c r="H21" s="21">
        <v>530000</v>
      </c>
      <c r="I21" s="22">
        <f t="shared" si="3"/>
        <v>3021400</v>
      </c>
      <c r="J21" s="23">
        <v>0</v>
      </c>
      <c r="K21" s="15" t="s">
        <v>35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</row>
    <row r="22" spans="1:110" s="3" customFormat="1" ht="65.45" customHeight="1" x14ac:dyDescent="0.2">
      <c r="A22" s="32" t="s">
        <v>22</v>
      </c>
      <c r="B22" s="25" t="s">
        <v>41</v>
      </c>
      <c r="C22" s="84" t="s">
        <v>82</v>
      </c>
      <c r="D22" s="22">
        <v>3370561.54</v>
      </c>
      <c r="E22" s="22">
        <v>3370561.54</v>
      </c>
      <c r="F22" s="22">
        <v>3033505.39</v>
      </c>
      <c r="G22" s="22">
        <v>337056.15</v>
      </c>
      <c r="H22" s="22">
        <v>0</v>
      </c>
      <c r="I22" s="22">
        <f t="shared" si="3"/>
        <v>337056.15</v>
      </c>
      <c r="J22" s="23">
        <v>0</v>
      </c>
      <c r="K22" s="15" t="s">
        <v>75</v>
      </c>
    </row>
    <row r="23" spans="1:110" s="3" customFormat="1" ht="65.45" customHeight="1" x14ac:dyDescent="0.2">
      <c r="A23" s="31" t="s">
        <v>42</v>
      </c>
      <c r="B23" s="25" t="s">
        <v>43</v>
      </c>
      <c r="C23" s="84" t="s">
        <v>82</v>
      </c>
      <c r="D23" s="22">
        <v>3790461.27</v>
      </c>
      <c r="E23" s="22">
        <v>3729961.27</v>
      </c>
      <c r="F23" s="22">
        <v>3302515.14</v>
      </c>
      <c r="G23" s="22">
        <v>427446.13</v>
      </c>
      <c r="H23" s="22">
        <v>60500</v>
      </c>
      <c r="I23" s="22">
        <f t="shared" si="3"/>
        <v>487946.13</v>
      </c>
      <c r="J23" s="23">
        <v>0</v>
      </c>
      <c r="K23" s="15" t="s">
        <v>75</v>
      </c>
    </row>
    <row r="24" spans="1:110" s="3" customFormat="1" ht="65.45" customHeight="1" x14ac:dyDescent="0.2">
      <c r="A24" s="31" t="s">
        <v>44</v>
      </c>
      <c r="B24" s="25" t="s">
        <v>45</v>
      </c>
      <c r="C24" s="84" t="s">
        <v>82</v>
      </c>
      <c r="D24" s="22">
        <v>2087176.64</v>
      </c>
      <c r="E24" s="22">
        <v>2087176.64</v>
      </c>
      <c r="F24" s="22">
        <v>1878458.98</v>
      </c>
      <c r="G24" s="22">
        <v>208717.66</v>
      </c>
      <c r="H24" s="22">
        <v>0</v>
      </c>
      <c r="I24" s="22">
        <f t="shared" si="3"/>
        <v>208717.66</v>
      </c>
      <c r="J24" s="23">
        <v>0</v>
      </c>
      <c r="K24" s="15" t="s">
        <v>75</v>
      </c>
    </row>
    <row r="25" spans="1:110" s="3" customFormat="1" ht="65.45" customHeight="1" x14ac:dyDescent="0.2">
      <c r="A25" s="31" t="s">
        <v>46</v>
      </c>
      <c r="B25" s="25" t="s">
        <v>47</v>
      </c>
      <c r="C25" s="84" t="s">
        <v>82</v>
      </c>
      <c r="D25" s="22">
        <v>3624715.77</v>
      </c>
      <c r="E25" s="22">
        <v>3564215.77</v>
      </c>
      <c r="F25" s="22">
        <v>3207794.19</v>
      </c>
      <c r="G25" s="22">
        <v>356421.58</v>
      </c>
      <c r="H25" s="22">
        <v>60500</v>
      </c>
      <c r="I25" s="22">
        <f t="shared" si="3"/>
        <v>416921.58</v>
      </c>
      <c r="J25" s="23">
        <v>0</v>
      </c>
      <c r="K25" s="15" t="s">
        <v>75</v>
      </c>
    </row>
    <row r="26" spans="1:110" s="3" customFormat="1" ht="65.45" customHeight="1" x14ac:dyDescent="0.2">
      <c r="A26" s="31" t="s">
        <v>48</v>
      </c>
      <c r="B26" s="25" t="s">
        <v>49</v>
      </c>
      <c r="C26" s="84" t="s">
        <v>82</v>
      </c>
      <c r="D26" s="22">
        <v>2690899.69</v>
      </c>
      <c r="E26" s="22">
        <v>2630399.69</v>
      </c>
      <c r="F26" s="22">
        <v>2367359.7200000002</v>
      </c>
      <c r="G26" s="22">
        <v>263039.96999999997</v>
      </c>
      <c r="H26" s="22">
        <v>60500</v>
      </c>
      <c r="I26" s="22">
        <f t="shared" si="3"/>
        <v>323539.96999999997</v>
      </c>
      <c r="J26" s="23">
        <v>0</v>
      </c>
      <c r="K26" s="15" t="s">
        <v>75</v>
      </c>
    </row>
    <row r="27" spans="1:110" s="3" customFormat="1" ht="65.45" customHeight="1" x14ac:dyDescent="0.2">
      <c r="A27" s="31" t="s">
        <v>50</v>
      </c>
      <c r="B27" s="25" t="s">
        <v>51</v>
      </c>
      <c r="C27" s="84" t="s">
        <v>82</v>
      </c>
      <c r="D27" s="22">
        <v>2016172.47</v>
      </c>
      <c r="E27" s="22">
        <v>2016172.47</v>
      </c>
      <c r="F27" s="22">
        <v>1814555.22</v>
      </c>
      <c r="G27" s="22">
        <v>201617.25</v>
      </c>
      <c r="H27" s="22">
        <v>0</v>
      </c>
      <c r="I27" s="22">
        <f t="shared" si="3"/>
        <v>201617.25</v>
      </c>
      <c r="J27" s="23">
        <v>0</v>
      </c>
      <c r="K27" s="15" t="s">
        <v>75</v>
      </c>
    </row>
    <row r="28" spans="1:110" s="3" customFormat="1" ht="65.45" customHeight="1" x14ac:dyDescent="0.2">
      <c r="A28" s="31" t="s">
        <v>52</v>
      </c>
      <c r="B28" s="25" t="s">
        <v>56</v>
      </c>
      <c r="C28" s="84" t="s">
        <v>82</v>
      </c>
      <c r="D28" s="22">
        <v>4755984</v>
      </c>
      <c r="E28" s="22">
        <v>4701784</v>
      </c>
      <c r="F28" s="22">
        <v>4231605.5999999996</v>
      </c>
      <c r="G28" s="22">
        <v>470178.4</v>
      </c>
      <c r="H28" s="22">
        <v>54200</v>
      </c>
      <c r="I28" s="22">
        <f t="shared" si="3"/>
        <v>524378.4</v>
      </c>
      <c r="J28" s="23">
        <v>0</v>
      </c>
      <c r="K28" s="15" t="s">
        <v>75</v>
      </c>
    </row>
    <row r="29" spans="1:110" s="3" customFormat="1" ht="65.45" customHeight="1" x14ac:dyDescent="0.2">
      <c r="A29" s="31" t="s">
        <v>53</v>
      </c>
      <c r="B29" s="25" t="s">
        <v>54</v>
      </c>
      <c r="C29" s="84" t="s">
        <v>82</v>
      </c>
      <c r="D29" s="22">
        <v>4910500</v>
      </c>
      <c r="E29" s="22">
        <v>4850000</v>
      </c>
      <c r="F29" s="22">
        <v>4365000</v>
      </c>
      <c r="G29" s="22">
        <v>485000</v>
      </c>
      <c r="H29" s="22">
        <v>60500</v>
      </c>
      <c r="I29" s="22">
        <f t="shared" si="3"/>
        <v>545500</v>
      </c>
      <c r="J29" s="23">
        <v>0</v>
      </c>
      <c r="K29" s="15" t="s">
        <v>75</v>
      </c>
    </row>
    <row r="30" spans="1:110" s="3" customFormat="1" ht="65.45" customHeight="1" x14ac:dyDescent="0.2">
      <c r="A30" s="31" t="s">
        <v>55</v>
      </c>
      <c r="B30" s="25" t="s">
        <v>57</v>
      </c>
      <c r="C30" s="84" t="s">
        <v>82</v>
      </c>
      <c r="D30" s="22">
        <v>4625805.8</v>
      </c>
      <c r="E30" s="22">
        <v>4565305.8</v>
      </c>
      <c r="F30" s="22">
        <v>4108775.22</v>
      </c>
      <c r="G30" s="22">
        <v>456530.58</v>
      </c>
      <c r="H30" s="22">
        <v>60500</v>
      </c>
      <c r="I30" s="22">
        <f t="shared" si="3"/>
        <v>517030.58</v>
      </c>
      <c r="J30" s="23">
        <v>0</v>
      </c>
      <c r="K30" s="15" t="s">
        <v>75</v>
      </c>
    </row>
    <row r="31" spans="1:110" s="3" customFormat="1" ht="65.45" customHeight="1" x14ac:dyDescent="0.2">
      <c r="A31" s="31" t="s">
        <v>58</v>
      </c>
      <c r="B31" s="25" t="s">
        <v>67</v>
      </c>
      <c r="C31" s="84" t="s">
        <v>82</v>
      </c>
      <c r="D31" s="22">
        <v>1497980</v>
      </c>
      <c r="E31" s="22">
        <v>1497980</v>
      </c>
      <c r="F31" s="22">
        <v>1348182</v>
      </c>
      <c r="G31" s="22">
        <v>149798</v>
      </c>
      <c r="H31" s="22">
        <v>0</v>
      </c>
      <c r="I31" s="22">
        <f t="shared" si="3"/>
        <v>149798</v>
      </c>
      <c r="J31" s="23">
        <v>0</v>
      </c>
      <c r="K31" s="15" t="s">
        <v>75</v>
      </c>
    </row>
    <row r="32" spans="1:110" s="3" customFormat="1" ht="65.45" customHeight="1" x14ac:dyDescent="0.2">
      <c r="A32" s="31" t="s">
        <v>59</v>
      </c>
      <c r="B32" s="25" t="s">
        <v>68</v>
      </c>
      <c r="C32" s="84" t="s">
        <v>82</v>
      </c>
      <c r="D32" s="22">
        <v>4511528.43</v>
      </c>
      <c r="E32" s="22">
        <v>4451028.43</v>
      </c>
      <c r="F32" s="22">
        <v>4005925.59</v>
      </c>
      <c r="G32" s="22">
        <v>445102.84</v>
      </c>
      <c r="H32" s="22">
        <v>60500</v>
      </c>
      <c r="I32" s="22">
        <f t="shared" si="3"/>
        <v>505602.84</v>
      </c>
      <c r="J32" s="23">
        <v>0</v>
      </c>
      <c r="K32" s="15" t="s">
        <v>75</v>
      </c>
    </row>
    <row r="33" spans="1:110" s="3" customFormat="1" ht="65.45" customHeight="1" x14ac:dyDescent="0.2">
      <c r="A33" s="31" t="s">
        <v>60</v>
      </c>
      <c r="B33" s="25" t="s">
        <v>69</v>
      </c>
      <c r="C33" s="84" t="s">
        <v>82</v>
      </c>
      <c r="D33" s="22">
        <v>3218942</v>
      </c>
      <c r="E33" s="22">
        <v>3158442</v>
      </c>
      <c r="F33" s="22">
        <v>2842597.8</v>
      </c>
      <c r="G33" s="22">
        <v>315844.2</v>
      </c>
      <c r="H33" s="22">
        <v>60500</v>
      </c>
      <c r="I33" s="22">
        <f t="shared" si="3"/>
        <v>376344.2</v>
      </c>
      <c r="J33" s="23">
        <v>0</v>
      </c>
      <c r="K33" s="15" t="s">
        <v>75</v>
      </c>
    </row>
    <row r="34" spans="1:110" s="3" customFormat="1" ht="65.45" customHeight="1" x14ac:dyDescent="0.2">
      <c r="A34" s="31" t="s">
        <v>61</v>
      </c>
      <c r="B34" s="25" t="s">
        <v>70</v>
      </c>
      <c r="C34" s="84" t="s">
        <v>82</v>
      </c>
      <c r="D34" s="22">
        <v>3093936</v>
      </c>
      <c r="E34" s="22">
        <v>3093936</v>
      </c>
      <c r="F34" s="22">
        <v>2784542.4</v>
      </c>
      <c r="G34" s="22">
        <v>309393.59999999998</v>
      </c>
      <c r="H34" s="22">
        <v>0</v>
      </c>
      <c r="I34" s="22">
        <f t="shared" si="3"/>
        <v>309393.59999999998</v>
      </c>
      <c r="J34" s="23">
        <v>0</v>
      </c>
      <c r="K34" s="15" t="s">
        <v>75</v>
      </c>
    </row>
    <row r="35" spans="1:110" s="3" customFormat="1" ht="65.45" customHeight="1" x14ac:dyDescent="0.2">
      <c r="A35" s="31" t="s">
        <v>62</v>
      </c>
      <c r="B35" s="25" t="s">
        <v>71</v>
      </c>
      <c r="C35" s="84" t="s">
        <v>82</v>
      </c>
      <c r="D35" s="22">
        <v>4454987.9800000004</v>
      </c>
      <c r="E35" s="22">
        <v>4454987.9800000004</v>
      </c>
      <c r="F35" s="22">
        <v>4009489.18</v>
      </c>
      <c r="G35" s="22">
        <v>445498.8</v>
      </c>
      <c r="H35" s="22">
        <v>0</v>
      </c>
      <c r="I35" s="22">
        <f t="shared" si="3"/>
        <v>445498.8</v>
      </c>
      <c r="J35" s="23">
        <v>0</v>
      </c>
      <c r="K35" s="15" t="s">
        <v>75</v>
      </c>
    </row>
    <row r="36" spans="1:110" s="3" customFormat="1" ht="65.45" customHeight="1" x14ac:dyDescent="0.2">
      <c r="A36" s="31" t="s">
        <v>63</v>
      </c>
      <c r="B36" s="25" t="s">
        <v>72</v>
      </c>
      <c r="C36" s="84" t="s">
        <v>82</v>
      </c>
      <c r="D36" s="22">
        <v>3544157.93</v>
      </c>
      <c r="E36" s="22">
        <v>3483657.93</v>
      </c>
      <c r="F36" s="22">
        <v>3135292.14</v>
      </c>
      <c r="G36" s="22">
        <v>348365.79</v>
      </c>
      <c r="H36" s="22">
        <v>60500</v>
      </c>
      <c r="I36" s="22">
        <f t="shared" si="3"/>
        <v>408865.79</v>
      </c>
      <c r="J36" s="23">
        <v>0</v>
      </c>
      <c r="K36" s="15" t="s">
        <v>75</v>
      </c>
    </row>
    <row r="37" spans="1:110" s="3" customFormat="1" ht="93.6" customHeight="1" x14ac:dyDescent="0.2">
      <c r="A37" s="31" t="s">
        <v>64</v>
      </c>
      <c r="B37" s="25" t="s">
        <v>73</v>
      </c>
      <c r="C37" s="84" t="s">
        <v>82</v>
      </c>
      <c r="D37" s="22">
        <v>7631610</v>
      </c>
      <c r="E37" s="22">
        <v>7517110</v>
      </c>
      <c r="F37" s="22">
        <v>6813999</v>
      </c>
      <c r="G37" s="22">
        <v>757111</v>
      </c>
      <c r="H37" s="22">
        <v>60500</v>
      </c>
      <c r="I37" s="22">
        <f t="shared" si="3"/>
        <v>817611</v>
      </c>
      <c r="J37" s="23">
        <v>0</v>
      </c>
      <c r="K37" s="15" t="s">
        <v>75</v>
      </c>
    </row>
    <row r="38" spans="1:110" s="3" customFormat="1" ht="47.25" customHeight="1" x14ac:dyDescent="0.2">
      <c r="A38" s="32" t="s">
        <v>65</v>
      </c>
      <c r="B38" s="25" t="s">
        <v>74</v>
      </c>
      <c r="C38" s="84" t="s">
        <v>82</v>
      </c>
      <c r="D38" s="22">
        <v>4014847.2</v>
      </c>
      <c r="E38" s="22">
        <v>3954347.2</v>
      </c>
      <c r="F38" s="22">
        <v>3558912.48</v>
      </c>
      <c r="G38" s="22">
        <v>395434.72</v>
      </c>
      <c r="H38" s="22">
        <v>60500</v>
      </c>
      <c r="I38" s="22">
        <f t="shared" si="3"/>
        <v>455934.71999999997</v>
      </c>
      <c r="J38" s="23">
        <v>0</v>
      </c>
      <c r="K38" s="15" t="s">
        <v>75</v>
      </c>
    </row>
    <row r="39" spans="1:110" ht="13.5" thickBot="1" x14ac:dyDescent="0.25">
      <c r="A39" s="69"/>
      <c r="B39" s="70"/>
      <c r="C39" s="85"/>
      <c r="D39" s="71"/>
      <c r="E39" s="71"/>
      <c r="F39" s="71"/>
      <c r="G39" s="71"/>
      <c r="H39" s="72"/>
      <c r="I39" s="71"/>
      <c r="J39" s="71"/>
      <c r="K39" s="73"/>
    </row>
    <row r="40" spans="1:110" s="4" customFormat="1" ht="21.75" customHeight="1" thickBot="1" x14ac:dyDescent="0.25">
      <c r="A40" s="43" t="s">
        <v>9</v>
      </c>
      <c r="B40" s="44"/>
      <c r="C40" s="82"/>
      <c r="D40" s="24">
        <f t="shared" ref="D40:J40" si="4">SUM(D14:D38)</f>
        <v>167444145.22</v>
      </c>
      <c r="E40" s="24">
        <f t="shared" si="4"/>
        <v>164166231.71999997</v>
      </c>
      <c r="F40" s="24">
        <f t="shared" si="4"/>
        <v>147730446.04999998</v>
      </c>
      <c r="G40" s="24">
        <f t="shared" si="4"/>
        <v>16489785.670000002</v>
      </c>
      <c r="H40" s="24">
        <f t="shared" si="4"/>
        <v>3223913.5</v>
      </c>
      <c r="I40" s="24">
        <f t="shared" si="4"/>
        <v>19713699.170000002</v>
      </c>
      <c r="J40" s="24">
        <f t="shared" si="4"/>
        <v>0</v>
      </c>
      <c r="K40" s="24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</row>
    <row r="41" spans="1:110" s="4" customFormat="1" ht="21.75" customHeight="1" thickBot="1" x14ac:dyDescent="0.25">
      <c r="A41" s="34"/>
      <c r="B41" s="35"/>
      <c r="C41" s="86"/>
      <c r="D41" s="36"/>
      <c r="E41" s="36"/>
      <c r="F41" s="36"/>
      <c r="G41" s="36"/>
      <c r="H41" s="36"/>
      <c r="I41" s="36"/>
      <c r="J41" s="36"/>
      <c r="K41" s="37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</row>
    <row r="42" spans="1:110" s="18" customFormat="1" ht="49.5" customHeight="1" x14ac:dyDescent="0.2">
      <c r="A42" s="45" t="s">
        <v>39</v>
      </c>
      <c r="B42" s="46"/>
      <c r="C42" s="46"/>
      <c r="D42" s="46"/>
      <c r="E42" s="46"/>
      <c r="F42" s="46"/>
      <c r="G42" s="46"/>
      <c r="H42" s="46"/>
      <c r="I42" s="46"/>
      <c r="J42" s="46"/>
      <c r="K42" s="47"/>
    </row>
    <row r="43" spans="1:110" s="4" customFormat="1" ht="48" customHeight="1" thickBot="1" x14ac:dyDescent="0.25">
      <c r="A43" s="10" t="s">
        <v>66</v>
      </c>
      <c r="B43" s="20" t="s">
        <v>26</v>
      </c>
      <c r="C43" s="81" t="s">
        <v>81</v>
      </c>
      <c r="D43" s="21">
        <v>637549</v>
      </c>
      <c r="E43" s="22">
        <f>D43</f>
        <v>637549</v>
      </c>
      <c r="F43" s="21">
        <f>E43*0.85</f>
        <v>541916.65</v>
      </c>
      <c r="G43" s="21">
        <f>E43*0.15</f>
        <v>95632.349999999991</v>
      </c>
      <c r="H43" s="21">
        <v>0</v>
      </c>
      <c r="I43" s="22">
        <f>G43</f>
        <v>95632.349999999991</v>
      </c>
      <c r="J43" s="23">
        <v>0</v>
      </c>
      <c r="K43" s="15" t="s">
        <v>76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</row>
    <row r="44" spans="1:110" s="4" customFormat="1" ht="21" customHeight="1" thickBot="1" x14ac:dyDescent="0.25">
      <c r="A44" s="43" t="s">
        <v>9</v>
      </c>
      <c r="B44" s="44"/>
      <c r="C44" s="82"/>
      <c r="D44" s="24">
        <f t="shared" ref="D44:J44" si="5">SUM(D43:D43)</f>
        <v>637549</v>
      </c>
      <c r="E44" s="24">
        <f t="shared" si="5"/>
        <v>637549</v>
      </c>
      <c r="F44" s="24">
        <f t="shared" si="5"/>
        <v>541916.65</v>
      </c>
      <c r="G44" s="24">
        <f t="shared" si="5"/>
        <v>95632.349999999991</v>
      </c>
      <c r="H44" s="24">
        <f t="shared" si="5"/>
        <v>0</v>
      </c>
      <c r="I44" s="24">
        <f t="shared" si="5"/>
        <v>95632.349999999991</v>
      </c>
      <c r="J44" s="24">
        <f t="shared" si="5"/>
        <v>0</v>
      </c>
      <c r="K44" s="16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</row>
    <row r="45" spans="1:110" x14ac:dyDescent="0.2">
      <c r="A45" s="26"/>
      <c r="B45" s="27"/>
      <c r="C45" s="83"/>
      <c r="D45" s="28"/>
      <c r="E45" s="28"/>
      <c r="F45" s="28"/>
      <c r="G45" s="28"/>
      <c r="H45" s="29"/>
      <c r="I45" s="28"/>
      <c r="J45" s="28"/>
      <c r="K45" s="30"/>
    </row>
    <row r="46" spans="1:110" ht="13.5" thickBot="1" x14ac:dyDescent="0.25">
      <c r="A46" s="26"/>
      <c r="B46" s="27"/>
      <c r="C46" s="83"/>
      <c r="D46" s="28"/>
      <c r="E46" s="28"/>
      <c r="F46" s="28"/>
      <c r="G46" s="28"/>
      <c r="H46" s="29"/>
      <c r="I46" s="28"/>
      <c r="J46" s="28"/>
      <c r="K46" s="30"/>
    </row>
    <row r="47" spans="1:110" s="4" customFormat="1" ht="34.5" customHeight="1" thickBot="1" x14ac:dyDescent="0.25">
      <c r="A47" s="43" t="s">
        <v>15</v>
      </c>
      <c r="B47" s="44"/>
      <c r="C47" s="82"/>
      <c r="D47" s="11">
        <f t="shared" ref="D47:J47" si="6">D11+D44+D40</f>
        <v>624863668.34000003</v>
      </c>
      <c r="E47" s="11">
        <f t="shared" si="6"/>
        <v>602947268.76999998</v>
      </c>
      <c r="F47" s="11">
        <f t="shared" si="6"/>
        <v>542601501.94499993</v>
      </c>
      <c r="G47" s="11">
        <f t="shared" si="6"/>
        <v>60399766.824999981</v>
      </c>
      <c r="H47" s="11">
        <f t="shared" si="6"/>
        <v>21862399.570000011</v>
      </c>
      <c r="I47" s="11">
        <f t="shared" si="6"/>
        <v>82262166.394999981</v>
      </c>
      <c r="J47" s="11">
        <f t="shared" si="6"/>
        <v>0</v>
      </c>
      <c r="K47" s="1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</row>
    <row r="48" spans="1:110" x14ac:dyDescent="0.2">
      <c r="A48" s="9"/>
    </row>
    <row r="49" spans="1:11" s="74" customFormat="1" ht="15" x14ac:dyDescent="0.25">
      <c r="A49" s="75" t="s">
        <v>83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</row>
    <row r="50" spans="1:11" x14ac:dyDescent="0.2">
      <c r="B50" s="7"/>
      <c r="C50" s="76"/>
    </row>
    <row r="51" spans="1:11" x14ac:dyDescent="0.2">
      <c r="B51" s="7"/>
      <c r="C51" s="76"/>
    </row>
    <row r="62" spans="1:11" x14ac:dyDescent="0.2">
      <c r="G62" s="33"/>
    </row>
  </sheetData>
  <mergeCells count="20">
    <mergeCell ref="A49:K49"/>
    <mergeCell ref="A1:K1"/>
    <mergeCell ref="B3:B4"/>
    <mergeCell ref="D3:D4"/>
    <mergeCell ref="E3:E4"/>
    <mergeCell ref="H3:H5"/>
    <mergeCell ref="K3:K5"/>
    <mergeCell ref="F3:F5"/>
    <mergeCell ref="G3:G5"/>
    <mergeCell ref="A3:A4"/>
    <mergeCell ref="I3:I4"/>
    <mergeCell ref="J3:J4"/>
    <mergeCell ref="C3:C5"/>
    <mergeCell ref="A8:K8"/>
    <mergeCell ref="A11:B11"/>
    <mergeCell ref="A47:B47"/>
    <mergeCell ref="A44:B44"/>
    <mergeCell ref="A13:K13"/>
    <mergeCell ref="A40:B40"/>
    <mergeCell ref="A42:K4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firstPageNumber="2" fitToHeight="0" orientation="landscape" useFirstPageNumber="1" r:id="rId1"/>
  <headerFooter scaleWithDoc="0" alignWithMargins="0">
    <oddHeader>&amp;LPříloha č.1</oddHeader>
    <oddFooter>&amp;L&amp;"Arial,Kurzíva"Zastupitelstvo Olomouckého kraje 19. 12. 2016
37. Projekty spolufinancované z evropských fondů ke schválení financování
Příloha č. 1 Podané žádosti o dotaci z EF&amp;R&amp;"Arial,Kurzíva"Strana &amp;P (celkem 4)</oddFooter>
  </headerFooter>
  <rowBreaks count="1" manualBreakCount="1">
    <brk id="2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Poles Pavel</cp:lastModifiedBy>
  <cp:lastPrinted>2016-11-29T09:24:36Z</cp:lastPrinted>
  <dcterms:created xsi:type="dcterms:W3CDTF">2010-05-05T13:52:59Z</dcterms:created>
  <dcterms:modified xsi:type="dcterms:W3CDTF">2016-11-29T09:25:53Z</dcterms:modified>
</cp:coreProperties>
</file>