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activeTab="7"/>
  </bookViews>
  <sheets>
    <sheet name="Příloha č. 1" sheetId="1" r:id="rId1"/>
    <sheet name="Příloha č. 2" sheetId="6" r:id="rId2"/>
    <sheet name="Příloha č. 3" sheetId="8" r:id="rId3"/>
    <sheet name="Příloha č. 4" sheetId="7" r:id="rId4"/>
    <sheet name="Příloha č. 5" sheetId="4" r:id="rId5"/>
    <sheet name="Příloha č. 6" sheetId="9" r:id="rId6"/>
    <sheet name="Příloha č. 7" sheetId="10" r:id="rId7"/>
    <sheet name="Příloha  č. 8" sheetId="5" r:id="rId8"/>
  </sheets>
  <definedNames>
    <definedName name="_xlnm.Print_Area" localSheetId="0">'Příloha č. 1'!$A$1:$E$983</definedName>
    <definedName name="_xlnm.Print_Area" localSheetId="1">'Příloha č. 2'!$A$1:$E$749</definedName>
    <definedName name="_xlnm.Print_Area" localSheetId="3">'Příloha č. 4'!$A$1:$E$651</definedName>
  </definedNames>
  <calcPr calcId="145621"/>
</workbook>
</file>

<file path=xl/calcChain.xml><?xml version="1.0" encoding="utf-8"?>
<calcChain xmlns="http://schemas.openxmlformats.org/spreadsheetml/2006/main">
  <c r="C55" i="5" l="1"/>
  <c r="B55" i="5"/>
  <c r="C49" i="5"/>
  <c r="B48" i="5"/>
  <c r="B50" i="5" s="1"/>
  <c r="B58" i="5" s="1"/>
  <c r="C38" i="5"/>
  <c r="C35" i="5"/>
  <c r="C34" i="5"/>
  <c r="C33" i="5"/>
  <c r="C48" i="5" s="1"/>
  <c r="C50" i="5" s="1"/>
  <c r="C58" i="5" s="1"/>
  <c r="C28" i="5"/>
  <c r="B27" i="5"/>
  <c r="B29" i="5" s="1"/>
  <c r="B57" i="5" s="1"/>
  <c r="C16" i="5"/>
  <c r="C13" i="5"/>
  <c r="C12" i="5"/>
  <c r="C8" i="5"/>
  <c r="C6" i="5"/>
  <c r="C27" i="5" s="1"/>
  <c r="C29" i="5" s="1"/>
  <c r="C57" i="5" s="1"/>
  <c r="E46" i="10"/>
  <c r="E39" i="10"/>
  <c r="E22" i="10"/>
  <c r="E15" i="10"/>
  <c r="E651" i="7" l="1"/>
  <c r="E644" i="7"/>
  <c r="E631" i="7"/>
  <c r="E609" i="7"/>
  <c r="E610" i="7" s="1"/>
  <c r="E603" i="7"/>
  <c r="E582" i="7"/>
  <c r="E581" i="7"/>
  <c r="E563" i="7"/>
  <c r="E556" i="7"/>
  <c r="E538" i="7"/>
  <c r="E530" i="7"/>
  <c r="E508" i="7"/>
  <c r="E491" i="7"/>
  <c r="E484" i="7"/>
  <c r="E478" i="7"/>
  <c r="E449" i="7"/>
  <c r="E442" i="7"/>
  <c r="E422" i="7"/>
  <c r="E415" i="7"/>
  <c r="E397" i="7"/>
  <c r="E390" i="7"/>
  <c r="E366" i="7"/>
  <c r="E359" i="7"/>
  <c r="E340" i="7"/>
  <c r="E333" i="7"/>
  <c r="E326" i="7"/>
  <c r="E307" i="7"/>
  <c r="E299" i="7"/>
  <c r="E300" i="7" s="1"/>
  <c r="E281" i="7"/>
  <c r="E273" i="7"/>
  <c r="G280" i="7" s="1"/>
  <c r="E255" i="7"/>
  <c r="E235" i="7"/>
  <c r="G232" i="7"/>
  <c r="E209" i="7"/>
  <c r="E184" i="7"/>
  <c r="E182" i="7"/>
  <c r="E187" i="7" s="1"/>
  <c r="E157" i="7"/>
  <c r="E151" i="7"/>
  <c r="E134" i="7"/>
  <c r="E127" i="7"/>
  <c r="E101" i="7"/>
  <c r="E100" i="7"/>
  <c r="E102" i="7" s="1"/>
  <c r="G99" i="7"/>
  <c r="E80" i="7"/>
  <c r="E81" i="7" s="1"/>
  <c r="E73" i="7"/>
  <c r="E74" i="7" s="1"/>
  <c r="E51" i="7"/>
  <c r="E44" i="7"/>
  <c r="E36" i="7"/>
  <c r="E15" i="7"/>
  <c r="G339" i="7" l="1"/>
  <c r="G651" i="7"/>
  <c r="E274" i="7"/>
  <c r="G51" i="7"/>
  <c r="G491" i="7"/>
  <c r="E583" i="7"/>
  <c r="E248" i="8"/>
  <c r="E230" i="8"/>
  <c r="E231" i="8" s="1"/>
  <c r="E228" i="8"/>
  <c r="E209" i="8"/>
  <c r="E211" i="8" s="1"/>
  <c r="E192" i="8"/>
  <c r="E188" i="8"/>
  <c r="E167" i="8"/>
  <c r="E145" i="8"/>
  <c r="E125" i="8"/>
  <c r="E105" i="8"/>
  <c r="E86" i="8"/>
  <c r="E87" i="8" s="1"/>
  <c r="E79" i="8"/>
  <c r="E72" i="8"/>
  <c r="E45" i="8"/>
  <c r="E38" i="8"/>
  <c r="E15" i="8"/>
  <c r="E47" i="9" l="1"/>
  <c r="E40" i="9"/>
  <c r="E23" i="9"/>
  <c r="E16" i="9"/>
  <c r="E749" i="6"/>
  <c r="E742" i="6"/>
  <c r="E723" i="6"/>
  <c r="E716" i="6"/>
  <c r="E696" i="6"/>
  <c r="E688" i="6"/>
  <c r="E681" i="6"/>
  <c r="E660" i="6"/>
  <c r="E653" i="6"/>
  <c r="E634" i="6"/>
  <c r="E627" i="6"/>
  <c r="E608" i="6"/>
  <c r="E601" i="6"/>
  <c r="E573" i="6"/>
  <c r="E553" i="6"/>
  <c r="E523" i="6"/>
  <c r="E497" i="6"/>
  <c r="E473" i="6"/>
  <c r="E453" i="6"/>
  <c r="E432" i="6"/>
  <c r="E412" i="6"/>
  <c r="E413" i="6" s="1"/>
  <c r="E393" i="6"/>
  <c r="E389" i="6"/>
  <c r="E370" i="6"/>
  <c r="E351" i="6"/>
  <c r="E350" i="6"/>
  <c r="E329" i="6"/>
  <c r="E325" i="6"/>
  <c r="E305" i="6"/>
  <c r="E286" i="6"/>
  <c r="E263" i="6"/>
  <c r="E244" i="6"/>
  <c r="E226" i="6"/>
  <c r="E219" i="6"/>
  <c r="E196" i="6"/>
  <c r="E195" i="6"/>
  <c r="E198" i="6" s="1"/>
  <c r="E176" i="6"/>
  <c r="E166" i="6"/>
  <c r="E145" i="6"/>
  <c r="E138" i="6"/>
  <c r="E130" i="6"/>
  <c r="E129" i="6"/>
  <c r="E128" i="6"/>
  <c r="E127" i="6"/>
  <c r="E126" i="6"/>
  <c r="E125" i="6"/>
  <c r="E124" i="6"/>
  <c r="E123" i="6"/>
  <c r="E131" i="6" s="1"/>
  <c r="E102" i="6"/>
  <c r="E103" i="6" s="1"/>
  <c r="E96" i="6"/>
  <c r="E78" i="6"/>
  <c r="E71" i="6"/>
  <c r="E51" i="6"/>
  <c r="E44" i="6"/>
  <c r="E23" i="6"/>
  <c r="E16" i="6"/>
  <c r="E22" i="4" l="1"/>
  <c r="E15" i="4"/>
  <c r="E983" i="1"/>
  <c r="E976" i="1"/>
  <c r="E969" i="1"/>
  <c r="E961" i="1"/>
  <c r="E933" i="1"/>
  <c r="E926" i="1"/>
  <c r="E908" i="1"/>
  <c r="E897" i="1"/>
  <c r="E880" i="1"/>
  <c r="E873" i="1"/>
  <c r="E855" i="1"/>
  <c r="E846" i="1"/>
  <c r="E828" i="1"/>
  <c r="E821" i="1"/>
  <c r="E801" i="1"/>
  <c r="E803" i="1" s="1"/>
  <c r="E784" i="1"/>
  <c r="E763" i="1"/>
  <c r="E742" i="1"/>
  <c r="E720" i="1"/>
  <c r="E697" i="1"/>
  <c r="E669" i="1"/>
  <c r="E643" i="1"/>
  <c r="E648" i="1" s="1"/>
  <c r="E635" i="1"/>
  <c r="E628" i="1"/>
  <c r="E608" i="1"/>
  <c r="E601" i="1"/>
  <c r="E576" i="1"/>
  <c r="E557" i="1"/>
  <c r="E538" i="1"/>
  <c r="E519" i="1"/>
  <c r="E499" i="1"/>
  <c r="E500" i="1" s="1"/>
  <c r="E496" i="1"/>
  <c r="E477" i="1"/>
  <c r="E458" i="1"/>
  <c r="E452" i="1"/>
  <c r="E434" i="1"/>
  <c r="E406" i="1"/>
  <c r="E399" i="1"/>
  <c r="E391" i="1"/>
  <c r="E368" i="1"/>
  <c r="E361" i="1"/>
  <c r="E341" i="1"/>
  <c r="E334" i="1"/>
  <c r="E314" i="1"/>
  <c r="E307" i="1"/>
  <c r="E286" i="1"/>
  <c r="E278" i="1"/>
  <c r="E279" i="1" s="1"/>
  <c r="E271" i="1"/>
  <c r="E272" i="1" s="1"/>
  <c r="E252" i="1"/>
  <c r="E244" i="1"/>
  <c r="E245" i="1" s="1"/>
  <c r="E226" i="1"/>
  <c r="E219" i="1"/>
  <c r="E197" i="1"/>
  <c r="E200" i="1" s="1"/>
  <c r="E190" i="1"/>
  <c r="E191" i="1" s="1"/>
  <c r="E172" i="1"/>
  <c r="E165" i="1"/>
  <c r="E140" i="1"/>
  <c r="E133" i="1"/>
  <c r="E126" i="1"/>
  <c r="E106" i="1"/>
  <c r="E101" i="1"/>
  <c r="E94" i="1"/>
  <c r="E77" i="1"/>
  <c r="E70" i="1"/>
  <c r="E53" i="1"/>
  <c r="E44" i="1"/>
  <c r="E45" i="1" s="1"/>
  <c r="E25" i="1"/>
  <c r="E16" i="1"/>
  <c r="E17" i="1" s="1"/>
  <c r="E636"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289+14334 daňové přiznání
</t>
        </r>
      </text>
    </comment>
    <comment ref="C5" authorId="0">
      <text>
        <r>
          <rPr>
            <b/>
            <sz val="8"/>
            <color indexed="81"/>
            <rFont val="Tahoma"/>
            <family val="2"/>
            <charset val="238"/>
          </rPr>
          <t>Navrátilová Lenka:</t>
        </r>
        <r>
          <rPr>
            <sz val="8"/>
            <color indexed="81"/>
            <rFont val="Tahoma"/>
            <family val="2"/>
            <charset val="238"/>
          </rPr>
          <t xml:space="preserve">
459+210
</t>
        </r>
      </text>
    </comment>
    <comment ref="C6" authorId="0">
      <text>
        <r>
          <rPr>
            <b/>
            <sz val="8"/>
            <color indexed="81"/>
            <rFont val="Tahoma"/>
            <family val="2"/>
            <charset val="238"/>
          </rPr>
          <t>Navrátilová Lenka:</t>
        </r>
        <r>
          <rPr>
            <sz val="8"/>
            <color indexed="81"/>
            <rFont val="Tahoma"/>
            <family val="2"/>
            <charset val="238"/>
          </rPr>
          <t xml:space="preserve">
137-7807
288+683
565+11
566+28
</t>
        </r>
      </text>
    </comment>
    <comment ref="C7" authorId="0">
      <text>
        <r>
          <rPr>
            <b/>
            <sz val="8"/>
            <color indexed="81"/>
            <rFont val="Tahoma"/>
            <family val="2"/>
            <charset val="238"/>
          </rPr>
          <t>Navrátilová Lenka:</t>
        </r>
        <r>
          <rPr>
            <sz val="8"/>
            <color indexed="81"/>
            <rFont val="Tahoma"/>
            <family val="2"/>
            <charset val="238"/>
          </rPr>
          <t xml:space="preserve">
232+95 sankce do rez</t>
        </r>
      </text>
    </comment>
    <comment ref="C8" authorId="0">
      <text>
        <r>
          <rPr>
            <b/>
            <sz val="8"/>
            <color indexed="81"/>
            <rFont val="Tahoma"/>
            <family val="2"/>
            <charset val="238"/>
          </rPr>
          <t>Navrátilová Lenka:</t>
        </r>
        <r>
          <rPr>
            <sz val="8"/>
            <color indexed="81"/>
            <rFont val="Tahoma"/>
            <family val="2"/>
            <charset val="238"/>
          </rPr>
          <t xml:space="preserve">
30+100 omp do rez
76+7 poj
85+321 ref mezd okř
101+3 poj z
129+78 poj
179+1554 poj d
180+14 poj š
181+135 poj š
247+61 poj š
251+4612 dar
312+40 poj
356+1000 vratka ind.dotace do rez
496+61 poj š
528+12 š
529+36 kř
532+52 poj z</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315+60000
316-115
357+1829
358+4570
394+2670
440-24
441-211
442-60
443+100
451+103731
460-13
461-9
462+686
498+616
505-6
530+62350
541+5603
543-10
559+31502
563-158
</t>
        </r>
      </text>
    </comment>
    <comment ref="C13" authorId="0">
      <text>
        <r>
          <rPr>
            <b/>
            <sz val="8"/>
            <color indexed="81"/>
            <rFont val="Tahoma"/>
            <family val="2"/>
            <charset val="238"/>
          </rPr>
          <t>Navrátilová Lenka:</t>
        </r>
        <r>
          <rPr>
            <sz val="8"/>
            <color indexed="81"/>
            <rFont val="Tahoma"/>
            <family val="2"/>
            <charset val="238"/>
          </rPr>
          <t xml:space="preserve">
64+4500 s+z
68+649402
182+1500 s+z
256+24992
266+202
399+2900
463+20472
501-19
542+621
</t>
        </r>
      </text>
    </comment>
    <comment ref="C14" authorId="0">
      <text>
        <r>
          <rPr>
            <b/>
            <sz val="8"/>
            <color indexed="81"/>
            <rFont val="Tahoma"/>
            <family val="2"/>
            <charset val="238"/>
          </rPr>
          <t>Navrátilová Lenka:</t>
        </r>
        <r>
          <rPr>
            <sz val="8"/>
            <color indexed="81"/>
            <rFont val="Tahoma"/>
            <family val="2"/>
            <charset val="238"/>
          </rPr>
          <t xml:space="preserve">
171+246
172+10
236+200
395+31
396+32
397+50
493+120
523+50
</t>
        </r>
      </text>
    </comment>
    <comment ref="C16"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311+4747
391+8278
426+191
429+901 z na ovzi
456+501
458+1689
491+1578
497/16+400 z na ovzi
560+187
</t>
        </r>
      </text>
    </comment>
    <comment ref="C17" authorId="0">
      <text>
        <r>
          <rPr>
            <b/>
            <sz val="8"/>
            <color indexed="81"/>
            <rFont val="Tahoma"/>
            <family val="2"/>
            <charset val="238"/>
          </rPr>
          <t>Navrátilová Lenka:</t>
        </r>
        <r>
          <rPr>
            <sz val="8"/>
            <color indexed="81"/>
            <rFont val="Tahoma"/>
            <family val="2"/>
            <charset val="238"/>
          </rPr>
          <t xml:space="preserve">
33+60
87+0
88+15
100+349
141+39
169+15
170+24
310+59
359+1
492+19
</t>
        </r>
      </text>
    </comment>
    <comment ref="C18" authorId="0">
      <text>
        <r>
          <rPr>
            <b/>
            <sz val="8"/>
            <color indexed="81"/>
            <rFont val="Tahoma"/>
            <family val="2"/>
            <charset val="238"/>
          </rPr>
          <t>Navrátilová Lenka:</t>
        </r>
        <r>
          <rPr>
            <sz val="8"/>
            <color indexed="81"/>
            <rFont val="Tahoma"/>
            <family val="2"/>
            <charset val="238"/>
          </rPr>
          <t xml:space="preserve">
25+15
233+444
292+1313
309+15
361+617 (428+189)
495+100
499+685 do rez</t>
        </r>
      </text>
    </comment>
    <comment ref="C19" authorId="0">
      <text>
        <r>
          <rPr>
            <b/>
            <sz val="8"/>
            <color indexed="81"/>
            <rFont val="Tahoma"/>
            <family val="2"/>
            <charset val="238"/>
          </rPr>
          <t>Navrátilová Lenka:</t>
        </r>
        <r>
          <rPr>
            <sz val="8"/>
            <color indexed="81"/>
            <rFont val="Tahoma"/>
            <family val="2"/>
            <charset val="238"/>
          </rPr>
          <t xml:space="preserve">
69+1378
70+3971
71+591
72+7058
83+835
93+15901
94+3511
96+2169
97+6473
99+684
126+5176
173+41325
239+4134
240+6729
258+16884
264+17298
265+17309
360+318 od obce do rez
428+2005
</t>
        </r>
      </text>
    </comment>
    <comment ref="C20" authorId="0">
      <text>
        <r>
          <rPr>
            <b/>
            <sz val="8"/>
            <color indexed="81"/>
            <rFont val="Tahoma"/>
            <family val="2"/>
            <charset val="238"/>
          </rPr>
          <t>Navrátilová Lenka:</t>
        </r>
        <r>
          <rPr>
            <sz val="8"/>
            <color indexed="81"/>
            <rFont val="Tahoma"/>
            <family val="2"/>
            <charset val="238"/>
          </rPr>
          <t xml:space="preserve">
12+7 š na omp
45+271 š na fu
54+200 š do rez
62+2892 š na ovzi
230+255 š na omp
268-460 š na ovzi
317+100 š na opřpo
362-400 š na ovzi
430+700 š na ovzi
</t>
        </r>
      </text>
    </comment>
    <comment ref="C21" authorId="0">
      <text>
        <r>
          <rPr>
            <b/>
            <sz val="8"/>
            <color indexed="81"/>
            <rFont val="Tahoma"/>
            <family val="2"/>
            <charset val="238"/>
          </rPr>
          <t>Navrátilová Lenka:</t>
        </r>
        <r>
          <rPr>
            <sz val="8"/>
            <color indexed="81"/>
            <rFont val="Tahoma"/>
            <family val="2"/>
            <charset val="238"/>
          </rPr>
          <t xml:space="preserve">
469,494+36 mzdy
</t>
        </r>
      </text>
    </comment>
    <comment ref="C23" authorId="0">
      <text>
        <r>
          <rPr>
            <b/>
            <sz val="8"/>
            <color indexed="81"/>
            <rFont val="Tahoma"/>
            <family val="2"/>
            <charset val="238"/>
          </rPr>
          <t>Navrátilová Lenka:</t>
        </r>
        <r>
          <rPr>
            <sz val="8"/>
            <color indexed="81"/>
            <rFont val="Tahoma"/>
            <family val="2"/>
            <charset val="238"/>
          </rPr>
          <t xml:space="preserve">
34+36
73+95937
98+4095
174+26428
175+248
176+172000
177+43
246+5
259+2236
260+728
261+155
262+219
263+746
392+565
400+32
427+590
457+393
522+1843
531+17220
</t>
        </r>
      </text>
    </comment>
    <comment ref="C24" authorId="0">
      <text>
        <r>
          <rPr>
            <b/>
            <sz val="8"/>
            <color indexed="81"/>
            <rFont val="Tahoma"/>
            <family val="2"/>
            <charset val="238"/>
          </rPr>
          <t>Navrátilová Lenka:</t>
        </r>
        <r>
          <rPr>
            <sz val="8"/>
            <color indexed="81"/>
            <rFont val="Tahoma"/>
            <family val="2"/>
            <charset val="238"/>
          </rPr>
          <t xml:space="preserve">
48+1885 mzdy
</t>
        </r>
      </text>
    </comment>
    <comment ref="C26" authorId="0">
      <text>
        <r>
          <rPr>
            <b/>
            <sz val="8"/>
            <color indexed="81"/>
            <rFont val="Tahoma"/>
            <family val="2"/>
            <charset val="238"/>
          </rPr>
          <t>Navrátilová Lenka:</t>
        </r>
        <r>
          <rPr>
            <sz val="8"/>
            <color indexed="81"/>
            <rFont val="Tahoma"/>
            <family val="2"/>
            <charset val="238"/>
          </rPr>
          <t xml:space="preserve">
49+13 (FV OE celkem 1791)
50+1162 (FV Š celkem 1601)
265+250 (celkem 15+250 FV OE)
238+260 š
267+2708 s
318+8681 přebytek (celkem 9403)
</t>
        </r>
      </text>
    </comment>
    <comment ref="C28" authorId="0">
      <text>
        <r>
          <rPr>
            <b/>
            <sz val="8"/>
            <color indexed="81"/>
            <rFont val="Tahoma"/>
            <family val="2"/>
            <charset val="238"/>
          </rPr>
          <t>Navrátilová Lenka:</t>
        </r>
        <r>
          <rPr>
            <sz val="8"/>
            <color indexed="81"/>
            <rFont val="Tahoma"/>
            <family val="2"/>
            <charset val="238"/>
          </rPr>
          <t xml:space="preserve">
469,494-36 mzdy</t>
        </r>
      </text>
    </comment>
    <comment ref="C32"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96+2169
97+6473
99+684
100+349
101+3 poj z
118+1767
129+78 poj
136+634
173+41325
232+95 sankce do rez
225+245845 přebytek
230+255 š na omp
240+6729
251+4612 dar
289+14334 daňové přiznání
312+40 poj
318+722+8681 přebytek (celkem 9 403)
356+1000 vratka ind.dotace do rez
360+318 od obce do rez
361+189 (428+189=617)
459+210
499+685 do rez
527+22781 8115 ORJ 52
528+12 š
529+36 kř
532+52 poj z
</t>
        </r>
      </text>
    </comment>
    <comment ref="C33" authorId="0">
      <text>
        <r>
          <rPr>
            <b/>
            <sz val="8"/>
            <color indexed="81"/>
            <rFont val="Tahoma"/>
            <family val="2"/>
            <charset val="238"/>
          </rPr>
          <t>Navrátilová Lenka:</t>
        </r>
        <r>
          <rPr>
            <sz val="8"/>
            <color indexed="81"/>
            <rFont val="Tahoma"/>
            <family val="2"/>
            <charset val="238"/>
          </rPr>
          <t xml:space="preserve">
137-7807
179+1554 poj d
180+14 poj š
181+135 poj š
247+61 poj š
317+100 š na opřpo
496+61 poj š
565+11
566+28</t>
        </r>
      </text>
    </comment>
    <comment ref="C34"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140+61210
164+250
165+77
166+96
167+10
168+434
234+133
235+5746
254+33
255+529
291-90
315+60000
316-115
357+1829
358+4570
394+2670
440-24
441-211
442-60
443+100
451+103731
460-13
461-9
462+686
498+616
505-6
530+62350
541+5603
543-10
559+31502
563-158</t>
        </r>
      </text>
    </comment>
    <comment ref="C35" authorId="0">
      <text>
        <r>
          <rPr>
            <b/>
            <sz val="8"/>
            <color indexed="81"/>
            <rFont val="Tahoma"/>
            <family val="2"/>
            <charset val="238"/>
          </rPr>
          <t>Navrátilová Lenka:</t>
        </r>
        <r>
          <rPr>
            <sz val="8"/>
            <color indexed="81"/>
            <rFont val="Tahoma"/>
            <family val="2"/>
            <charset val="238"/>
          </rPr>
          <t xml:space="preserve">
64+4500 s+z
68+649402
182+1500 s+z
256+24992
266+202
399+2900
463+20472
501-19
542+621
</t>
        </r>
      </text>
    </comment>
    <comment ref="C36" authorId="0">
      <text>
        <r>
          <rPr>
            <b/>
            <sz val="8"/>
            <color indexed="81"/>
            <rFont val="Tahoma"/>
            <family val="2"/>
            <charset val="238"/>
          </rPr>
          <t>Navrátilová Lenka:</t>
        </r>
        <r>
          <rPr>
            <sz val="8"/>
            <color indexed="81"/>
            <rFont val="Tahoma"/>
            <family val="2"/>
            <charset val="238"/>
          </rPr>
          <t xml:space="preserve">
171+246
172+10
236+200
395+31
396+32
397+50
493+120
523+50</t>
        </r>
      </text>
    </comment>
    <comment ref="C38" authorId="0">
      <text>
        <r>
          <rPr>
            <b/>
            <sz val="8"/>
            <color indexed="81"/>
            <rFont val="Tahoma"/>
            <family val="2"/>
            <charset val="238"/>
          </rPr>
          <t>Navrátilová Lenka:</t>
        </r>
        <r>
          <rPr>
            <sz val="8"/>
            <color indexed="81"/>
            <rFont val="Tahoma"/>
            <family val="2"/>
            <charset val="238"/>
          </rPr>
          <t xml:space="preserve">
4+3723
5+7277
27+22662
28+3200
29+800
55+190
65+3
82+477
95+2455
257+141
293+455
311+4747
391+8278
426+191
456+501
458+1689
491+1578
560+187</t>
        </r>
      </text>
    </comment>
    <comment ref="C39" authorId="0">
      <text>
        <r>
          <rPr>
            <b/>
            <sz val="8"/>
            <color indexed="81"/>
            <rFont val="Tahoma"/>
            <family val="2"/>
            <charset val="238"/>
          </rPr>
          <t>Navrátilová Lenka:</t>
        </r>
        <r>
          <rPr>
            <sz val="8"/>
            <color indexed="81"/>
            <rFont val="Tahoma"/>
            <family val="2"/>
            <charset val="238"/>
          </rPr>
          <t xml:space="preserve">
33+60
87+0
88+15
141+39
169+15
170+24
310+59
359+1
492+19
</t>
        </r>
      </text>
    </comment>
    <comment ref="C40" authorId="0">
      <text>
        <r>
          <rPr>
            <b/>
            <sz val="8"/>
            <color indexed="81"/>
            <rFont val="Tahoma"/>
            <family val="2"/>
            <charset val="238"/>
          </rPr>
          <t>Navrátilová Lenka:</t>
        </r>
        <r>
          <rPr>
            <sz val="8"/>
            <color indexed="81"/>
            <rFont val="Tahoma"/>
            <family val="2"/>
            <charset val="238"/>
          </rPr>
          <t xml:space="preserve">
25+15
233+444
292+1313
309+15
361+428 (428+189=617)
495+100</t>
        </r>
      </text>
    </comment>
    <comment ref="C41" authorId="0">
      <text>
        <r>
          <rPr>
            <b/>
            <sz val="8"/>
            <color indexed="81"/>
            <rFont val="Tahoma"/>
            <family val="2"/>
            <charset val="238"/>
          </rPr>
          <t>Navrátilová Lenka:</t>
        </r>
        <r>
          <rPr>
            <sz val="8"/>
            <color indexed="81"/>
            <rFont val="Tahoma"/>
            <family val="2"/>
            <charset val="238"/>
          </rPr>
          <t xml:space="preserve">
83+835
93+15901
94+3511
126+5176
239+4134
258+16884
264+17298
265+17309</t>
        </r>
      </text>
    </comment>
    <comment ref="C42" authorId="0">
      <text>
        <r>
          <rPr>
            <b/>
            <sz val="8"/>
            <color indexed="81"/>
            <rFont val="Tahoma"/>
            <family val="2"/>
            <charset val="238"/>
          </rPr>
          <t>Navrátilová Lenka:</t>
        </r>
        <r>
          <rPr>
            <sz val="8"/>
            <color indexed="81"/>
            <rFont val="Tahoma"/>
            <family val="2"/>
            <charset val="238"/>
          </rPr>
          <t xml:space="preserve">
314+1892 FOND 199 závěrečný účet
469,494+36 mzdy</t>
        </r>
      </text>
    </comment>
    <comment ref="C43" authorId="0">
      <text>
        <r>
          <rPr>
            <b/>
            <sz val="8"/>
            <color indexed="81"/>
            <rFont val="Tahoma"/>
            <family val="2"/>
            <charset val="238"/>
          </rPr>
          <t>Navrátilová Lenka:</t>
        </r>
        <r>
          <rPr>
            <sz val="8"/>
            <color indexed="81"/>
            <rFont val="Tahoma"/>
            <family val="2"/>
            <charset val="238"/>
          </rPr>
          <t xml:space="preserve">
84+12500 FOND 8115
313+1129 FOND 99 závěrečný účet</t>
        </r>
      </text>
    </comment>
    <comment ref="C45" authorId="0">
      <text>
        <r>
          <rPr>
            <b/>
            <sz val="8"/>
            <color indexed="81"/>
            <rFont val="Tahoma"/>
            <family val="2"/>
            <charset val="238"/>
          </rPr>
          <t>Navrátilová Lenka:</t>
        </r>
        <r>
          <rPr>
            <sz val="8"/>
            <color indexed="81"/>
            <rFont val="Tahoma"/>
            <family val="2"/>
            <charset val="238"/>
          </rPr>
          <t xml:space="preserve">
6+11363
7+7574
11+200
34+36
73+95937
98+4095
174+26428
175+248
176+172000
177+43
246+5
259+2236
260+728
261+155
262+219
263+746
392+565
400+32
427+590
457+393
522+1843
531+17220</t>
        </r>
      </text>
    </comment>
    <comment ref="C46" authorId="0">
      <text>
        <r>
          <rPr>
            <b/>
            <sz val="8"/>
            <color indexed="81"/>
            <rFont val="Tahoma"/>
            <family val="2"/>
            <charset val="238"/>
          </rPr>
          <t>Navrátilová Lenka:</t>
        </r>
        <r>
          <rPr>
            <sz val="8"/>
            <color indexed="81"/>
            <rFont val="Tahoma"/>
            <family val="2"/>
            <charset val="238"/>
          </rPr>
          <t xml:space="preserve">
62+2892 š na ovzi
268-460 š na ovzi
288+683
362-400 š na ovzi
428+2005
429+901 z na ovzi
430+700 š na ovzi
497/16+400 z na ovzi</t>
        </r>
      </text>
    </comment>
    <comment ref="C47" authorId="0">
      <text>
        <r>
          <rPr>
            <b/>
            <sz val="8"/>
            <color indexed="81"/>
            <rFont val="Tahoma"/>
            <family val="2"/>
            <charset val="238"/>
          </rPr>
          <t>Navrátilová Lenka:</t>
        </r>
        <r>
          <rPr>
            <sz val="8"/>
            <color indexed="81"/>
            <rFont val="Tahoma"/>
            <family val="2"/>
            <charset val="238"/>
          </rPr>
          <t xml:space="preserve">
3+669
8+839
9+39
10+7
30+426
32+421
49+13 (FV OE celkem 1791)
50+1162 (FV Š celkem 1601)
265+265 (celkem 15+250 FV OE)
238+260 š
267+2708 s</t>
        </r>
      </text>
    </comment>
    <comment ref="C49" authorId="0">
      <text>
        <r>
          <rPr>
            <b/>
            <sz val="8"/>
            <color indexed="81"/>
            <rFont val="Tahoma"/>
            <family val="2"/>
            <charset val="238"/>
          </rPr>
          <t>Navrátilová Lenka:</t>
        </r>
        <r>
          <rPr>
            <sz val="8"/>
            <color indexed="81"/>
            <rFont val="Tahoma"/>
            <family val="2"/>
            <charset val="238"/>
          </rPr>
          <t xml:space="preserve">
469,494-36 mzdy</t>
        </r>
      </text>
    </comment>
    <comment ref="C53" authorId="0">
      <text>
        <r>
          <rPr>
            <b/>
            <sz val="8"/>
            <color indexed="81"/>
            <rFont val="Tahoma"/>
            <family val="2"/>
            <charset val="238"/>
          </rPr>
          <t>Navrátilová Lenka:</t>
        </r>
        <r>
          <rPr>
            <sz val="8"/>
            <color indexed="81"/>
            <rFont val="Tahoma"/>
            <family val="2"/>
            <charset val="238"/>
          </rPr>
          <t xml:space="preserve">
8115, 8905, 8113
3+669
6+11363
7+7574
8+839
9+39
10+7
11+200
30+426
32+421
49+1778 (FV OE celkem 1791)
50+439 (FV Š celkem 1601)
265+15 (celkem 15+250 FV OE)
84+12500 FOND 99
118+1767
136+634
225+245845 přebytek
313+1129 FOND 99 závěrečný účet
314+1892 FOND 199 závěrečný účet
318+722 přebytek (celkem 9 403)
527+22781 8115 ORJ 52
</t>
        </r>
      </text>
    </comment>
    <comment ref="C54"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<sst xmlns="http://schemas.openxmlformats.org/spreadsheetml/2006/main" count="2053" uniqueCount="358">
  <si>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</si>
  <si>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</si>
  <si>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</si>
  <si>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</si>
  <si>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</si>
  <si>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</si>
  <si>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</si>
  <si>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</si>
  <si>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</si>
  <si>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</si>
  <si>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</si>
  <si>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</si>
  <si>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</si>
  <si>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</si>
  <si>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</si>
  <si>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</si>
  <si>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</si>
  <si>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</si>
  <si>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</si>
  <si>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</si>
  <si>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</si>
  <si>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</si>
  <si>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</si>
  <si>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</si>
  <si>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</si>
  <si>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</si>
  <si>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Ostatní nedaňové příjmy</t>
  </si>
  <si>
    <t>Financování celkem</t>
  </si>
  <si>
    <t>Příjmy Olomouckého kraje včetně financování</t>
  </si>
  <si>
    <t>Výdaje Olomouckého kraje včetně financování</t>
  </si>
  <si>
    <t>Daňové příjmy (včetně daně z příjmu PO placené krajem)</t>
  </si>
  <si>
    <t>Příjmy z poskytnutých služeb a výrobků</t>
  </si>
  <si>
    <t>Dotace do oblasti školství</t>
  </si>
  <si>
    <t>Dotace do oblasti sociální</t>
  </si>
  <si>
    <t>Dotace do oblasti kultury</t>
  </si>
  <si>
    <t>Dotace do oblasti dopravy</t>
  </si>
  <si>
    <t>Dotace do oblasti zdravotnictví</t>
  </si>
  <si>
    <t>Dotace do oblasti životního prostředí a zemědělství</t>
  </si>
  <si>
    <t>Dotace pro Krajský úřad, SDH, region. rozvoj</t>
  </si>
  <si>
    <t>Dotace od Regionální rady, obcí</t>
  </si>
  <si>
    <t>Depozita</t>
  </si>
  <si>
    <t>Zapojení finančního vypořádání</t>
  </si>
  <si>
    <t>Odbory - provozní výdaje</t>
  </si>
  <si>
    <t>Dotace od Regionální rady</t>
  </si>
  <si>
    <t xml:space="preserve"> -Rozpočtová změna 460/16</t>
  </si>
  <si>
    <t>druh rozpočtové změny: snížení prostředků rozpočtu</t>
  </si>
  <si>
    <t>důvod: odbor školství, sportu a kultury požádal ekonomický odbor dne 19.9.2016 o provedení rozpočtové změny. Důvodem navrhované změny je snížení neinvestiční dotace ze státního rozpočtu ČR na rok 2016 poskytnuté na základě rozhodnutí Ministerstva školství, mládeže a tělovýchovy ČR č.j.: 47-12/2016 ze dne 20.1.2016 v celkové výši       170 650,- Kč na program "Podpora logopedické prevence v předškolním vzdělávání v roce 2016“, nevyčerpané prostředky ve výši 13 067,- Kč budou vráceny na účet Ministerstva školství, mládeže a tělovýchovy.</t>
  </si>
  <si>
    <t>Odbor školství, sportu a kultury</t>
  </si>
  <si>
    <t>ORJ - 10</t>
  </si>
  <si>
    <t>UZ</t>
  </si>
  <si>
    <t xml:space="preserve">§ </t>
  </si>
  <si>
    <t>položka</t>
  </si>
  <si>
    <t>částka v Kč</t>
  </si>
  <si>
    <t>4116 - Ostatní neinv. přijaté transfery ze SR</t>
  </si>
  <si>
    <t>celkem</t>
  </si>
  <si>
    <t>seskupení položek</t>
  </si>
  <si>
    <t>53 - Neinvestiční transfery veřejnopráv. subj.</t>
  </si>
  <si>
    <t xml:space="preserve"> -Rozpočtová změna 461/16</t>
  </si>
  <si>
    <t>důvod: odbor školství, sportu a kultury požádal ekonomický odbor dne 19.9.2016 o provedení rozpočtové změny. Důvodem navrhované změny je snížení neinvestiční dotace ze státního rozpočtu ČR na rok 2016 poskytnuté na základě rozhodnutí Ministerstva školství, mládeže a tělovýchovy ČR č.j.: MSMT-44133-9/2015-2 ze dne 12.1.2016 v celkové výši 3 657 924,- Kč na rozvojový program "Podpora školních psychologů a školních speciálních pedagogů ve školách a metodiků - specialistů ve školských poradenských zařízeních na období leden - srpen 2016“, nevyčerpané prostředky ve výši 8 748,73 Kč budou vráceny na účet Ministerstva školství, mládeže a tělovýchovy.</t>
  </si>
  <si>
    <t xml:space="preserve"> -Rozpočtová změna 462/16</t>
  </si>
  <si>
    <t>druh rozpočtové změny: zapojení nových prostředků do rozpočtu</t>
  </si>
  <si>
    <t>poskytovatel: Ministerstvo školství, mládeže a tělovýchovy</t>
  </si>
  <si>
    <t>důvod: neinvestiční dotace ze státního rozpočtu ČR na rok 2016 poskytnutá na základě dopisu Ministerstva školství, mládeže a tělovýchovy ČR č.j.: MSMT-14119/2016-3 ze dne 12.9.2016 v celkové výši 685 500,- Kč na program "Podpora sociálně znevýhodněných romských žáků středních škol a studentů vyšších odborných škol a konzervatoří na září - prosinec 2016“ pro střední školy zřizované Olomouckým krajem.</t>
  </si>
  <si>
    <t>5336 - Neinvestiční dotace zřízeným PO</t>
  </si>
  <si>
    <t xml:space="preserve"> -Rozpočtová změna 463/16</t>
  </si>
  <si>
    <t>poskytovatel: Ministerstvo práce a sociálních věcí</t>
  </si>
  <si>
    <t>důvod: neinvestiční dotace ze státního rozpočtu ČR na rok 2016 poskytnutá na základě Dodatku č. 3 k rozhodnutí Ministerstva práce a sociálních věcí ČR č.j.: 1 ze dne 26.1.2016 v celkové výši 20 472 000,- Kč na financování běžných výdajů souvisejících s poskytováním základních druhů a forem sociálních služeb.</t>
  </si>
  <si>
    <t>Odbor ekonomický</t>
  </si>
  <si>
    <t>ORJ - 07</t>
  </si>
  <si>
    <t>Odbor sociálních věcí</t>
  </si>
  <si>
    <t>ORJ - 11</t>
  </si>
  <si>
    <t>5336 - Neinvestiční transfery zřízeným PO</t>
  </si>
  <si>
    <t>52 - Neinvestiční transfery soukromopr. subj.</t>
  </si>
  <si>
    <t xml:space="preserve"> -Rozpočtová změna 464/16</t>
  </si>
  <si>
    <t>druh rozpočtové změny: vnitřní rozpočtová změna - přesun mezi jednotlivými položkami, paragrafy a odbory ekonomickým, sociálních věcí a zdravotnictví</t>
  </si>
  <si>
    <t>důvod: odbory sociálních věcí a zdravotnictví požádaly ekonomický odbor dne 19.9.2016 o provedení rozpočtové změny. Důvodem navrhované změny je převedení finančních prostředků z odboru ekonomického na odbor sociálních věcí ve výši 80 560,- Kč a na odbor zdravotnictví ve výši 76 000,-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srpen 2016.</t>
  </si>
  <si>
    <t>59 - Ostatní neinvestiční výdaje</t>
  </si>
  <si>
    <t>Odbor zdravotnictví</t>
  </si>
  <si>
    <t>ORJ - 14</t>
  </si>
  <si>
    <t xml:space="preserve"> -Rozpočtová změna 465/16</t>
  </si>
  <si>
    <t>druh rozpočtové změny: vnitřní rozpočtová změna - přesun mezi jednotlivými položkami, paragrafy a odbory ekonomickým a strategického rozvoje kraje</t>
  </si>
  <si>
    <t>Odbor strategického rozvoje kraje</t>
  </si>
  <si>
    <t>ORJ - 08</t>
  </si>
  <si>
    <t>56 - Neinvestiční půjčené prostředky</t>
  </si>
  <si>
    <t xml:space="preserve"> -Rozpočtová změna 466/16</t>
  </si>
  <si>
    <t>druh rozpočtové změny: vnitřní rozpočtová změna - přesun mezi jednotlivými položkami, paragrafy a odbory ekonomickým a veřejných zakázek a investic</t>
  </si>
  <si>
    <t>důvod: odbor veřejných zakázek a investic požádal ekonomický odbor dne 16.9.2016 o provedení rozpočtové změny. Důvodem navrhované změny je převedení finančních prostředků z odboru ekonomického na odbor veřejných zakázek a investic v celkové výši     3 760 000,- Kč. Finanční prostředky budou použity na financování výdajů projektů v oblasti školství, dopravy a zdravotnictví, a budou čerpány z rezervy na investice Olomouckého kraje.</t>
  </si>
  <si>
    <t>Odbor veřejných zakázek a investic</t>
  </si>
  <si>
    <t>ORJ - 17</t>
  </si>
  <si>
    <t>61 - Investiční nákupy a související výdaje</t>
  </si>
  <si>
    <t xml:space="preserve"> -Rozpočtová změna 467/16</t>
  </si>
  <si>
    <t>druh rozpočtové změny: vnitřní rozpočtová změna - přesun mezi jednotlivými položkami, paragrafy a odbory ekonomickým a životního prostředí a zemědělství</t>
  </si>
  <si>
    <t>důvod: odbor životního prostředí a zemědělství požádal ekonomický odbor dne 14.9.2016 o provedení rozpočtové změny. Důvodem navrhované změny je převedení finančních prostředků z odboru ekonomického na odbor životního prostředí a zemědělství ve výši         232 000,- Kč. Finanční prostředky budou použity na úhradu nákladů na zpracování posudků návrhů bezpečnostní dokumentace a budou čerpány z rezervy Olomouckého kraje.</t>
  </si>
  <si>
    <t>Odbor životního prostředí a zemědělství</t>
  </si>
  <si>
    <t>ORJ - 09</t>
  </si>
  <si>
    <t>51 - Neinvestiční nákupy a související výdaje</t>
  </si>
  <si>
    <t xml:space="preserve"> -Rozpočtová změna 468/16</t>
  </si>
  <si>
    <t>druh rozpočtové změny: vnitřní rozpočtová změna - přesun mezi jednotlivými položkami, paragrafy a odbory ekonomickým a kancelář ředitele</t>
  </si>
  <si>
    <t>důvod: odbor kancelář ředitele požádal ekonomický odbor dne 14.9.2016 o provedení rozpočtové změny. Důvodem navrhované změny je převedení finančních prostředků z odboru ekonomického na odbor kancelář ředitele v celkové výši 402 000,- Kč. Finanční prostředky budou použity na financování ostatních osobních výdajů a pojistného z důvodu uzavření nepředvídaných dohod konaných mimo pracovní poměr, se kterými nebylo v rozpočtu roku 2016 počítáno, a budou čerpány z rezervy Olomouckého kraje.</t>
  </si>
  <si>
    <t>Odbor kancelář ředitele</t>
  </si>
  <si>
    <t>ORJ - 03</t>
  </si>
  <si>
    <t>50 - Výdaje na platy, ost. platby za pr. práci a poj.</t>
  </si>
  <si>
    <t xml:space="preserve"> -Rozpočtová změna 469/16</t>
  </si>
  <si>
    <t>důvod: odbor kancelář ředitele požádal ekonomický odbor dne 13.9.2016 o provedení rozpočtové změny. Důvodem navrhované změny je převedení finančních prostředků z odboru ekonomického na odbor kancelář ředitele v celkové výši 1 192 600,- Kč a do Fondu sociálních potřeb ve výši 35 600,- Kč. Finanční prostředky budou použity na pokrytí navýšených mzdových nákladů o 4% na základě schváleného nařízení vlády od 1.11.2016 a budou čerpány z rezervy Olomouckého kraje.</t>
  </si>
  <si>
    <t>ORJ - 199</t>
  </si>
  <si>
    <t>54 - Neinvestiční transfery obyvatelstvu</t>
  </si>
  <si>
    <t xml:space="preserve"> -Rozpočtová změna 470/16</t>
  </si>
  <si>
    <t>důvod: odbor veřejných zakázek a investic požádal ekonomický odbor dne 16.9.2016 o provedení rozpočtové změny. Důvodem navrhované změny je převedení finančních prostředků z odboru ekonomického na odbor veřejných zakázek a investic ve výši                 5 400 000,- Kč. Finanční prostředky budou použity na financování výdajů projektu v oblasti zdravotnictví "Odborný léčebný ústav Paseka Budova "C" I. etapa, 1. část - nástavba oddělení izolace pro pacienty TBC nad kinosálem", jedná se o navýšení prostředků o DPH. Olomoucký kraj nemá u této akce nárok na odpočet DPH, prostředky budou čerpány z rezervy na investice Olomouckého kraje.</t>
  </si>
  <si>
    <t>ORJ - 52</t>
  </si>
  <si>
    <t xml:space="preserve"> -Rozpočtová změna 471/16</t>
  </si>
  <si>
    <t>druh rozpočtové změny: vnitřní rozpočtová změna - přesun mezi jednotlivými položkami, paragrafy a odbory zastupitelé a kancelář ředitele</t>
  </si>
  <si>
    <t>důvod: odbor tajemníka hejtmana požádal ekonomický odbor dne 21.9.2016 o provedení rozpočtové změny. Důvodem navrhované změny je převedení finančních prostředků z odboru zastupitelé na odbor kancelář ředitele ve výši 15 000,- Kč. Finanční prostředky budou použity na financování kancelářských potřeb.</t>
  </si>
  <si>
    <t>Zastupitelé</t>
  </si>
  <si>
    <t>ORJ - 01</t>
  </si>
  <si>
    <t xml:space="preserve"> -Rozpočtová změna 472/16</t>
  </si>
  <si>
    <t>druh rozpočtové změny: vnitřní rozpočtová změna - přesun mezi jednotlivými položkami, paragrafy a odbory veřejných zakázek a investic a majetkovým, právním a správních činností</t>
  </si>
  <si>
    <t>důvod: odbor veřejných zakázek a investic požádal ekonomický odbor dne 7.9.2016 o provedení rozpočtové změny. Důvodem navrhované změny je převedení finančních prostředků z odboru veřejných zakázek a investic na odbor majetkový, právní a správních činností ve výši 33 391,- Kč. Finanční prostředky budou použity na úhradu narovnání za odstranění inženýrských sítí z pozemků v obci Šternberk, na základě usnesení Rady Olomouckého kraje č. UR/104/20/2016 ze dne 15.9.2016.</t>
  </si>
  <si>
    <t>Odbor majetkový, právní a správních činností</t>
  </si>
  <si>
    <t>ORJ - 04</t>
  </si>
  <si>
    <t xml:space="preserve"> -Rozpočtová změna 473/16</t>
  </si>
  <si>
    <t>druh rozpočtové změny: vnitřní rozpočtová změna - přesun mezi jednotlivými položkami, paragrafy a odbory ekonomickým, podpory řízení příspěvkových organizací a zdravotnictví</t>
  </si>
  <si>
    <t>důvod: odbor podpory řízení příspěvkových organizací požádal ekonomický odbor dne 16.9.2016 o provedení rozpočtové změny. Důvodem navrhované změny je převedení finančních prostředků z odboru podpory řízení příspěvkových organizací na odbor zdravotnictví ve výši 5 000 000,- Kč a na odbor ekonomický ve výši 2 000 000,- Kč. Finanční prostředky budou použity na dofinancování akce "Komplexní program modernizace geriatrického oddělení OLÚ Moravský Beroun" v rámci švýcarských fondů, materiál je součástí programu jednání Rady Olomouckého kraje dne 29.9.2016 (bod 6.2. a 6.3.), zbylé prostředky budou převedeny do rezervy na investice Olomouckého kraje.</t>
  </si>
  <si>
    <t>Odbor podpory řízení příspěvkových organizací</t>
  </si>
  <si>
    <t>ORJ - 19</t>
  </si>
  <si>
    <t>6351 - Investiční transfery zřízeným PO</t>
  </si>
  <si>
    <t xml:space="preserve"> -Rozpočtová změna 474/16</t>
  </si>
  <si>
    <t>druh rozpočtové změny: vnitřní rozpočtová změna - přesun mezi jednotlivými položkami, paragrafy v rámci odboru životního prostředí a zemědělství</t>
  </si>
  <si>
    <t>důvod: odbor životního prostředí a zemědělství požádal ekonomický odbor dne 14.9.2016 o provedení rozpočtové změny. Důvodem navrhované změny je přesun finančních prostředků v rámci odboru životního prostředí a zemědělství v celkové výši 112 000,- Kč. Finanční prostředky budou použity na zajištění úhrad za zpracování posudků v rámci zákona č. 224/2015 Sb.</t>
  </si>
  <si>
    <t xml:space="preserve"> -Rozpočtová změna 475/16</t>
  </si>
  <si>
    <t>druh rozpočtové změny: vnitřní rozpočtová změna - přesun mezi jednotlivými položkami, paragrafy v rámci odboru školství, sportu a kultury</t>
  </si>
  <si>
    <t>důvod: odbor školství, sportu a kultury požádal ekonomický odbor dne 15.9.2016 o provedení rozpočtové změny. Důvodem navrhované změny je přesun finančních prostředků v rámci odboru školství, sportu a kultury ve výši 15 000,- Kč. Finanční prostředky budou použity na úhradu nákladů spojených s organizací okresních a krajských kol soutěží a přehlídek.</t>
  </si>
  <si>
    <t>5331 - Neinvestiční příspěvky zřízeným PO</t>
  </si>
  <si>
    <t xml:space="preserve"> -Rozpočtová změna 476/16</t>
  </si>
  <si>
    <t>důvod: odbor školství, sportu a kultury požádal ekonomický odbor dne 15.9.2016 o provedení rozpočtové změny. Důvodem navrhované změny je přesun finančních prostředků v rámci odboru školství, sportu a kultury ve výši 100 000,- Kč. Finanční prostředky budou použity na přezkoušení žadatelů o uznání zahraničního vzdělání (nostrifikace).</t>
  </si>
  <si>
    <t xml:space="preserve"> -Rozpočtová změna 477/16</t>
  </si>
  <si>
    <t>důvod: odbor školství, sportu a kultury požádal ekonomický odbor dne 19.9.2016 o provedení rozpočtové změny. Důvodem navrhované změny je přesun finančních prostředků v rámci odboru školství, sportu a kultury v celkové výši 145 000,- Kč. Finanční prostředky budou použity na poskytnutí dotace z "Programu na podporu talentů v Olomouckém kraji" v dotačním titulu "Podpora škol vychovávajících talentovanou mládež v Olomouckém kraji", na základě usnesení Rady Olomouckého kraje č. UR/104/42/2016 ze dne 15.9.2016.</t>
  </si>
  <si>
    <t xml:space="preserve"> -Rozpočtová změna 478/16</t>
  </si>
  <si>
    <t>druh rozpočtové změny: vnitřní rozpočtová změna - přesun mezi jednotlivými položkami, paragrafy v rámci odboru sociálních věcí</t>
  </si>
  <si>
    <t>důvod: odbor sociálních věcí požádal ekonomický odbor dne 20.9.2016 o provedení rozpočtové změny. Důvodem navrhované změny je přesun finančních prostředků v rámci odboru sociálních věcí ve výši 20 000,- Kč. Finanční prostředky budou použity na pokrytí výdajů spojených s psychologickými posudky zájemců o nezprostředkovanou pěstounskou péči.</t>
  </si>
  <si>
    <t xml:space="preserve"> -Rozpočtová změna 479/16</t>
  </si>
  <si>
    <t>druh rozpočtové změny: vnitřní rozpočtová změna - přesun mezi jednotlivými položkami, paragrafy v rámci odboru veřejných zakázek a investic</t>
  </si>
  <si>
    <t>důvod: odbor veřejných zakázek a investic požádal ekonomický odbor dne 8.9.2016 o provedení rozpočtové změny. Důvodem navrhované změny je přesun finančních prostředků v rámci odboru veřejných zakázek a investic ve výši 32 000,- Kč. Finanční prostředky budou použity na financování projektu v oblasti dopravy "ZUŠ Žerotín Olomouc, oprava silnice ul. Kavaleristů".</t>
  </si>
  <si>
    <t>ÚZ</t>
  </si>
  <si>
    <t xml:space="preserve"> -Rozpočtová změna 480/16</t>
  </si>
  <si>
    <t>důvod: odbor veřejných zakázek a investic požádal ekonomický odbor dne 12.9.2016 o provedení rozpočtové změny. Důvodem navrhované změny je přesun finančních prostředků v rámci odboru veřejných zakázek a investic ve výši 55 668,50 Kč. Finanční prostředky budou použity na financování projektu v oblasti zdravotnictví "SMN a.s. - o.z. Nemocnice Přerov - Magnetická rezonance".</t>
  </si>
  <si>
    <t xml:space="preserve"> -Rozpočtová změna 481/16</t>
  </si>
  <si>
    <t>důvod: odbor veřejných zakázek a investic požádal ekonomický odbor dne 8.9.2016 o provedení rozpočtové změny. Důvodem navrhované změny je přesun finančních prostředků v rámci odboru veřejných zakázek a investic ve výši 7 000,- Kč. Finanční prostředky budou použity na financování projektu v oblasti zdravotnictví "SMN a.s. - o.z. Nemocnice Prostějov - Rekonstrukce rehabilitace".</t>
  </si>
  <si>
    <t xml:space="preserve"> -Rozpočtová změna 482/16</t>
  </si>
  <si>
    <t>důvod: odbor veřejných zakázek a investic požádal ekonomický odbor dne 8.9.2016 o provedení rozpočtové změny. Důvodem navrhované změny je přesun finančních prostředků v rámci odboru veřejných zakázek a investic ve výši 64 889,10 Kč. Finanční prostředky budou použity na vrácení neoprávněně vyplacených prostředků Regionální radě regionu soudržnosti Střední Morava u projektu v oblasti kultury "Zámek Čechy pod Kosířem - rekonstrukce a využití objektů, III. etapa".</t>
  </si>
  <si>
    <t xml:space="preserve"> -Rozpočtová změna 483/16</t>
  </si>
  <si>
    <t>druh rozpočtové změny: vnitřní rozpočtová změna - přesun mezi jednotlivými položkami, paragrafy a odbory strategického rozvoje kraje a veřejných zakázek a investic</t>
  </si>
  <si>
    <t>ORJ - 59</t>
  </si>
  <si>
    <t xml:space="preserve"> -Rozpočtová změna 484/16</t>
  </si>
  <si>
    <t>druh rozpočtové změny: vnitřní rozpočtová změna - přesun mezi jednotlivými položkami, paragrafy v rámci odboru podpory řízení příspěvkových organizací</t>
  </si>
  <si>
    <t xml:space="preserve"> -Rozpočtová změna 485/16</t>
  </si>
  <si>
    <t xml:space="preserve"> -Rozpočtová změna 486/16</t>
  </si>
  <si>
    <t xml:space="preserve"> -Rozpočtová změna 487/16</t>
  </si>
  <si>
    <t xml:space="preserve"> -Rozpočtová změna 488/16</t>
  </si>
  <si>
    <t xml:space="preserve"> -Rozpočtová změna 489/16</t>
  </si>
  <si>
    <t xml:space="preserve"> -Rozpočtová změna 490/16</t>
  </si>
  <si>
    <t>druh rozpočtové změny: vnitřní rozpočtová změna - přesun mezi jednotlivými položkami, paragrafy v rámci odboru strategického rozvoje kraje</t>
  </si>
  <si>
    <t>důvod: odbor strategického rozvoje kraje požádal ekonomický odbor dne 13.9.2016 o provedení rozpočtové změny. Důvodem navrhované změny je přesun finančních prostředků v rámci odboru strategického rozvoje kraje v celkové výši 957 730,- Kč. Finanční prostředky budou použity na financování projektu v oblasti regionálního rozvoje "Smart Akcelerátor Olomouckého kraje".</t>
  </si>
  <si>
    <t>ORJ - 74</t>
  </si>
  <si>
    <t xml:space="preserve"> -Rozpočtová změna 491/16</t>
  </si>
  <si>
    <t>poskytovatel: Ministerstvo zdravotnictví ČR</t>
  </si>
  <si>
    <t>důvod: investiční dotace ze státního rozpočtu ČR na rok 2016 poskytnutá na základě rozhodnutí Ministerstva zdravotnictví ČR č.j.: 235D213001317 ze dne 30.8.2016 v celkové výši 1 578 350,- Kč na projekt "ZZS Olomouckého kraje - dovybavení územních odborů ZZS OK automatickým systémem pro kompresi hrudníku" pro příspěvkovou organizaci Zdravotnická záchranná služba Olomouckého kraje.</t>
  </si>
  <si>
    <t>4216 - Ostatní invest. přijaté transfery ze SR</t>
  </si>
  <si>
    <t>6356 - Jiné investiční transfery zřízeným PO</t>
  </si>
  <si>
    <t xml:space="preserve"> -Rozpočtová změna 492/16</t>
  </si>
  <si>
    <t>poskytovatel: Ministerstvo financí</t>
  </si>
  <si>
    <t>důvod: neinvestiční dotace ze státního rozpočtu ČR na rok 2016 poskytnutá na základě rozhodnutí Ministerstva financí ČR č.j.: MF - 30501/2016/1201-2 ze dne 19.9.2016 ve výši 18 792,- Kč na náhradu škod způsobených vydrou říční na rybách na vodním díle na pozemku v užívání p. Oldřicha Psotky, Mikulovice u Jeseníka, za období od 29.12.2015 do 29.6.2016.</t>
  </si>
  <si>
    <t>4111 - Neinvestiční přijaté transfery ze SR</t>
  </si>
  <si>
    <t xml:space="preserve"> -Rozpočtová změna 493/16</t>
  </si>
  <si>
    <t>poskytovatel: Ministerstvo kultury</t>
  </si>
  <si>
    <t>důvod: investiční dotace ze státního rozpočtu ČR na rok 2016 poskytnutá na základě rozhodnutí Ministerstva kultury ČR č.j.: MK 41655/2016 OMG ze dne 24.6.2016 ve výši       120 000,- Kč na realizaci projektu "Galerie Špalíček, Úprkova - zabezpečení výstavních prostor digitálním kamerovým systémem včetně záznamových zařízení a rozvodů" pro příspěvkovou organizaci Muzeum a galerie v Prostějově.</t>
  </si>
  <si>
    <t>4216 - Ostatní inv. přijaté transfery ze SR</t>
  </si>
  <si>
    <t xml:space="preserve"> -Rozpočtová změna 495/16</t>
  </si>
  <si>
    <t xml:space="preserve">důvod: neinvestiční dotace ze státního rozpočtu ČR na rok 2016 poskytnutá na základě rozhodnutí Ministerstva financí ČR č.j.: MF - 31641/2016/1201-13 ve výši 100 000,- Kč na úhradu výdajů v souvislosti s konáním voleb do Senátu Parlamentu České republiky a do zastupitelstva kraje vyhlášených na 7. října a 8. října 2016 na činnost krajského úřadu. </t>
  </si>
  <si>
    <t>4111 - Neinvestiční přijaté transfery z VPS SR</t>
  </si>
  <si>
    <t xml:space="preserve"> -Rozpočtová změna 496/16</t>
  </si>
  <si>
    <t xml:space="preserve">důvod: odbor podpory řízení příspěvkových organizací požádal ekonomický odbor dne 23.9.2016 o provedení rozpočtové změny. Důvodem navrhované změny je zapojení finančních prostředků do rozpočtu Olomouckého kraje ve výši 60 832,- Kč. Česká pojišťovna a.s., uhradila na účet Olomouckého kraje pojistné plnění k pojistné události pro příspěvkovou organizaci Olomouckého kraje Střední odborná škola obchodu a služeb, Olomouc, za opravu po vodovodní škodě.
</t>
  </si>
  <si>
    <t>2322 - Přijaté pojistné náhrady</t>
  </si>
  <si>
    <t xml:space="preserve"> -Rozpočtová změna 497/16</t>
  </si>
  <si>
    <t>důvod: odbor veřejných zakázek a investic požádal dne 26.9.2016 o provedení rozpočtové změny. Důvodem navrhované změny je zapojení finančních prostředků do rozpočtu Olomouckého kraje ve výši 400 000,- Kč, převedení finančních prostředků z odboru strategického rozvoje kraje na odbor veřejných zakázek a investic ve výši 800 000,- Kč a převedení finančních prostředků z odboru ekonomického na odbor veřejných zakázek a investic ve výši 80 000,- Kč. Finanční prostředky budou poukázány na účet Olomouckého kraje jako investiční dotace z prostředků Ministerstva zdravotnictví ČR na financování projektu v oblasti zdravotnictví "Realizace výstavby náhradního zdroje elektrické energie vč. přemístění hlavního elektrického rozvaděče ZZS OK Hněvotínská Olomouc".</t>
  </si>
  <si>
    <t xml:space="preserve"> -Rozpočtová změna 494/16</t>
  </si>
  <si>
    <t>důvod: odbor kancelář ředitele požádal ekonomický odbor dne 13.9.2016 o provedení rozpočtové změny. Důvodem navrhované změny je navýšení finančních prostředků odboru kancelář ředitele a Fondu sociálních potřeb ve výši 35 600,- Kč. Finanční prostředky budou použity na pokrytí navýšených mzdových nákladů o 4% na základě schváleného nařízení vlády od 1.11.2016.</t>
  </si>
  <si>
    <t>částka</t>
  </si>
  <si>
    <t>4134 - Převody z rozpočtových účtů</t>
  </si>
  <si>
    <t>důvod: odbor strategického rozvoje kraje požádal ekonomický odbor dne 9.9.2016 o provedení rozpočtové změny. Důvodem navrhované změny je převedení finančních prostředků z odboru strategického rozvoje kraje na odbor veřejných zakázek a investic a zpět v celkové výši 1 463 945,- Kč. Finanční prostředky budou použity na financování projektů předkládaných do Integrovaného regionálního operačního programu, na základě usnesení Rady Olomouckého kraje č. UR/106/15/2016 ze dne 29.9.2016 (Projekty Olomouckého kraje spolufinancované z evropských fondů - bod 5.2.).</t>
  </si>
  <si>
    <t>důvod: odbor podpory řízení příspěvkových organizací požádal ekonomický odbor dne 16.9.2016 o provedení rozpočtové změny. Důvodem navrhované změny je přesun finančních prostředků v rámci odboru podpory řízení příspěvkových organizací ve výši         1 500 000,- Kč. Finanční prostředky budou použity na poskytnutí účelově určeného neinvestičního příspěvku pro příspěvkovou organizaci v oblasti sociální Sociální služby pro seniory Šumperk na akci "Dodávka nábytku pro SSPS Šumperk - 1. etapa", na základě usnesení Rady Olomouckého kraje č. UR/106/19/2016 ze dne 29.9.2016 (bod 6.2.).</t>
  </si>
  <si>
    <t>důvod: odbor podpory řízení příspěvkových organizací požádal ekonomický odbor dne 13.9.2016 o provedení rozpočtové změny. Důvodem navrhované změny je přesun finančních prostředků v rámci odboru podpory řízení příspěvkových organizací ve výši     150 000,- Kč. Finanční prostředky budou použity na poskytnutí účelově určeného neinvestičního příspěvku pro příspěvkovou organizaci v oblasti školství Střední zdravotnická škola a Vyšší odborná škola zdravotnická Emanuela Pöttinga a Jazyková škola s právem státní jazykové zkoušky, Olomouc, na akci "Nákup vybavení kabinetů pedagogických pracovníků", na základě usnesení Rady Olomouckého kraje č. UR/106/19/2016 ze dne 29.9.2016 (bod 6.2.).</t>
  </si>
  <si>
    <t>důvod: odbor podpory řízení příspěvkových organizací požádal ekonomický odbor dne 19.9.2016 o provedení rozpočtové změny. Důvodem navrhované změny je přesun finančních prostředků v rámci odboru podpory řízení příspěvkových organizací ve výši      90 205,- Kč. Finanční prostředky budou použity na poskytnutí neinvestičního příspěvku na provoz a neinvestičního příspěvku na provoz - mzdové náklady pro příspěvkovou organizaci v oblasti školství SCHOLA SERVIS - zařízení pro DVPP a středisko služeb školám, Prostějov, na základě usnesení Rady Olomouckého kraje č. UR/106/19/2016 ze dne 29.9.2016 (bod 6.2.).</t>
  </si>
  <si>
    <t>důvod: odbor podpory řízení příspěvkových organizací požádal ekonomický odbor dne 15.9.2016 o provedení rozpočtové změny. Důvodem navrhované změny je přesun finančních prostředků v rámci odboru podpory řízení příspěvkových organizací ve výši                         430 000,- Kč. Finanční prostředky budou použity na poskytnutí investičního příspěvku pro příspěvkovou organizaci v oblasti školství Střední škola gastronomie a farmářství, Jeseník, na investiční akci "Sociální zařízení v hlavní budově - realizace bezbariérových úprav", na základě usnesení Rady Olomouckého kraje č. UR/106/19/2016 ze dne 29.9.2016 (bod 6.2.).</t>
  </si>
  <si>
    <t>důvod: odbor podpory řízení příspěvkových organizací požádal ekonomický odbor dne 13.9.2016 o provedení rozpočtové změny. Důvodem navrhované změny je přesun finančních prostředků v rámci odboru podpory řízení příspěvkových organizací v celkové výši 832 861,- Kč. Finanční prostředky budou použity na poskytnutí neinvestičního příspěvku na akci v oblasti kultury a účelově určeného neinvestičního příspěvku pro příspěvkovou organizaci Vlastivědné muzeum, Šumperk, na akci "Nová expozice v Lovecko-lesnickém muzeu v Úsově", na základě usnesení Rady Olomouckého kraje č. UR/106/19/2016 a UR/106/20/2016 ze dne 29.9.2016 (bod 6.2. a 6.3.).</t>
  </si>
  <si>
    <t>důvod: odbor podpory řízení příspěvkových organizací požádal ekonomický odbor dne 16.9.2016 o provedení rozpočtové změny. Důvodem navrhované změny je přesun finančních prostředků v rámci odboru podpory řízení příspěvkových organizací ve výši      143 000,- Kč. Finanční prostředky budou použity na poskytnutí neinvestičního příspěvku pro příspěvkovou organizaci v oblasti školství SCHOLA SERVIS - zařízení pro DVPP a středisko služeb školám, Prostějov, na akci "Oprava výměníkové stanice", na základě usnesení Rady Olomouckého kraje č. UR/106/19/2016 (bod 6.2.).</t>
  </si>
  <si>
    <t>důvod: odbor strategického rozvoje kraje požádal ekonomický odbor dne 19.9.2016 o provedení rozpočtové změny. Důvodem navrhované změny je převedení finančních prostředků z odboru ekonomického na odbor strategického rozvoje kraje ve výši 700 000,- Kč. Finanční prostředky budou použity na poskytnutí návratné finanční výpomoci zájmovému sdružení právnických osob OK4Inovace, na základě usnesení Rady Olomouckého kraje č. UR/104/28/2016 ze dne 15.9.2016, na základě usnesení Zastupitelstva Olomouckého kraje č. UZ/23/58/2016 ze dne 23.9.2016 (bod 45), prostředky budou čerpány z rezervy Olomouckého kraje.</t>
  </si>
  <si>
    <t xml:space="preserve"> -Rozpočtová změna 498/16</t>
  </si>
  <si>
    <t>důvod: neinvestiční dotace ze státního rozpočtu ČR na rok 2016 poskytnutá na základě rozhodnutí Ministerstva školství, mládeže a tělovýchovy ČR č.j.: MSMT-13449-12/2016-4 ze dne 23.9.2016 v celkové výši 615 829,- Kč na rozvojový program "Podpora organizace a ukončování středního vzdělávání maturitní zkouškou na vybraných školách v podzimním zkušebním období roku 2016“ pro vybrané střední školy zřizované Olomouckým krajem.</t>
  </si>
  <si>
    <t xml:space="preserve"> -Rozpočtová změna 499/16</t>
  </si>
  <si>
    <t>poskytovatel: Ministerstvo pro místní rozvoj ČR</t>
  </si>
  <si>
    <t>důvod: odbor strategického rozvoje kraje požádal ekonomický odbor dne 27.9.2016 o provedení rozpočtové změny. Důvodem navrhované změny je zapojení finančních prostředků do rozpočtu Olomouckého kraje ve výši 684 758,- Kč. Finanční prostředky byly poukázány na účet Olomouckého kraje jako neinvestiční dotace z Ministerstva pro místní rozvoj a Národního fondu na financování projektu v oblasti regionálního rozvoje "Rozvoj regionálního partnerství v programovém období EU 2014-2020 (podpora činnosti RSK OK)".</t>
  </si>
  <si>
    <t xml:space="preserve"> -Rozpočtová změna 500/16</t>
  </si>
  <si>
    <t>důvod: odbor školství, sportu a kultury požádal ekonomický odbor dne 5.10.2016 o provedení rozpočtové změny. Důvodem navrhované změny je snížení neinvestiční dotace ze státního rozpočtu ČR na rok 2016 poskytnuté na základě rozhodnutí Ministerstva školství, mládeže a tělovýchovy ČR č.j.: 13395-11/2016 ze dne 20.5.2016 ve výši 528 500,- Kč na rozvojový program "Kompenzační učební pomůcky pro žáky se zdravotním postižením v roce 2016“, nevyčerpané prostředky ve výši 25,- Kč budou vráceny na účet Ministerstva školství, mládeže a tělovýchovy.</t>
  </si>
  <si>
    <t xml:space="preserve"> -Rozpočtová změna 501/16</t>
  </si>
  <si>
    <t>důvod: odbor sociálních věcí požádal ekonomický odbor dne 6.10.2016 o provedení rozpočtové změny. Důvodem navrhované změny je snížení neinvestiční dotace ze státního rozpočtu ČR na rok 2016 poskytnuté na základě rozhodnutí Ministerstva vnitra ČR č.j.: 89 ze dne 2.6.2016 v celkové výši 202 000,- Kč na projekt "Nedáme se - vzdělávací program pro seniory" v rámci "Programu prevence kriminality v roce 2016", nevyčerpané prostředky ve výši 19 418,58 Kč budou vráceny na účet Ministerstva vnitra.</t>
  </si>
  <si>
    <t xml:space="preserve"> -Rozpočtová změna 502/16</t>
  </si>
  <si>
    <t>důvod: odbor veřejných zakázek a investic požádal ekonomický odbor dne 10.10.2016 o provedení rozpočtové změny. Důvodem navrhované změny je převedení finančních prostředků z odboru veřejných zakázek a investic na odbor ekonomický v celkové výši          28 279 431,72 Kč. Finanční prostředky nebudou použity na financování výdajů projektů v oblasti školství, sociální, dopravy, kultury a zdravotnictví a budou převedeny do rezervy na investice Olomouckého kraje.</t>
  </si>
  <si>
    <t>ORJ - 50</t>
  </si>
  <si>
    <t xml:space="preserve"> -Rozpočtová změna 503/16</t>
  </si>
  <si>
    <t>důvod: odbor veřejných zakázek a investic požádal ekonomický odbor dne 10.10.2016 o provedení rozpočtové změny. Důvodem navrhované změny je převedení finančních prostředků z odboru ekonomického na odbor veřejných zakázek a investic v celkové výši    6 125 000,- Kč. Finanční prostředky budou použity na financování výdajů projektů v oblasti školství, sociální, dopravy, kultury a budou čerpány z rezervy na investice Olomouckého kraje.</t>
  </si>
  <si>
    <t xml:space="preserve"> -Rozpočtová změna 504/16</t>
  </si>
  <si>
    <t xml:space="preserve"> -Rozpočtová změna 505/16</t>
  </si>
  <si>
    <t>důvod: odbor školství, sportu a kultury požádal ekonomický odbor dne 12.10.2016 o provedení rozpočtové změny. Důvodem navrhované změny je snížení neinvestiční dotace ze státního rozpočtu ČR na rok 2016 poskytnuté na základě rozhodnutí Ministerstva školství, mládeže a tělovýchovy ČR č.j.: MSMT-2447-9/2016 ze dne 5.2.2016 v celkové výši 5 329 438,- Kč na rozvojový program na podporu "Financování asistentů pedagoga pro děti, žáky a studenty se zdravotním postižením a pro děti, žáky a studenty se sociálním znevýhodněním na období leden - srpen 2016 - modul B“, nevyčerpané prostředky ve výši 5 900,- Kč budou vráceny na účet Ministerstva školství, mládeže a tělovýchovy.</t>
  </si>
  <si>
    <t xml:space="preserve"> -Rozpočtová změna 506/16</t>
  </si>
  <si>
    <t>druh rozpočtové změny: vnitřní rozpočtová změna - přesun mezi jednotlivými položkami, paragrafy v rámci Fondu sociálních potřeb</t>
  </si>
  <si>
    <t>důvod: odbor kancelář ředitele požádal ekonomický odbor dne 5.10.2016 o provedení rozpočtové změny. Důvodem navrhované změny je přesun finančních prostředků v rámci Fondu sociálních potřeb ve výši 300 000,- Kč. Finanční prostředky budou použity na zajištění úhrady vyčerpaných osobních účtů ve IV. čvrtletí 2016.</t>
  </si>
  <si>
    <t xml:space="preserve"> -Rozpočtová změna 507/16</t>
  </si>
  <si>
    <t>druh rozpočtové změny: vnitřní rozpočtová změna - přesun mezi jednotlivými položkami, paragrafy v rámci odboru kancelář ředitele</t>
  </si>
  <si>
    <t>důvod: odbor kancelář ředitele požádal ekonomický odbor dne 30.9.2016 o provedení rozpočtové změny. Důvodem navrhované změny je přesun finančních prostředků v rámci odboru kancelář ředitele ve výši 285 000,- Kč. Finanční prostředky budou použity na úhradu výdajů za zpracování dat a služby spojené s informačními a komunikačními technologiemi.</t>
  </si>
  <si>
    <t>ORJ - 06</t>
  </si>
  <si>
    <t xml:space="preserve"> -Rozpočtová změna 508/16</t>
  </si>
  <si>
    <t>důvod: odbor strategického rozvoje kraje požádal ekonomický odbor dne 11.10.2016 o provedení rozpočtové změny. Důvodem navrhované změny je přesun finančních prostředků v rámci odboru strategického rozvoje kraje v celkové výši 124 267,- Kč. Finanční prostředky budou použity na poskytnutí dotace v rámci "Programu obnovy venkova pro rok 2016" v dotačním titulu "Podpora budování a obnovy infrastruktury obce" náhradní obci Bezuchov, na základě usnesení Zastupitelstva Olomouckého kraje č. UZ/21/40/2016 ze dne 29.4.2016.</t>
  </si>
  <si>
    <t>63 - Investiční transfery</t>
  </si>
  <si>
    <t xml:space="preserve"> -Rozpočtová změna 509/16</t>
  </si>
  <si>
    <t xml:space="preserve">důvod: odbor životního prostředí a zemědělství požádal ekonomický odbor dne 6.10.2016 o provedení rozpočtové změny. Důvodem navrhované změny je přesun finančních prostředků v rámci odboru životního prostředí a zemědělství ve výši 70 000,- Kč. Finanční prostředky budou použity na zajištění úhrady za zpracování "Aktualizace Plánu rozvoje vodovodů a kanalizací Olomouckého kraje". </t>
  </si>
  <si>
    <t xml:space="preserve"> -Rozpočtová změna 510/16</t>
  </si>
  <si>
    <t>důvod: odbor životního prostředí a zemědělství požádal ekonomický odbor dne 6.10.2016 o provedení rozpočtové změny. Důvodem navrhované změny je přesun finančních prostředků v rámci odboru životního prostředí a zemědělství v celkové výši 4 634 050,- Kč. Finanční prostředky budou použity na poskytnutí dotací v rámci programu "Dotace na hospodaření v lesích na území Olomouckého kraje pro období 2015 - 2020" na základě usnesení Zastupitelstva Olomouckého kraje č. UZ/23/23/2016 ze dne 23.9.2016.</t>
  </si>
  <si>
    <t xml:space="preserve"> -Rozpočtová změna 511/16</t>
  </si>
  <si>
    <t>důvod: odbor životního prostředí a zemědělství požádal ekonomický odbor dne 5.10.2016 o provedení rozpočtové změny. Důvodem navrhované změny je přesun finančních prostředků v rámci Fondu na podporu výstavby a obnovy vodohospodářské infrastruktury na území Olomouckého kraje v celkové výši 4 808 051,- Kč. Finanční prostředky budou použity na poskytnutí dotací v rámci Fondu na podporu výstavby a obnovy vodohospodářské infrastruktury obcím na území Olomouckého kraje v dotačním titulu  "Výstavba a dostavba pro veřejnou potřebu a úpraven vod", na základě usnesení Zastupitelstva Olomouckého kraje č. UZ/21/31/2016 ze dne 29.4.2016.</t>
  </si>
  <si>
    <t>Odbor životního prostředí a zemědělství - odběr podzemních vod</t>
  </si>
  <si>
    <t>ORJ - 99</t>
  </si>
  <si>
    <t xml:space="preserve"> -Rozpočtová změna 512/16</t>
  </si>
  <si>
    <t>důvod: odbor školství, sportu a kultury požádal ekonomický odbor dne 3.10.2016 o provedení rozpočtové změny. Důvodem navrhované změny je přesun finančních prostředků v rámci odboru školství, sportu a kultury ve výši 12 100,- Kč. Finanční prostředky budou použity na úhradu faktury za příspěvkovou organizaci Základní škola a Mateřská škola Libavá.</t>
  </si>
  <si>
    <t xml:space="preserve"> -Rozpočtová změna 513/16</t>
  </si>
  <si>
    <t>důvod: odbor školství, sportu a kultury požádal ekonomický odbor dne 4.10.2016 o provedení rozpočtové změny. Důvodem navrhované změny je přesun finančních prostředků v rámci odboru školství, sportu a kultury ve výši 33 000,- Kč. Finanční prostředky budou použity na poskytnutí dotace z "Programu na podporu polytechnického vzdělávání a řemesel v Olomouckém kraji", na základě usnesení Zastupitelstva Olomouckého kraje č. UZ/23/18/2016 ze dne 23.9.2016.</t>
  </si>
  <si>
    <t xml:space="preserve"> -Rozpočtová změna 514/16</t>
  </si>
  <si>
    <t>důvod: odbor veřejných zakázek a investic požádal ekonomický odbor dne 10.10.2016 o provedení rozpočtové změny. Důvodem navrhované změny je přesun finančních prostředků v rámci odboru veřejných zakázek a investic v celkové výši 10 253 641,50 Kč. Finanční prostředky budou použity na financování výdajů projektu v oblasti sociální "Sociální služby pro seniory Šumperk - rekonstrukce kuchyně".</t>
  </si>
  <si>
    <t xml:space="preserve"> -Rozpočtová změna 515/16</t>
  </si>
  <si>
    <t>důvod: odbor veřejných zakázek a investic požádal ekonomický odbor dne 10.10.2016 o provedení rozpočtové změny. Důvodem navrhované změny je přesun finančních prostředků v rámci odboru veřejných zakázek a investic ve výši 85 000,- Kč. Finanční prostředky budou použity na financování projektu v oblasti zdravotnictví "SMN a.s. - o.z. Nemocnice Přerov - Magnetická rezonance".</t>
  </si>
  <si>
    <t xml:space="preserve"> -Rozpočtová změna 516/16</t>
  </si>
  <si>
    <t>důvod: odbor veřejných zakázek a investic požádal ekonomický odbor dne 6.10.2016 o provedení rozpočtové změny. Důvodem navrhované změny je přesun finančních prostředků v rámci odboru veřejných zakázek a investic ve výši 64 889,10 Kč. Finanční prostředky budou použity na vrácení neoprávněně vyplacených prostředků Regionální radě regionu soudržnosti Střední Morava u projektu v oblasti kultury "Zámek Čechy pod Kosířem - rekonstrukce a využití objektů, III. etapa", jedná se pouze o změnu položky rozpočtové skladby.</t>
  </si>
  <si>
    <t xml:space="preserve"> -Rozpočtová změna 517/16</t>
  </si>
  <si>
    <t>druh rozpočtové změny: vnitřní rozpočtová změna - přesun mezi jednotlivými ORJ v rámci odboru strategického rozvoje kraje</t>
  </si>
  <si>
    <t>důvod: odbor strategického rozvoje kraje požádal ekonomický odbor dne 7.10.2016 o provedení rozpočtové změny. Důvodem navrhované změny je přesun finančních prostředků v rámci odboru strategického rozvoje kraje ve výši 40 000,- Kč. Finanční prostředky budou použity financování projektu v oblasti školství "Celková rekonstrukce zastaralých laboratoří chemických, fyzikálních a biologických, včetně nového vybavení (Gymnázium Jeseník)".</t>
  </si>
  <si>
    <t xml:space="preserve">Odbor strategického rozvoje kraje </t>
  </si>
  <si>
    <t xml:space="preserve"> -Rozpočtová změna 518/16</t>
  </si>
  <si>
    <t>důvod: odbor strategického rozvoje kraje požádal ekonomický odbor dne 5.10.2016 o provedení rozpočtové změny. Důvodem navrhované změny je přesun finančních prostředků v rámci odboru strategického rozvoje kraje ve výši 100 000,- Kč. Finanční prostředky budou použity na investiční akce v oblasti zdravotnictví "ZZS OK - Modernizace výcvikových středisek" v rámci Integrovaného regionálního operačního programu.</t>
  </si>
  <si>
    <t xml:space="preserve"> -Rozpočtová změna 519/16</t>
  </si>
  <si>
    <t xml:space="preserve"> -Rozpočtová změna 520/16</t>
  </si>
  <si>
    <t xml:space="preserve"> -Rozpočtová změna 521/16</t>
  </si>
  <si>
    <t>důvod: odbor školství, sportu a kultury požádal ekonomický odbor dne 13.10.2016 o provedení rozpočtové změny. Důvodem navrhované změny je přesun finančních prostředků v rámci odboru školství, sportu a kultury ve výši 25 736,- Kč. Finanční prostředky budou použity na úhradu odvodů za porušení rozpočtové kázně u projektu v oblasti školství "Podpora technického a přírodovědného vzdělávání v Olomouckém kraji" v rámci ROP Střední Morava.</t>
  </si>
  <si>
    <t xml:space="preserve"> -Rozpočtová změna 522/16</t>
  </si>
  <si>
    <t>důvod: odbor strategického rozvoje kraje požádal ekonomický odbor dne 13.10.2016 o provedení rozpočtové změny. Důvodem navrhované změny je zapojení dotace z Ministerstva školství, mládeže a tělovýchovy ČR v celkové výši 1 843 044,84 Kč. Finanční prostředky byly poukázány na účet Olomouckého kraje z Ministerstva školství, mládeže a tělovýchovy na projekt v oblasti rozvoje lidských zdrojů "Krajský akční plán rozvoje vzdělávání Olomouckého kraje" v rámci Operačního programu Výzkum,vývoj a vzdělávání.</t>
  </si>
  <si>
    <t>ORJ - 76</t>
  </si>
  <si>
    <t>4116 - Ostatní neinv. přij. transf. ze SR</t>
  </si>
  <si>
    <t xml:space="preserve"> -Rozpočtová změna 523/16</t>
  </si>
  <si>
    <t>důvod: neinvestiční dotace ze státního rozpočtu ČR na rok 2016 poskytnutá na základě rozhodnutí Ministerstva kultury ČR č.j.: MK-S 113231/2016 - OPP ze dne 5.10.2016 ve výši 50 000,- Kč pro příspěvkovou organizaci Olomouckého kraje Muzeum Komenského v Přerově na realizaci projektu "Obnova nemovité kulturní památky - zřícenina hradu Helfštýn" z programu "Podpora obnovy kulturních památek prostřednictvím obcí s rozšířenou působností".</t>
  </si>
  <si>
    <t xml:space="preserve"> -Rozpočtová změna 524/16</t>
  </si>
  <si>
    <t>důvod: odbor veřejných zakázek a investic požádal ekonomický odbor dne 17.10.2016 o provedení rozpočtové změny. Důvodem navrhované změny je zapojení finančních prostředků do rozpočtu odboru veřejných zakázek a investic ve výši 22 781 359,22 Kč. Finanční prostředky budou zapojeny do rezervy Olomouckého kraje na investice, jedná se o zapojení zůstatku k 31.12.2015 na zvláštním bankovním účtu do rozpočtu Olomouckého kraje roku 2016.</t>
  </si>
  <si>
    <t>8115 - Změna stavu kr. prostř.na bank.účtech</t>
  </si>
  <si>
    <t xml:space="preserve"> -Rozpočtová změna 525/16</t>
  </si>
  <si>
    <t>důvod: odbory sociálních věcí a zdravotnictví požádaly ekonomický odbor dne 17.10.2016 o provedení rozpočtové změny. Důvodem navrhované změny je převedení finančních prostředků z odboru ekonomického na odbor sociálních věcí ve výši 66 120,- Kč a na odbor zdravotnictví ve výši 40 280,-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září 2016.</t>
  </si>
  <si>
    <t xml:space="preserve"> -Rozpočtová změna 526/16</t>
  </si>
  <si>
    <t>důvod: odbor veřejných zakázek a investic požádal ekonomický odbor dne 14.10.2016 o provedení rozpočtové změny. Důvodem navrhované změny je převedení finančních prostředků z odboru ekonomického na odbor veřejných zakázek a investic ve výši 75 000,- Kč. Finanční prostředky budou použity na úhradu pokuty na základě rozhodnutí Úřadu pro ochranu hospodářské soutěže u projektu v oblasti zdravotnictví "SMN a.s. - o.z. Nemocnice Přerov - modernizace pavilonu operačních oborů - I. etapa" a budou čerpány z rezervy na investice Olomouckého kraje.</t>
  </si>
  <si>
    <t xml:space="preserve"> -Rozpočtová změna 527/16</t>
  </si>
  <si>
    <t>důvod: odbor strategického rozvoje kraje požádal ekonomický odbor dne 13.10.2016 o provedení rozpočtové změny. Důvodem navrhované změny je převedení finančních prostředků z odboru ekonomického na odbor strategického rozvoje kraje ve výši 1 423 500,- Kč. Finanční prostředky budou použity na úhradu odvodu za porušení rozpočtové kázně u projektu v oblasti informačních technologií "Projektové a procesní řízení na Krajském úřadě Olomouckého kraje" a budou čerpány z rezervy na investice Olomouckého kraje.</t>
  </si>
  <si>
    <t>ORJ - 64</t>
  </si>
  <si>
    <t xml:space="preserve"> -Rozpočtová změna 528/16</t>
  </si>
  <si>
    <t>důvod: odbor školství, sportu a kultury požádal ekonomický odbor dne 3.10.2016 o provedení rozpočtové změny. Důvodem navrhované změny je zapojení finančních prostředků do rozpočtu Olomouckého kraje ve výši 12 100,- Kč. Jedná se o zapojení prostředků na příjmovém účtu kraje od zrušené příspěvkové organizace Základní škola a Mateřská škola Libavá určených na úhradu faktury od dodavatele Daňové poradenství Tomáš Paclík.</t>
  </si>
  <si>
    <t>2324 - Přijaté nekapitál. příspěvky a náhrady</t>
  </si>
  <si>
    <t xml:space="preserve"> -Rozpočtová změna 529/16</t>
  </si>
  <si>
    <t>druh rozpočtové změny: zapojení prostředků do rozpočtu</t>
  </si>
  <si>
    <t>důvod: odbor kancelář ředitele požádal ekonomický odbor dne 10.10.2016 o provedení rozpočtové změny. Důvodem navrhované změny je zapojení finančních prostředků do rozpočtu Olomouckého kraje ve výši 35 948,- Kč. Finanční prostředky budou zapojeny jako příjmy za jazykové vzdělávání zaměstnanců, kteří si část ceny hradí sami, na školní rok 2016/2017.</t>
  </si>
  <si>
    <t>důvod: odbor podpory řízení příspěvkových organizací požádal ekonomický odbor dne 10.10.2016 o provedení rozpočtové změny. Důvodem navrhované změny je přesun finančních prostředků v rámci odboru podpory řízení příspěvkových organizací v celkové výši 550 000,- Kč. Finanční prostředky budou použity na poskytnutí neinvestičního příspěvku pro příspěvkovou organizaci v oblasti školství Střední škola, Základní škola a Mateřská škola Šumperk, na akci "Oprava fasády na budově Hanácká 3", a investičního příspěvku pro příspěvkovou organizaci v oblasti školství Střední odborná škola, Litovel, na akci "Rekonstrukce elektroinstalace", na základě usnesení Rady Olomouckého kraje č. UR/107/18/2016 ze dne 19.10.2016 (bod 8.2.)</t>
  </si>
  <si>
    <t>důvod: odbor podpory řízení příspěvkových organizací požádal ekonomický odbor dne 10.10.2016 o provedení rozpočtové změny. Důvodem navrhované změny je přesun finančních prostředků v rámci odboru podpory řízení příspěvkových organizací ve výši                1 487 825,- Kč. Finanční prostředky budou použity na poskytnutí účelově určeného neinvestičního příspěvku na provoz pro příspěvkovou organizaci Olomouckého kraje v oblasti kultury Vlastivědné muzeum v Olomouci na akci "Vybavení zámku v ČPK expozicemi" a příspěvku na úhradu prokazatelné ztráty dopravcům ve veřejné linkové dopravě na úhradu nákladů vzniklých z důvodů uzavírek pro příspěvkovou organizaci Koordinátor Integrovaného dopravního systému Olomouckého kraje, na základě usnesení Rady Olomouckého kraje č. UR/107/18/2016 ze dne 19.10.2016 (bod 8.2).</t>
  </si>
  <si>
    <t>důvod: odbor podpory řízení příspěvkových organizací požádal ekonomický odbor dne 11.10.2016 o provedení rozpočtové změny. Důvodem navrhované změny je přesun finančních prostředků v rámci odboru podpory řízení příspěvkových organizací v celkové výši 202 952,- Kč. Finanční prostředky budou použity na poskytnutí neinvestičního příspěvku pro příspěvkovou organizaci v oblasti sociální Centrum Dominika Kokory na akci "Výměna oken", na základě usnesení Rady Olomouckého kraje č. UR/107/18/2016 ze dne 19.10.2016 (bod 8.2.)</t>
  </si>
  <si>
    <t xml:space="preserve"> -Rozpočtová změna 530/16</t>
  </si>
  <si>
    <t>důvod: neinvestiční dotace ze státního rozpočtu ČR na rok 2016 poskytnutá na základě rozhodnutí Ministerstva školství, mládeže a tělovýchovy ČR č.j.: MŠMT 33426-12/2016 v celkové výši 62 350 000,- Kč pro soukromé školy a školská zařízení Olomouckého kraje na 4. čtvrtletí roku 2016.</t>
  </si>
  <si>
    <t>Rozpis účelové dotace zabezpečí odbor školství, sportu a kultury</t>
  </si>
  <si>
    <t xml:space="preserve"> -Rozpočtová změna 531/16</t>
  </si>
  <si>
    <t>poskytovatel: Ministerstvo životního prostředí</t>
  </si>
  <si>
    <t>důvod: odbor strategického rozvoje kraje požádal ekonomický odbor dne 1.11.2016 o provedení rozpočtové změny. Důvodem navrhované změny je zapojení dotace z Ministerstva životního prostředí ČR v celkové výši 17 220 000,- Kč. Finanční prostředky budou poukázány na účet Olomouckého kraje z Ministerstva životního prostředí na kotlíkové dotace v rámci Operačního programu Životní prostředí 2014 - 2020.</t>
  </si>
  <si>
    <t>ORJ - 77</t>
  </si>
  <si>
    <t xml:space="preserve"> -Rozpočtová změna 532/16</t>
  </si>
  <si>
    <t>důvod: odbor zdravotnictví požádal ekonomický odbor dne 2.11.2016 o provedení rozpočtové změny. Důvodem navrhované změny je zapojení finančních prostředků do rozpočtu Olomouckého kraje ve výši 52 077,- Kč, přesun finančních prostředků v rámci odboru zdravotnictví ve výši 1 000,- Kč (povinná spoluúčast), a převedení finančních prostředků z rezervy Olomouckého kraje na odbor zdravotnictví ve výši 11 146,17 Kč (DPH). Česká pojišťovna, a.s., uhradila na účet Olomouckého kraje pojistné plnění k pojistné události pro Olomoucký kraj - náhradu škody na nemovitém majetku, pronajatém Středomoravské nemocniční a.s., odštěpný závod Nemocnice Prostějov - oprava poškozené elektroniky.</t>
  </si>
  <si>
    <t xml:space="preserve"> -Rozpočtová změna 533/16</t>
  </si>
  <si>
    <t>důvod: odbor kancelář ředitele požádal ekonomický odbor dne 9.11.2016 o provedení rozpočtové změny. Důvodem navrhované změny je přesun finančních prostředků v rámci odboru kancelář ředitele ve výši 35 000,- Kč. Finanční prostředky budou použity na úhradu výdajů na zajištění nákupu dálničních známek pro služební vozidla na rok 2017.</t>
  </si>
  <si>
    <t xml:space="preserve"> -Rozpočtová změna 534/16</t>
  </si>
  <si>
    <t>důvod: odbor kancelář ředitele požádal ekonomický odbor dne 4.11.2016 o provedení rozpočtové změny. Důvodem navrhované změny je přesun finančních prostředků v rámci odboru kancelář ředitele ve výši 105 414,- Kč. Finanční prostředky budou použity na úhradu výdajů za zpracování dat a služby spojené s informačními a komunikačními technologiemi v souvislosti s výměnou metodika spisové služby, aplikací opatření s nařízením Eidas, využitím časových razítek a zaváděním nových modulů.</t>
  </si>
  <si>
    <t xml:space="preserve"> -Rozpočtová změna 535/16</t>
  </si>
  <si>
    <t>důvod: odbor kancelář ředitele požádal ekonomický odbor dne 9.11.2016 o provedení rozpočtové změny. Důvodem navrhované změny je přesun finančních prostředků v rámci Fondu sociálních potřeb ve výši 14 000,- Kč. Finanční prostředky budou použity na zajištění navýšení prostředků na osobní účty pro nově uvolněné členy Zastupitelstva Olomouckého kraje, kterým dnem zvolení 8.11.2016 vznikl nárok na poměrnou část osobního účtu.</t>
  </si>
  <si>
    <t xml:space="preserve"> -Rozpočtová změna 536/16</t>
  </si>
  <si>
    <t>důvod: odbor strategického rozvoje kraje požádal ekonomický odbor dne 9.11.2016 o provedení rozpočtové změny. Důvodem navrhované změny je přesun finančních prostředků v rámci odboru strategického rozvoje kraje ve výši 300 000,- Kč. Finanční prostředky budou použity na poskytnutí dotace v rámci "Programu obnovy venkova pro rok 2016" v dotačním titulu "Podpora budování a obnovy infrastruktury obce" náhradní obci Postřelmůvek, na základě usnesení Zastupitelstva Olomouckého kraje č. UZ/21/40/2016 ze dne 29.4.2016.</t>
  </si>
  <si>
    <t xml:space="preserve"> -Rozpočtová změna 537/16</t>
  </si>
  <si>
    <t>důvod: odbor školství, sportu a kultury požádal ekonomický odbor dne 31.10.2016 o provedení rozpočtové změny. Důvodem navrhované změny je přesun finančních prostředků v rámci odboru školství, sportu a kultury v celkové výši 48 000,- Kč. Finanční prostředky budou použity na rozdělení dotací z dotačního titulu "Zelená škola Olomouckého kraje“ v rámci programu "Environmentální vzdělávání, výchova a osvěta v Olomouckém kraji", na základě usnesení Rady Olomouckého kraje č. UR/107/23/2016 ze dne 19.10.2016.</t>
  </si>
  <si>
    <t xml:space="preserve"> -Rozpočtová změna 538/16</t>
  </si>
  <si>
    <t>důvod: odbor veřejných zakázek a investic požádal ekonomický odbor dne 26. a 31.10.2016 o provedení rozpočtové změny. Důvodem navrhované změny je přesun finančních prostředků v rámci odboru veřejných zakázek a investic v celkové výši                6 450,51 Kč. Finanční prostředky budou použity na financování projektů v oblasti školství, jedná se pouze o změnu položek rozpočtové skladby z investičních na neinvestiční.</t>
  </si>
  <si>
    <t xml:space="preserve"> -Rozpočtová změna 539/16</t>
  </si>
  <si>
    <t>důvod: odbor veřejných zakázek a investic požádal ekonomický odbor dne 2. a 3.11.2016 o provedení rozpočtové změny. Důvodem navrhované změny je přesun finančních prostředků v rámci odboru veřejných zakázek a investic v celkové výši 285 678,04 Kč. Finanční prostředky budou použity na financování projektů v oblasti sociální, jedná se pouze o změnu položek rozpočtové skladby z investičních na neinvestiční.</t>
  </si>
  <si>
    <t xml:space="preserve"> -Rozpočtová změna 540/16</t>
  </si>
  <si>
    <t>důvod: odbor strategického rozvoje kraje požádal ekonomický odbor dne 7.11.2016 o provedení rozpočtové změny. Důvodem navrhované změny je přesun finančních prostředků v rámci odboru strategického rozvoje kraje v celkové výši 23 940,- Kč. Finanční prostředky budou použity na financování projektu "Služby sociální prevence v Olomouckém kraji" v rámci Operačního programu zaměstnanost.</t>
  </si>
  <si>
    <t>Odbor strategického rozvoje kraje, územ. plánování a stavebního řádu</t>
  </si>
  <si>
    <t>ORJ - 60</t>
  </si>
  <si>
    <t xml:space="preserve"> -Rozpočtová změna 541/16</t>
  </si>
  <si>
    <t>důvod: neinvestiční dotace ze státního rozpočtu ČR na rok 2016 poskytnutá na základě rozhodnutí Ministerstva školství, mládeže a tělovýchovy ČR č.j.: 32833-12/2016 ze dne 2.11.2016 v celkové výši 5 602 500,- Kč na rozvojový program "Podpora odborného vzdělávání ve školním roce 2016/2017“.</t>
  </si>
  <si>
    <t xml:space="preserve"> -Rozpočtová změna 542/16</t>
  </si>
  <si>
    <t>důvod: neinvestiční dotace ze státního rozpočtu ČR na rok 2016 poskytnutá na základě rozhodnutí Ministerstva práce a sociálních věcí ČR  č.j.: MPSV-2016/236473-211 ze dne 4.11.2016 ve výši 621 000,- Kč na "Dotace na podporu samosprávy v oblasti stárnutí".</t>
  </si>
  <si>
    <t xml:space="preserve"> -Rozpočtová změna 543/16</t>
  </si>
  <si>
    <t>důvod: odbor školství, sportu a kultury požádal ekonomický odbor dne 11.11.2016 o provedení rozpočtové změny. Důvodem navrhované změny je snížení neinvestiční dotace ze státního rozpočtu ČR na rok 2016 poskytnuté na základě rozhodnutí Ministerstva školství, mládeže a tělovýchovy ČR č.j.: MSMT-13449-12/2016-4 ze dne 23.9.2016 v celkové výši 615 829,- Kč na rozvojový program "Podpora organizace a ukončování středního vzdělávání maturitní zkouškou na vybraných školách v podzimním zkušebním období roku 2016“ pro vybrané střední školy zřizované Olomouckým krajem, nevyčerpané prostředky ve výši 10 255,31 Kč budou vráceny na účet Ministerstva školství, mládeže a tělovýchovy.</t>
  </si>
  <si>
    <t xml:space="preserve"> -Rozpočtová změna 544/16</t>
  </si>
  <si>
    <t>důvod: odbor strategického rozvoje kraje požádal ekonomický odbor dne 10.11.2016 o provedení rozpočtové změny. Důvodem navrhované změny je přesun finančních prostředků v rámci odboru strategického rozvoje kraje ve výši 1 843 044,84 Kč. Finanční prostředky budou použity na financování projektu v oblasti rozvoje lidských zdrojů "Krajský akční plán rozvoje vzdělávání Olomouckého kraje" v rámci Operačního programu Výzkum,vývoj a vzdělávání.</t>
  </si>
  <si>
    <t xml:space="preserve"> -Rozpočtová změna 545/16</t>
  </si>
  <si>
    <t>druh rozpočtové změny: vnitřní rozpočtová změna - přesun mezi jednotlivými položkami, paragrafy a odbory ekonomickým a podpory řízení příspěvkových organizací</t>
  </si>
  <si>
    <t xml:space="preserve"> -Rozpočtová změna 546/16</t>
  </si>
  <si>
    <t>důvod: odbor školství, sportu a kultury požádal ekonomický odbor dne 10.11.2016 o provedení rozpočtové změny. Důvodem navrhované změny je přesun finančních prostředků v rámci odboru školství, sportu a kultury v celkové výši 50 500,- Kč. Finanční prostředky budou použity na úhradu nákladů spojených s organizací soutěží a přehlídek.</t>
  </si>
  <si>
    <t xml:space="preserve"> -Rozpočtová změna 547/16</t>
  </si>
  <si>
    <t xml:space="preserve"> -Rozpočtová změna 548/16</t>
  </si>
  <si>
    <t xml:space="preserve"> -Rozpočtová změna 549/16</t>
  </si>
  <si>
    <t xml:space="preserve"> -Rozpočtová změna 550/16</t>
  </si>
  <si>
    <t>důvod: odbor veřejných zakázek a investic požádal ekonomický odbor dne 14.11.2016 o provedení rozpočtové změny. Důvodem navrhované změny je přesun finančních prostředků v rámci odboru veřejných zakázek a investic ve výši 1 188,- Kč. Finanční prostředky budou použity na financování projektu v oblasti zdravotnictví "SMN a.s. - o.z. Nemocnice Prostějov - Rekonstrukce rehabilitace", jedná se pouze o změnu položky rozpočtové skladby z investiční na neinvestiční.</t>
  </si>
  <si>
    <t xml:space="preserve"> -Rozpočtová změna 551/16</t>
  </si>
  <si>
    <t>důvod: odbor veřejných zakázek a investic požádal ekonomický odbor dne 14.11.2016 o provedení rozpočtové změny. Důvodem navrhované změny je převedení finančních prostředků z odboru veřejných zakázek a investic na odbor ekonomický v celkové výši          4 259 216,74 Kč. Finanční prostředky nebudou použity na financování výdajů projektů v oblasti školství a budou převedeny do rezervy na investice Olomouckého kraje.</t>
  </si>
  <si>
    <t xml:space="preserve"> -Rozpočtová změna 552/16</t>
  </si>
  <si>
    <t>důvod: odbor veřejných zakázek a investic požádal ekonomický odbor dne 14.11.2016 o provedení rozpočtové změny. Důvodem navrhované změny je převedení finančních prostředků z odboru veřejných zakázek a investic na odbor ekonomický v celkové výši          1 838 613,46 Kč. Finanční prostředky nebudou použity na financování výdajů projektů v oblasti sociální a budou převedeny do rezervy na investice Olomouckého kraje.</t>
  </si>
  <si>
    <t xml:space="preserve"> -Rozpočtová změna 553/16</t>
  </si>
  <si>
    <t>důvod: odbor veřejných zakázek a investic požádal ekonomický odbor dne 14.11.2016 o provedení rozpočtové změny. Důvodem navrhované změny je převedení finančních prostředků z odboru veřejných zakázek a investic na odbor ekonomický v celkové výši         11 381 197,15 Kč. Finanční prostředky nebudou použity na financování výdajů projektů v oblasti dopravy a budou převedeny do rezervy na investice Olomouckého kraje.</t>
  </si>
  <si>
    <t xml:space="preserve"> -Rozpočtová změna 554/16</t>
  </si>
  <si>
    <t>důvod: odbor veřejných zakázek a investic požádal ekonomický odbor dne 14.11.2016 o provedení rozpočtové změny. Důvodem navrhované změny je převedení finančních prostředků z odboru ekonomického na odbor veřejných zakázek a investic ve výši           934 329,39 Kč. Finanční prostředky budou použity na financování výdajů projektu v oblasti sociální "Sociální služby pro seniory Šumperk - rekonstrukce kuchyně" a budou čerpány z rezervy na investice Olomouckého kraje.</t>
  </si>
  <si>
    <t xml:space="preserve"> -Rozpočtová změna 555/16</t>
  </si>
  <si>
    <t>důvod: odbor kancelář ředitele požádal ekonomický odbor dne 15.11.2016 o provedení rozpočtové změny. Důvodem navrhované změny je převedení finančních prostředků z odboru ekonomického na odbor kancelář ředitele v celkové výši 307 000,- Kč. Finanční prostředky budou použity na úhradu programového vybavení, zpracování dat a služby související s informačními a telekomunikačními technologiemi, a budou čerpány z rezervy Olomouckého kraje.</t>
  </si>
  <si>
    <t xml:space="preserve"> -Rozpočtová změna 556/16</t>
  </si>
  <si>
    <t>důvod: odbor tajemníka hejtmana požádal ekonomický odbor dne 16.11.2016 o provedení rozpočtové změny. Důvodem navrhované změny je převedení finančních prostředků z odboru zastupitelé na odbor kancelář ředitele v celkové výši 241 200,- Kč. Finanční prostředky budou použity na financování dohod uzavřených v souvislosti s předáním funkce do konce roku 2016.</t>
  </si>
  <si>
    <t xml:space="preserve"> -Rozpočtová změna 557/16</t>
  </si>
  <si>
    <t>důvod: odbor strategického rozvoje kraje požádal ekonomický odbor dne 21.11.2016 o provedení rozpočtové změny. Důvodem navrhované změny je zapojení finančních prostředků do rozpočtu odboru strategického rozvoje kraje ve výši 11,88 Kč. Finanční prostředky budou použity na financování "Kotlíkových dotací v Olomouckém kraji" v rámci Operačního programu Životní prostředí 2014 - 2020. Jedná se o zapojení zbylé části zůstatku k 31.12.2015 na zvláštním bankovním účtu do rozpočtu Olomouckého kraje roku 2016.</t>
  </si>
  <si>
    <t xml:space="preserve"> -Rozpočtová změna 558/16</t>
  </si>
  <si>
    <t xml:space="preserve"> -Rozpočtová změna 559/16</t>
  </si>
  <si>
    <t>důvod: neinvestiční dotace ze státního rozpočtu ČR na rok 2016 poskytnutá na základě Dodatku č. 1 k rozhodnutí Ministerstva školství, mládeže a tělovýchovy ČR č.j.: MSMT-27288-12/2016-1 v celkové výši 31 502 457,- Kč na rozvojový program "Zvýšení platů pracovníků regionálního školství“.</t>
  </si>
  <si>
    <t xml:space="preserve"> -Rozpočtová změna 560/16</t>
  </si>
  <si>
    <t xml:space="preserve">důvod: neinvestiční dotace ze státního rozpočtu ČR na rok 2016 poskytnutá na základě rozhodnutí Ministerstva financí ČR č.j.: MF-38120/2016/1201-2 ze dne 16.11.2016 ve výši                                    187 307,93 Kč na úhradu doložených nákladů vzniklých lékárnám s odevzdáním nepoužitelných léčiv a s jejich odstraněním za III. čtvrtletí roku 2016. </t>
  </si>
  <si>
    <t xml:space="preserve"> -Rozpočtová změna 561/16</t>
  </si>
  <si>
    <t>důvod: odbor tajemníka hejtmana požádal ekonomický odbor dne 21.11.2016 o provedení rozpočtové změny. Důvodem navrhované změny je převedení finančních prostředků z odboru zastupitelé na odbor kancelář ředitele v celkové výši 25 000,- Kč. Finanční prostředky budou použity na úhradu kancelářských potřeb v souvislosti s nástupem nového vedení Olomouckého kraje.</t>
  </si>
  <si>
    <t xml:space="preserve"> -Rozpočtová změna 562/16</t>
  </si>
  <si>
    <t>důvod: odbor kancelář ředitele požádal ekonomický odbor dne 18.11.2016 o provedení rozpočtové změny. Důvodem navrhované změny je přesun finančních prostředků v rámci odboru kancelář ředitele v celkové výši 50 225,08 Kč. Finanční prostředky budou použity na úhradu výdajů v souvislosti s konáním voleb do Senátu Parlamentu České republiky a do zastupitelstva kraje vyhlášených na 7. října a 8. října 2016 na činnost krajského úřadu.</t>
  </si>
  <si>
    <t xml:space="preserve"> -Rozpočtová změna 563/16</t>
  </si>
  <si>
    <t>důvod: odbor školství, sportu a kultury požádal ekonomický odbor dne 21.11.2016 o provedení rozpočtové změny. Důvodem navrhované změny je snížení neinvestiční dotace ze státního rozpočtu ČR na rok 2016 poskytnuté na základě dopisu Ministerstva školství, mládeže a tělovýchovy ČR č.j.: MSMT-14119/2016-3 ze dne 12.9.2016 v celkové výši          685 500,- Kč na program "Podpora sociálně znevýhodněných romských žáků středních škol a studentů vyšších odborných škol a konzervatoří na září - prosinec 2016“ pro střední školy zřizované Olomouckým krajem, nevyčerpané prostředky v celkové výši 157 657,- Kč budou vráceny na účet Ministerstva školství, mládeže a tělovýchovy.</t>
  </si>
  <si>
    <t xml:space="preserve"> -Rozpočtová změna 564/16</t>
  </si>
  <si>
    <t>důvod: odbory sociálních věcí a zdravotnictví požádaly ekonomický odbor dne 21. a 22.11.2016 o provedení rozpočtové změny. Důvodem navrhované změny je převedení finančních prostředků z odboru ekonomického na odbor sociálních věcí ve výši 39 520,- Kč a na odbor zdravotnictví ve výši 43 320,-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říjen 2016.</t>
  </si>
  <si>
    <t>důvod: odbor podpory řízení příspěvkových organizací požádal ekonomický odbor dne 9.11.2016 o provedení rozpočtové změny. Důvodem navrhované změny je převedení finančních prostředků z rozpočtu odboru podpory řízení příspěvkových organizací na odbor ekonomický ve výši 200 000,- Kč. Finanční prostředky nebudou použity na financování investiční akce příspěvkové organizace Olomouckého kraje Domov na Zámečku Rokytnice "Projektová dokumentace k rozšíření EPS" a budou převedeny do rezervy na investice Olomouckého kraje, na základě usnesení Rady Olomouckého kraje č. UR/2/36/2016 ze dne 28.11.2016 (bod 10.1.).</t>
  </si>
  <si>
    <t>důvod: odbor podpory řízení příspěvkových organizací požádal ekonomický odbor dne 2.11.2016 o provedení rozpočtové změny. Důvodem navrhované změny je přesun finančních prostředků v rámci odboru podpory řízení příspěvkových organizací v celkové výši 169 500,- Kč. Finanční prostředky budou použity na poskytnutí neinvestičního příspěvku na provoz - mzdové náklady pro příspěvkovou organizaci v oblasti školství Obchodní akademie, Mohelnice, na poskytnutí neinvestičního příspěvku na provoz pro příspěvkovou organizaci v oblasti školství Střední škola, Základní škola a Mateřská škola prof. V. Vejdovského Olomouc - Hejčín, a na poskytnutí neinvestičního příspěvku na provoz - mzdové náklady pro příspěvkovou organizaci v oblasti školství Střední škola a Základní škola, Lipník nad Bečvou, na základě usnesení Rady Olomouckého kraje č. UR/2/36/2016 ze dne 28.11.2016 (bod 10.1).</t>
  </si>
  <si>
    <t>důvod: odbor podpory řízení příspěvkových organizací požádal ekonomický odbor dne 7.11.2016 o provedení rozpočtové změny. Důvodem navrhované změny je přesun finančních prostředků v rámci odboru podpory řízení příspěvkových organizací ve výši         232 496,99 Kč. Finanční prostředky budou použity na poskytnutí účelově určeného neinvestičního příspěvku na provoz pro příspěvkovou organizaci Vlastivědné muzeum, Šumperk, na akci v oblasti kultury "Nová expozice v Lovecko-lesnickém muzeu v Úsově", na základě usnesení Rady Olomouckého kraje č. UR/2/36/2016 a UR/2/37/2016 ze dne 28.11.2016 (bod 10.1. a 10.2.).</t>
  </si>
  <si>
    <t>důvod: odbor podpory řízení příspěvkových organizací požádal ekonomický odbor dne 10.11.2016 o provedení rozpočtové změny. Důvodem navrhované změny je přesun finančních prostředků v rámci odboru podpory řízení příspěvkových organizací v celkové výši 505 317,25 Kč. Finanční prostředky budou použity na poskytnutí investičního příspěvku na akce v oblasti školství pro příspěvkové organizace Základní škola a Mateřská škola logopedická, Olomouc, a Základní škola, Uničov, na základě usnesení Rady Olomouckého kraje č. UR/2/36/2016 a UR/2/37/2016 ze dne 28.11.2016 (bod 10.1. a 10.2.).</t>
  </si>
  <si>
    <t>důvod: odbor podpory řízení příspěvkových organizací požádal ekonomický odbor dne 18.11.2016 o provedení rozpočtové změny. Důvodem navrhované změny je převedení finančních prostředků z rozpočtu odboru podpory řízení příspěvkových organizací na odbor ekonomický ve výši 32 975,40 Kč, převedení finančních prostředků z rozpočtu odboru podpory řízení příspěvkových organizací na odbor veřejných zakázek a investic ve výši      400 000,- Kč a přesun finančních prostředků v rámci odboru podpory řízení příspěvkových organizací ve výši 42 531,60 Kč. Finanční prostředky nebudou použity na financování investičních akcí příspěvkových organizací Olomouckého kraje Vincentinum - poskytovatel sociálních služeb Šternberk a Domov seniorů POHODA, Olomouc, a budou převedeny do rezervy na investice Olomouckého kraje, na financování neinvestiční akce příspěvkové organizace Olomouckého kraje Domov pro seniory Červenka a na financování investiční akce v oblasti sociální "Domov pro seniory Javorník - rekonstrukce ČOV Kobylá", na základě usnesení Rady Olomouckého kraje č. UR/2/36/2016 a UR/2/37/2016 ze dne 28.11.2016 (bod 10.1. a 10.2.).</t>
  </si>
  <si>
    <t xml:space="preserve"> -Rozpočtová změna 565/16</t>
  </si>
  <si>
    <t>důvod: odbor podpory řízení příspěvkových organizací požádal ekonomický odbor dne 7.11.2016 o provedení rozpočtové změny. Důvodem navrhované změny je zapojení finančních prostředků do rozpočtu Olomouckého kraje ve výši 10 747,- Kč. Finanční prostředky na provoz - nájemné budou zvýšeny u příspěvkové organizace v oblasti kultury Vědecká knihovna, Olomouc.</t>
  </si>
  <si>
    <t>2132 - Příjmy z pronájmu ostat. nemov. a j. č.</t>
  </si>
  <si>
    <t xml:space="preserve"> -Rozpočtová změna 566/16</t>
  </si>
  <si>
    <t>důvod: odbor podpory řízení příspěvkových organizací požádal ekonomický odbor dne 10.11.2016 o provedení rozpočtové změny. Důvodem navrhované změny je zapojení finančních prostředků do rozpočtu Olomouckého kraje ve výši 28 256,- Kč. Finanční prostředky na provoz - nájemné budou zvýšeny u zvýšeny u příspěvkové organizace v oblasti školství Dům dětí a mládeže, Olomouc.</t>
  </si>
  <si>
    <t>Grantová schémata, OPŽP, OP VPK, OPZ, IOP, OP LZZ, OPZ. OP VVV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</si>
</sst>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sz val="11"/>
      <color indexed="10"/>
      <name val="Arial"/>
      <family val="2"/>
      <charset val="238"/>
    </font>
    <font>
      <b/>
      <i/>
      <sz val="11"/>
      <name val="Arial"/>
      <family val="2"/>
      <charset val="238"/>
    </font>
    <font>
      <sz val="11"/>
      <name val="Calibri"/>
      <family val="2"/>
      <charset val="238"/>
    </font>
  </fonts>
  <fills count="3">
    <fill>
      <patternFill patternType="none"/>
    </fill>
    <fill>
      <patternFill patternType="gray125"/>
    </fill>
    <fill>
      <patternFill patternType="solid">
        <fgColor indexed="42"/>
        <bgColor indexed="64"/>
      </patternFill>
    </fill>
  </fills>
  <borders count="2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251">
    <xf numFmtId="0" fontId="0" fillId="0" borderId="0" xfId="0"/>
    <xf numFmtId="0" fontId="5" fillId="0" borderId="0" xfId="1"/>
    <xf numFmtId="0" fontId="7" fillId="0" borderId="0" xfId="1" applyFont="1" applyBorder="1"/>
    <xf numFmtId="0" fontId="6" fillId="0" borderId="0" xfId="1" applyFont="1"/>
    <xf numFmtId="0" fontId="16" fillId="0" borderId="0" xfId="0" applyFont="1"/>
    <xf numFmtId="0" fontId="10" fillId="0" borderId="0" xfId="0" applyFont="1" applyFill="1"/>
    <xf numFmtId="0" fontId="18" fillId="0" borderId="0" xfId="0" applyFont="1" applyFill="1" applyBorder="1" applyAlignment="1"/>
    <xf numFmtId="0" fontId="19" fillId="0" borderId="0" xfId="0" applyFont="1" applyFill="1"/>
    <xf numFmtId="0" fontId="2" fillId="0" borderId="0" xfId="0" applyFont="1" applyFill="1" applyAlignment="1">
      <alignment horizontal="left"/>
    </xf>
    <xf numFmtId="0" fontId="0" fillId="0" borderId="0" xfId="0" applyFont="1" applyFill="1"/>
    <xf numFmtId="0" fontId="20" fillId="0" borderId="0" xfId="0" applyFont="1" applyFill="1" applyAlignment="1">
      <alignment horizontal="right"/>
    </xf>
    <xf numFmtId="0" fontId="0" fillId="0" borderId="0" xfId="0" applyFont="1"/>
    <xf numFmtId="0" fontId="15" fillId="0" borderId="6" xfId="0" applyFont="1" applyFill="1" applyBorder="1" applyAlignment="1">
      <alignment horizontal="center"/>
    </xf>
    <xf numFmtId="0" fontId="21" fillId="0" borderId="7" xfId="0" applyFont="1" applyFill="1" applyBorder="1" applyAlignment="1">
      <alignment horizontal="center"/>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0" fontId="15" fillId="0" borderId="7" xfId="0" applyFont="1" applyFill="1" applyBorder="1"/>
    <xf numFmtId="4" fontId="15" fillId="0" borderId="8" xfId="0" applyNumberFormat="1" applyFont="1" applyFill="1" applyBorder="1" applyAlignment="1">
      <alignment horizontal="right" wrapText="1"/>
    </xf>
    <xf numFmtId="165" fontId="0" fillId="0" borderId="6" xfId="0" applyNumberFormat="1" applyFont="1" applyFill="1" applyBorder="1" applyAlignment="1">
      <alignment horizontal="center"/>
    </xf>
    <xf numFmtId="0" fontId="22" fillId="0" borderId="6" xfId="0" applyFont="1" applyFill="1" applyBorder="1"/>
    <xf numFmtId="0" fontId="18" fillId="0" borderId="9" xfId="0" applyFont="1" applyFill="1" applyBorder="1" applyAlignment="1"/>
    <xf numFmtId="4" fontId="18" fillId="0" borderId="6" xfId="0" applyNumberFormat="1" applyFont="1" applyFill="1" applyBorder="1" applyAlignment="1"/>
    <xf numFmtId="165" fontId="0" fillId="0" borderId="0" xfId="0" applyNumberFormat="1" applyFont="1" applyFill="1" applyBorder="1" applyAlignment="1">
      <alignment horizontal="center"/>
    </xf>
    <xf numFmtId="0" fontId="22" fillId="0" borderId="0" xfId="0" applyFont="1" applyFill="1" applyBorder="1"/>
    <xf numFmtId="4" fontId="18" fillId="0" borderId="0" xfId="0" applyNumberFormat="1" applyFont="1" applyFill="1" applyBorder="1" applyAlignment="1"/>
    <xf numFmtId="0" fontId="10" fillId="0" borderId="0" xfId="0" applyFont="1"/>
    <xf numFmtId="0" fontId="18" fillId="0" borderId="0" xfId="0" applyFont="1" applyBorder="1" applyAlignment="1">
      <alignment horizontal="center"/>
    </xf>
    <xf numFmtId="0" fontId="18" fillId="0" borderId="0" xfId="0" applyFont="1" applyBorder="1" applyAlignment="1"/>
    <xf numFmtId="0" fontId="2" fillId="0" borderId="0" xfId="0" applyFont="1" applyAlignment="1">
      <alignment horizontal="left"/>
    </xf>
    <xf numFmtId="0" fontId="19" fillId="0" borderId="0" xfId="0" applyFont="1"/>
    <xf numFmtId="0" fontId="15" fillId="0" borderId="6" xfId="0" applyFont="1" applyBorder="1" applyAlignment="1">
      <alignment horizontal="center"/>
    </xf>
    <xf numFmtId="0" fontId="21" fillId="0" borderId="7" xfId="0" applyFont="1" applyBorder="1" applyAlignment="1">
      <alignment horizontal="center"/>
    </xf>
    <xf numFmtId="0" fontId="0" fillId="0" borderId="6" xfId="0" applyFont="1" applyFill="1" applyBorder="1" applyAlignment="1">
      <alignment horizontal="center"/>
    </xf>
    <xf numFmtId="0" fontId="15" fillId="0" borderId="6" xfId="0" applyFont="1" applyFill="1" applyBorder="1" applyAlignment="1"/>
    <xf numFmtId="0" fontId="18" fillId="0" borderId="10" xfId="0" applyFont="1" applyFill="1" applyBorder="1"/>
    <xf numFmtId="4" fontId="18" fillId="0" borderId="6" xfId="0" applyNumberFormat="1" applyFont="1" applyFill="1" applyBorder="1"/>
    <xf numFmtId="0" fontId="7" fillId="0" borderId="0" xfId="0" applyFont="1" applyFill="1" applyAlignment="1">
      <alignment horizontal="justify" vertical="top" wrapText="1"/>
    </xf>
    <xf numFmtId="0" fontId="7" fillId="0" borderId="0" xfId="0" applyFont="1" applyFill="1" applyAlignment="1">
      <alignment horizontal="center" vertical="top" wrapText="1"/>
    </xf>
    <xf numFmtId="0" fontId="18" fillId="0" borderId="0" xfId="0" applyFont="1" applyFill="1" applyBorder="1" applyAlignment="1">
      <alignment horizontal="center"/>
    </xf>
    <xf numFmtId="0" fontId="10" fillId="0" borderId="0" xfId="0" applyFont="1" applyFill="1" applyAlignment="1">
      <alignment horizontal="center"/>
    </xf>
    <xf numFmtId="0" fontId="16" fillId="0" borderId="0" xfId="0" applyFont="1" applyFill="1"/>
    <xf numFmtId="0" fontId="0" fillId="0" borderId="0" xfId="0" applyFill="1" applyAlignment="1">
      <alignment horizontal="center"/>
    </xf>
    <xf numFmtId="0" fontId="0" fillId="0" borderId="0" xfId="0" applyFill="1"/>
    <xf numFmtId="0" fontId="17" fillId="0" borderId="0" xfId="0" applyFont="1" applyFill="1" applyAlignment="1">
      <alignment horizontal="justify" vertical="top" wrapText="1"/>
    </xf>
    <xf numFmtId="0" fontId="15" fillId="0" borderId="6" xfId="0" applyFont="1" applyBorder="1" applyAlignment="1"/>
    <xf numFmtId="0" fontId="15" fillId="0" borderId="7" xfId="0" applyFont="1" applyFill="1" applyBorder="1" applyAlignment="1">
      <alignment horizontal="center"/>
    </xf>
    <xf numFmtId="0" fontId="21" fillId="0" borderId="6" xfId="0" applyFont="1" applyFill="1" applyBorder="1" applyAlignment="1">
      <alignment horizontal="left"/>
    </xf>
    <xf numFmtId="4" fontId="0" fillId="0" borderId="0" xfId="0" applyNumberFormat="1"/>
    <xf numFmtId="0" fontId="21" fillId="0" borderId="9" xfId="0" applyFont="1" applyBorder="1" applyAlignment="1">
      <alignment horizontal="center"/>
    </xf>
    <xf numFmtId="0" fontId="15" fillId="0" borderId="6" xfId="0" applyFont="1" applyBorder="1" applyAlignment="1">
      <alignment horizontal="center" wrapText="1"/>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1" fillId="0" borderId="11" xfId="0" applyFont="1" applyFill="1" applyBorder="1" applyAlignment="1">
      <alignment horizontal="left"/>
    </xf>
    <xf numFmtId="4" fontId="15" fillId="0" borderId="6" xfId="0" applyNumberFormat="1" applyFont="1" applyFill="1" applyBorder="1" applyAlignment="1"/>
    <xf numFmtId="165" fontId="0" fillId="0" borderId="6" xfId="0" applyNumberFormat="1" applyFont="1" applyBorder="1" applyAlignment="1">
      <alignment horizontal="center"/>
    </xf>
    <xf numFmtId="0" fontId="23" fillId="0" borderId="0" xfId="0" applyFont="1"/>
    <xf numFmtId="0" fontId="15" fillId="0" borderId="0" xfId="0" applyFont="1" applyAlignment="1">
      <alignment horizontal="right"/>
    </xf>
    <xf numFmtId="0" fontId="15" fillId="0" borderId="7" xfId="0" applyFont="1" applyBorder="1" applyAlignment="1">
      <alignment horizontal="center"/>
    </xf>
    <xf numFmtId="0" fontId="0" fillId="0" borderId="6" xfId="0" applyFont="1" applyBorder="1" applyAlignment="1">
      <alignment horizontal="center"/>
    </xf>
    <xf numFmtId="4" fontId="15" fillId="0" borderId="6" xfId="0" applyNumberFormat="1" applyFont="1" applyBorder="1"/>
    <xf numFmtId="0" fontId="22" fillId="0" borderId="6" xfId="0" applyFont="1" applyBorder="1"/>
    <xf numFmtId="0" fontId="18" fillId="0" borderId="10" xfId="0" applyFont="1" applyBorder="1"/>
    <xf numFmtId="4" fontId="18" fillId="0" borderId="6" xfId="0" applyNumberFormat="1" applyFont="1" applyBorder="1"/>
    <xf numFmtId="0" fontId="15" fillId="0" borderId="0" xfId="0" applyFont="1" applyFill="1" applyBorder="1" applyAlignment="1">
      <alignment horizontal="center"/>
    </xf>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0" fontId="15" fillId="0" borderId="0" xfId="0" applyFont="1" applyBorder="1" applyAlignment="1">
      <alignment horizontal="center"/>
    </xf>
    <xf numFmtId="164" fontId="0" fillId="0" borderId="0" xfId="0" applyNumberFormat="1" applyFont="1" applyFill="1" applyBorder="1" applyAlignment="1">
      <alignment horizontal="center"/>
    </xf>
    <xf numFmtId="0" fontId="0" fillId="0" borderId="0" xfId="0" applyFont="1" applyFill="1" applyBorder="1" applyAlignment="1">
      <alignment horizontal="center"/>
    </xf>
    <xf numFmtId="0" fontId="17" fillId="0" borderId="0" xfId="0" applyFont="1" applyAlignment="1"/>
    <xf numFmtId="0" fontId="23" fillId="0" borderId="0" xfId="0" applyFont="1" applyFill="1"/>
    <xf numFmtId="0" fontId="15" fillId="0" borderId="0" xfId="0" applyFont="1" applyFill="1" applyAlignment="1">
      <alignment horizontal="right"/>
    </xf>
    <xf numFmtId="166" fontId="0" fillId="0" borderId="0" xfId="0" applyNumberFormat="1" applyFont="1" applyBorder="1" applyAlignment="1">
      <alignment horizontal="center"/>
    </xf>
    <xf numFmtId="167" fontId="0" fillId="0" borderId="0" xfId="0" applyNumberFormat="1" applyFont="1" applyFill="1" applyBorder="1" applyAlignment="1">
      <alignment horizontal="center"/>
    </xf>
    <xf numFmtId="0" fontId="21" fillId="0" borderId="6" xfId="0" applyFont="1" applyBorder="1" applyAlignment="1">
      <alignment horizontal="left"/>
    </xf>
    <xf numFmtId="0" fontId="21" fillId="0" borderId="7" xfId="0" applyFont="1" applyFill="1" applyBorder="1" applyAlignment="1">
      <alignment horizontal="left"/>
    </xf>
    <xf numFmtId="0" fontId="20" fillId="0" borderId="0" xfId="0" applyFont="1" applyAlignment="1">
      <alignment horizontal="right"/>
    </xf>
    <xf numFmtId="164" fontId="0" fillId="0" borderId="0" xfId="0" applyNumberFormat="1" applyFont="1" applyBorder="1" applyAlignment="1">
      <alignment horizontal="center"/>
    </xf>
    <xf numFmtId="1" fontId="0" fillId="0" borderId="6" xfId="0" applyNumberFormat="1" applyFont="1" applyBorder="1" applyAlignment="1">
      <alignment horizontal="center"/>
    </xf>
    <xf numFmtId="4" fontId="15" fillId="0" borderId="6" xfId="0" applyNumberFormat="1" applyFont="1" applyBorder="1" applyAlignment="1"/>
    <xf numFmtId="2" fontId="0" fillId="0" borderId="0" xfId="0" applyNumberFormat="1" applyFont="1" applyBorder="1" applyAlignment="1">
      <alignment horizontal="center"/>
    </xf>
    <xf numFmtId="0" fontId="0" fillId="0" borderId="0" xfId="0" applyNumberFormat="1" applyFont="1" applyBorder="1" applyAlignment="1">
      <alignment horizontal="center"/>
    </xf>
    <xf numFmtId="0" fontId="18" fillId="0" borderId="9" xfId="0" applyFont="1" applyBorder="1" applyAlignment="1"/>
    <xf numFmtId="4" fontId="18" fillId="0" borderId="6" xfId="0" applyNumberFormat="1" applyFont="1" applyBorder="1" applyAlignment="1"/>
    <xf numFmtId="0" fontId="0" fillId="0" borderId="0" xfId="0" applyFont="1" applyAlignment="1">
      <alignment horizontal="center"/>
    </xf>
    <xf numFmtId="0" fontId="23" fillId="0" borderId="0" xfId="0" applyFont="1" applyAlignment="1">
      <alignment horizontal="center"/>
    </xf>
    <xf numFmtId="4" fontId="15" fillId="0" borderId="6" xfId="0" applyNumberFormat="1" applyFont="1" applyFill="1" applyBorder="1"/>
    <xf numFmtId="4" fontId="15" fillId="0" borderId="6" xfId="0" applyNumberFormat="1" applyFont="1" applyBorder="1" applyAlignment="1">
      <alignment wrapText="1"/>
    </xf>
    <xf numFmtId="166" fontId="0" fillId="0" borderId="0" xfId="0" applyNumberFormat="1" applyFont="1" applyFill="1" applyBorder="1" applyAlignment="1">
      <alignment horizontal="center"/>
    </xf>
    <xf numFmtId="0" fontId="10" fillId="0" borderId="0" xfId="0" applyFont="1" applyBorder="1"/>
    <xf numFmtId="0" fontId="23" fillId="0" borderId="0" xfId="0" applyFont="1" applyFill="1" applyBorder="1"/>
    <xf numFmtId="0" fontId="17" fillId="0" borderId="0" xfId="0" applyFont="1" applyAlignment="1">
      <alignment vertical="center"/>
    </xf>
    <xf numFmtId="0" fontId="0" fillId="0" borderId="0" xfId="0" applyFont="1" applyBorder="1"/>
    <xf numFmtId="0" fontId="23" fillId="0" borderId="0" xfId="0" applyFont="1" applyBorder="1"/>
    <xf numFmtId="49" fontId="0" fillId="0" borderId="0" xfId="0" applyNumberFormat="1" applyFont="1" applyBorder="1" applyAlignment="1">
      <alignment horizontal="center"/>
    </xf>
    <xf numFmtId="0" fontId="22" fillId="0" borderId="0" xfId="0" applyFont="1" applyBorder="1"/>
    <xf numFmtId="0" fontId="18" fillId="0" borderId="0" xfId="0" applyFont="1" applyBorder="1"/>
    <xf numFmtId="4" fontId="18" fillId="0" borderId="0" xfId="0" applyNumberFormat="1" applyFont="1" applyBorder="1"/>
    <xf numFmtId="164" fontId="0" fillId="0" borderId="6" xfId="0" applyNumberFormat="1" applyFont="1" applyBorder="1" applyAlignment="1">
      <alignment horizontal="center"/>
    </xf>
    <xf numFmtId="164" fontId="0" fillId="0" borderId="0" xfId="0" applyNumberFormat="1" applyBorder="1" applyAlignment="1">
      <alignment horizontal="center"/>
    </xf>
    <xf numFmtId="4" fontId="15" fillId="0" borderId="8" xfId="0" applyNumberFormat="1" applyFont="1" applyBorder="1" applyAlignment="1">
      <alignment horizontal="right" wrapText="1"/>
    </xf>
    <xf numFmtId="164" fontId="0" fillId="0" borderId="6" xfId="0" applyNumberFormat="1" applyBorder="1" applyAlignment="1">
      <alignment horizontal="center"/>
    </xf>
    <xf numFmtId="0" fontId="21" fillId="0" borderId="12" xfId="0" applyFont="1" applyBorder="1" applyAlignment="1">
      <alignment horizontal="left"/>
    </xf>
    <xf numFmtId="4" fontId="15" fillId="0" borderId="6" xfId="0" applyNumberFormat="1" applyFont="1" applyFill="1" applyBorder="1" applyAlignment="1">
      <alignment wrapText="1"/>
    </xf>
    <xf numFmtId="0" fontId="17" fillId="0" borderId="0" xfId="0" applyFont="1" applyAlignment="1">
      <alignment horizontal="justify" vertical="top" wrapText="1"/>
    </xf>
    <xf numFmtId="4" fontId="15" fillId="0" borderId="6" xfId="0" applyNumberFormat="1" applyFont="1" applyFill="1" applyBorder="1" applyAlignment="1">
      <alignment horizontal="right" wrapText="1"/>
    </xf>
    <xf numFmtId="165" fontId="0" fillId="0" borderId="6" xfId="0" applyNumberFormat="1" applyBorder="1" applyAlignment="1">
      <alignment horizontal="center"/>
    </xf>
    <xf numFmtId="0" fontId="24" fillId="0" borderId="0" xfId="0" applyFont="1" applyFill="1" applyAlignment="1">
      <alignment horizontal="justify" vertical="top" wrapText="1"/>
    </xf>
    <xf numFmtId="0" fontId="7" fillId="0" borderId="0" xfId="0" applyFont="1" applyAlignment="1">
      <alignment horizontal="justify" vertical="top" wrapText="1"/>
    </xf>
    <xf numFmtId="3" fontId="0" fillId="0" borderId="6" xfId="0" applyNumberFormat="1" applyBorder="1" applyAlignment="1">
      <alignment horizontal="center"/>
    </xf>
    <xf numFmtId="0" fontId="0" fillId="0" borderId="8" xfId="0" applyFont="1" applyBorder="1" applyAlignment="1">
      <alignment horizontal="center"/>
    </xf>
    <xf numFmtId="0" fontId="21" fillId="0" borderId="13" xfId="0" applyFont="1" applyBorder="1" applyAlignment="1">
      <alignment horizontal="left"/>
    </xf>
    <xf numFmtId="0" fontId="15" fillId="0" borderId="6" xfId="0" applyFont="1" applyFill="1" applyBorder="1" applyAlignment="1">
      <alignment horizontal="center" wrapText="1"/>
    </xf>
    <xf numFmtId="3" fontId="0" fillId="0" borderId="0" xfId="0" applyNumberFormat="1" applyFill="1" applyBorder="1" applyAlignment="1">
      <alignment horizontal="center"/>
    </xf>
    <xf numFmtId="0" fontId="18" fillId="0" borderId="12" xfId="0" applyFont="1" applyFill="1" applyBorder="1"/>
    <xf numFmtId="165" fontId="0" fillId="0" borderId="0" xfId="0" applyNumberFormat="1" applyBorder="1" applyAlignment="1">
      <alignment horizontal="center"/>
    </xf>
    <xf numFmtId="4" fontId="18" fillId="0" borderId="0" xfId="0" applyNumberFormat="1" applyFont="1" applyBorder="1" applyAlignment="1"/>
    <xf numFmtId="0" fontId="5" fillId="0" borderId="0" xfId="1" applyNumberFormat="1" applyFont="1" applyFill="1" applyBorder="1" applyAlignment="1" applyProtection="1"/>
    <xf numFmtId="0" fontId="0" fillId="0" borderId="0" xfId="0" applyNumberFormat="1" applyFont="1" applyFill="1" applyBorder="1" applyAlignment="1" applyProtection="1"/>
    <xf numFmtId="0" fontId="21" fillId="0" borderId="7" xfId="0" applyFont="1" applyBorder="1" applyAlignment="1">
      <alignment horizontal="left"/>
    </xf>
    <xf numFmtId="0" fontId="5" fillId="0" borderId="0" xfId="0" applyFont="1" applyFill="1"/>
    <xf numFmtId="0" fontId="15" fillId="0" borderId="14" xfId="0" applyFont="1" applyFill="1" applyBorder="1" applyAlignment="1">
      <alignment horizontal="center"/>
    </xf>
    <xf numFmtId="0" fontId="21" fillId="0" borderId="15" xfId="0" applyFont="1" applyFill="1" applyBorder="1" applyAlignment="1">
      <alignment horizontal="center"/>
    </xf>
    <xf numFmtId="164" fontId="5" fillId="0" borderId="14" xfId="0" applyNumberFormat="1" applyFont="1" applyFill="1" applyBorder="1" applyAlignment="1">
      <alignment horizontal="center"/>
    </xf>
    <xf numFmtId="0" fontId="5" fillId="0" borderId="16" xfId="0" applyFont="1" applyFill="1" applyBorder="1" applyAlignment="1">
      <alignment horizontal="center"/>
    </xf>
    <xf numFmtId="0" fontId="15" fillId="0" borderId="15" xfId="0" applyFont="1" applyFill="1" applyBorder="1"/>
    <xf numFmtId="4" fontId="15" fillId="0" borderId="16" xfId="0" applyNumberFormat="1" applyFont="1" applyFill="1" applyBorder="1" applyAlignment="1">
      <alignment horizontal="right" wrapText="1"/>
    </xf>
    <xf numFmtId="165" fontId="5" fillId="0" borderId="14" xfId="0" applyNumberFormat="1" applyFont="1" applyFill="1" applyBorder="1" applyAlignment="1">
      <alignment horizontal="center"/>
    </xf>
    <xf numFmtId="0" fontId="22" fillId="0" borderId="14" xfId="0" applyFont="1" applyFill="1" applyBorder="1"/>
    <xf numFmtId="0" fontId="18" fillId="0" borderId="17" xfId="0" applyFont="1" applyFill="1" applyBorder="1" applyAlignment="1"/>
    <xf numFmtId="4" fontId="18" fillId="0" borderId="14" xfId="0" applyNumberFormat="1" applyFont="1" applyFill="1" applyBorder="1" applyAlignment="1"/>
    <xf numFmtId="0" fontId="15" fillId="0" borderId="15" xfId="0" applyFont="1" applyFill="1" applyBorder="1" applyAlignment="1">
      <alignment horizontal="center"/>
    </xf>
    <xf numFmtId="0" fontId="15" fillId="0" borderId="14" xfId="0" applyFont="1" applyBorder="1" applyAlignment="1"/>
    <xf numFmtId="165" fontId="5" fillId="0" borderId="0" xfId="0" applyNumberFormat="1" applyFont="1" applyFill="1" applyBorder="1" applyAlignment="1">
      <alignment horizontal="center"/>
    </xf>
    <xf numFmtId="0" fontId="18" fillId="0" borderId="14" xfId="0" applyFont="1" applyFill="1" applyBorder="1" applyAlignment="1"/>
    <xf numFmtId="0" fontId="18" fillId="0" borderId="18" xfId="0" applyFont="1" applyFill="1" applyBorder="1"/>
    <xf numFmtId="4" fontId="18" fillId="0" borderId="14" xfId="0" applyNumberFormat="1" applyFont="1" applyFill="1" applyBorder="1"/>
    <xf numFmtId="0" fontId="17" fillId="0" borderId="0" xfId="0" applyFont="1" applyAlignment="1">
      <alignment horizontal="center" vertical="top" wrapText="1"/>
    </xf>
    <xf numFmtId="0" fontId="5" fillId="0" borderId="0" xfId="0" applyFont="1"/>
    <xf numFmtId="0" fontId="10" fillId="0" borderId="0" xfId="0" applyFont="1" applyAlignment="1">
      <alignment horizontal="center"/>
    </xf>
    <xf numFmtId="0" fontId="15" fillId="0" borderId="14" xfId="0" applyFont="1" applyBorder="1" applyAlignment="1">
      <alignment horizontal="center"/>
    </xf>
    <xf numFmtId="0" fontId="21" fillId="0" borderId="15" xfId="0" applyFont="1" applyBorder="1" applyAlignment="1">
      <alignment horizontal="center"/>
    </xf>
    <xf numFmtId="0" fontId="15" fillId="0" borderId="14" xfId="0" applyFont="1" applyBorder="1" applyAlignment="1">
      <alignment horizontal="center" wrapText="1"/>
    </xf>
    <xf numFmtId="166" fontId="5" fillId="0" borderId="14" xfId="0" applyNumberFormat="1" applyFont="1" applyFill="1" applyBorder="1" applyAlignment="1">
      <alignment horizontal="center"/>
    </xf>
    <xf numFmtId="0" fontId="5" fillId="0" borderId="16" xfId="0" applyFont="1" applyBorder="1" applyAlignment="1">
      <alignment horizontal="center"/>
    </xf>
    <xf numFmtId="165" fontId="5" fillId="0" borderId="14" xfId="0" applyNumberFormat="1" applyFont="1" applyBorder="1" applyAlignment="1">
      <alignment horizontal="center"/>
    </xf>
    <xf numFmtId="0" fontId="22" fillId="0" borderId="14" xfId="0" applyFont="1" applyBorder="1"/>
    <xf numFmtId="0" fontId="18" fillId="0" borderId="17" xfId="0" applyFont="1" applyBorder="1" applyAlignment="1"/>
    <xf numFmtId="4" fontId="18" fillId="0" borderId="14" xfId="0" applyNumberFormat="1" applyFont="1" applyBorder="1" applyAlignment="1"/>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5" fillId="0" borderId="14" xfId="0" applyFont="1" applyFill="1" applyBorder="1" applyAlignment="1">
      <alignment horizontal="center"/>
    </xf>
    <xf numFmtId="0" fontId="21" fillId="0" borderId="15" xfId="0" applyFont="1" applyFill="1" applyBorder="1" applyAlignment="1">
      <alignment horizontal="left"/>
    </xf>
    <xf numFmtId="0" fontId="15" fillId="0" borderId="14" xfId="0" applyFont="1" applyFill="1" applyBorder="1" applyAlignment="1"/>
    <xf numFmtId="0" fontId="21" fillId="0" borderId="14" xfId="0" applyFont="1" applyBorder="1" applyAlignment="1">
      <alignment horizontal="center"/>
    </xf>
    <xf numFmtId="164" fontId="5" fillId="0" borderId="0" xfId="0" applyNumberFormat="1" applyFont="1" applyFill="1" applyBorder="1" applyAlignment="1">
      <alignment horizontal="center"/>
    </xf>
    <xf numFmtId="0" fontId="5" fillId="0" borderId="14" xfId="0" applyFont="1" applyBorder="1" applyAlignment="1">
      <alignment horizontal="center"/>
    </xf>
    <xf numFmtId="0" fontId="21" fillId="0" borderId="14" xfId="0" applyFont="1" applyFill="1" applyBorder="1" applyAlignment="1">
      <alignment horizontal="left"/>
    </xf>
    <xf numFmtId="4" fontId="15" fillId="0" borderId="16" xfId="0" applyNumberFormat="1" applyFont="1" applyBorder="1" applyAlignment="1">
      <alignment horizontal="right" wrapText="1"/>
    </xf>
    <xf numFmtId="0" fontId="5" fillId="0" borderId="0" xfId="0" applyFont="1" applyFill="1" applyBorder="1" applyAlignment="1">
      <alignment horizontal="center"/>
    </xf>
    <xf numFmtId="165" fontId="5" fillId="0" borderId="0" xfId="0" applyNumberFormat="1" applyFont="1" applyBorder="1" applyAlignment="1">
      <alignment horizontal="center"/>
    </xf>
    <xf numFmtId="0" fontId="15" fillId="0" borderId="15" xfId="0" applyFont="1" applyBorder="1" applyAlignment="1">
      <alignment horizontal="center"/>
    </xf>
    <xf numFmtId="165" fontId="0" fillId="0" borderId="14" xfId="0" applyNumberFormat="1" applyFont="1" applyBorder="1" applyAlignment="1">
      <alignment horizontal="center"/>
    </xf>
    <xf numFmtId="4" fontId="18" fillId="0" borderId="14" xfId="0" applyNumberFormat="1" applyFont="1" applyBorder="1"/>
    <xf numFmtId="0" fontId="15" fillId="0" borderId="19" xfId="0" applyFont="1" applyFill="1" applyBorder="1" applyAlignment="1">
      <alignment horizontal="center"/>
    </xf>
    <xf numFmtId="164" fontId="5" fillId="0" borderId="19" xfId="0" applyNumberFormat="1" applyFont="1" applyFill="1" applyBorder="1" applyAlignment="1">
      <alignment horizontal="center"/>
    </xf>
    <xf numFmtId="165" fontId="5" fillId="0" borderId="19" xfId="0" applyNumberFormat="1" applyFont="1" applyFill="1" applyBorder="1" applyAlignment="1">
      <alignment horizontal="center"/>
    </xf>
    <xf numFmtId="4" fontId="15" fillId="0" borderId="14" xfId="0" applyNumberFormat="1" applyFont="1" applyFill="1" applyBorder="1" applyAlignment="1">
      <alignment horizontal="right" wrapText="1"/>
    </xf>
    <xf numFmtId="0" fontId="5" fillId="0" borderId="0" xfId="0" applyNumberFormat="1" applyFont="1" applyBorder="1" applyAlignment="1">
      <alignment horizontal="center"/>
    </xf>
    <xf numFmtId="0" fontId="5" fillId="0" borderId="0" xfId="0" applyFont="1" applyBorder="1"/>
    <xf numFmtId="2" fontId="18" fillId="0" borderId="0" xfId="0" applyNumberFormat="1" applyFont="1" applyBorder="1" applyAlignment="1"/>
    <xf numFmtId="164" fontId="0" fillId="0" borderId="0" xfId="0" applyNumberFormat="1" applyFill="1" applyBorder="1" applyAlignment="1">
      <alignment horizontal="center"/>
    </xf>
    <xf numFmtId="0" fontId="0" fillId="0" borderId="0" xfId="0" applyBorder="1"/>
    <xf numFmtId="0" fontId="5" fillId="0" borderId="0" xfId="0" applyFont="1" applyBorder="1" applyAlignment="1">
      <alignment horizontal="center"/>
    </xf>
    <xf numFmtId="4" fontId="15" fillId="0" borderId="14" xfId="0" applyNumberFormat="1" applyFont="1" applyBorder="1" applyAlignment="1">
      <alignment wrapText="1"/>
    </xf>
    <xf numFmtId="3" fontId="5" fillId="0" borderId="0" xfId="0" applyNumberFormat="1" applyFont="1" applyBorder="1" applyAlignment="1">
      <alignment horizontal="center"/>
    </xf>
    <xf numFmtId="0" fontId="21" fillId="0" borderId="14" xfId="0" applyFont="1" applyBorder="1" applyAlignment="1">
      <alignment horizontal="left"/>
    </xf>
    <xf numFmtId="164" fontId="5" fillId="0" borderId="14" xfId="0" applyNumberFormat="1" applyFont="1" applyBorder="1" applyAlignment="1">
      <alignment horizontal="center"/>
    </xf>
    <xf numFmtId="0" fontId="18" fillId="0" borderId="18" xfId="0" applyFont="1" applyBorder="1"/>
    <xf numFmtId="49" fontId="5" fillId="0" borderId="0" xfId="0" applyNumberFormat="1" applyFont="1" applyBorder="1" applyAlignment="1">
      <alignment horizontal="center"/>
    </xf>
    <xf numFmtId="4" fontId="15" fillId="0" borderId="14" xfId="0" applyNumberFormat="1" applyFont="1" applyFill="1" applyBorder="1" applyAlignment="1">
      <alignment wrapText="1"/>
    </xf>
    <xf numFmtId="167" fontId="0" fillId="0" borderId="0" xfId="0" applyNumberFormat="1"/>
    <xf numFmtId="164" fontId="0" fillId="0" borderId="14" xfId="0" applyNumberFormat="1" applyBorder="1" applyAlignment="1">
      <alignment horizontal="center"/>
    </xf>
    <xf numFmtId="164" fontId="5" fillId="0" borderId="0" xfId="0" applyNumberFormat="1" applyFont="1" applyBorder="1" applyAlignment="1">
      <alignment horizontal="center"/>
    </xf>
    <xf numFmtId="166" fontId="5" fillId="0" borderId="14" xfId="0" applyNumberFormat="1" applyFont="1" applyBorder="1" applyAlignment="1">
      <alignment horizontal="center"/>
    </xf>
    <xf numFmtId="3" fontId="5" fillId="0" borderId="14" xfId="0" applyNumberFormat="1" applyFont="1" applyBorder="1" applyAlignment="1">
      <alignment horizontal="center"/>
    </xf>
    <xf numFmtId="0" fontId="5" fillId="0" borderId="0" xfId="0" applyFont="1" applyFill="1" applyAlignment="1">
      <alignment horizontal="center"/>
    </xf>
    <xf numFmtId="2" fontId="5" fillId="0" borderId="0" xfId="0" applyNumberFormat="1" applyFont="1" applyFill="1" applyBorder="1" applyAlignment="1">
      <alignment horizontal="center"/>
    </xf>
    <xf numFmtId="1" fontId="5" fillId="0" borderId="14" xfId="0" applyNumberFormat="1" applyFont="1" applyFill="1" applyBorder="1" applyAlignment="1">
      <alignment horizontal="center"/>
    </xf>
    <xf numFmtId="0" fontId="21" fillId="0" borderId="17" xfId="0" applyFont="1" applyBorder="1" applyAlignment="1">
      <alignment horizontal="center"/>
    </xf>
    <xf numFmtId="3" fontId="0" fillId="0" borderId="14" xfId="0" applyNumberFormat="1" applyFont="1" applyBorder="1" applyAlignment="1">
      <alignment horizontal="center"/>
    </xf>
    <xf numFmtId="1" fontId="0" fillId="0" borderId="14" xfId="0" applyNumberFormat="1" applyFont="1" applyFill="1" applyBorder="1" applyAlignment="1">
      <alignment horizontal="center"/>
    </xf>
    <xf numFmtId="0" fontId="21" fillId="0" borderId="20" xfId="0" applyFont="1" applyFill="1" applyBorder="1" applyAlignment="1">
      <alignment horizontal="left"/>
    </xf>
    <xf numFmtId="4" fontId="15" fillId="0" borderId="14" xfId="0" applyNumberFormat="1" applyFont="1" applyFill="1" applyBorder="1" applyAlignment="1"/>
    <xf numFmtId="0" fontId="0" fillId="0" borderId="14" xfId="0" applyFont="1" applyBorder="1" applyAlignment="1">
      <alignment horizontal="center"/>
    </xf>
    <xf numFmtId="4" fontId="15" fillId="0" borderId="14" xfId="0" applyNumberFormat="1" applyFont="1" applyBorder="1"/>
    <xf numFmtId="166" fontId="5" fillId="0" borderId="0" xfId="0" applyNumberFormat="1" applyFont="1" applyFill="1" applyBorder="1" applyAlignment="1">
      <alignment horizontal="center"/>
    </xf>
    <xf numFmtId="4" fontId="15" fillId="0" borderId="14" xfId="0" applyNumberFormat="1" applyFont="1" applyBorder="1" applyAlignment="1">
      <alignment horizontal="right" wrapText="1"/>
    </xf>
    <xf numFmtId="0" fontId="18" fillId="0" borderId="14" xfId="0" applyFont="1" applyBorder="1"/>
    <xf numFmtId="0" fontId="25" fillId="0" borderId="0" xfId="0" applyFont="1"/>
    <xf numFmtId="5" fontId="18" fillId="0" borderId="0" xfId="0" applyNumberFormat="1" applyFont="1" applyAlignment="1">
      <alignment horizontal="right"/>
    </xf>
    <xf numFmtId="0" fontId="21" fillId="0" borderId="21" xfId="0" applyFont="1" applyFill="1" applyBorder="1" applyAlignment="1">
      <alignment horizontal="left"/>
    </xf>
    <xf numFmtId="0" fontId="26" fillId="0" borderId="0" xfId="0" applyFont="1" applyAlignment="1">
      <alignment horizontal="justify" vertical="top" wrapText="1"/>
    </xf>
    <xf numFmtId="0" fontId="0" fillId="0" borderId="14" xfId="0" applyFont="1" applyFill="1" applyBorder="1" applyAlignment="1">
      <alignment horizontal="center"/>
    </xf>
    <xf numFmtId="1" fontId="5" fillId="0" borderId="14" xfId="0" applyNumberFormat="1" applyFont="1" applyBorder="1" applyAlignment="1">
      <alignment horizontal="center"/>
    </xf>
    <xf numFmtId="4" fontId="15" fillId="0" borderId="14" xfId="0" applyNumberFormat="1" applyFont="1" applyBorder="1" applyAlignment="1"/>
    <xf numFmtId="2" fontId="5" fillId="0" borderId="0" xfId="0" applyNumberFormat="1" applyFont="1" applyBorder="1" applyAlignment="1">
      <alignment horizontal="center"/>
    </xf>
    <xf numFmtId="0" fontId="21" fillId="0" borderId="1" xfId="0" applyFont="1" applyBorder="1" applyAlignment="1">
      <alignment horizontal="left"/>
    </xf>
    <xf numFmtId="3" fontId="0" fillId="0" borderId="14" xfId="0" applyNumberFormat="1" applyBorder="1" applyAlignment="1">
      <alignment horizontal="center"/>
    </xf>
    <xf numFmtId="0" fontId="0" fillId="0" borderId="16" xfId="0" applyFont="1" applyBorder="1" applyAlignment="1">
      <alignment horizontal="center"/>
    </xf>
    <xf numFmtId="0" fontId="21" fillId="0" borderId="21" xfId="0" applyFont="1" applyBorder="1" applyAlignment="1">
      <alignment horizontal="left"/>
    </xf>
    <xf numFmtId="165" fontId="0" fillId="0" borderId="14" xfId="0" applyNumberFormat="1" applyBorder="1" applyAlignment="1">
      <alignment horizontal="center"/>
    </xf>
    <xf numFmtId="0" fontId="2" fillId="0" borderId="0" xfId="1" applyFont="1"/>
    <xf numFmtId="3" fontId="2" fillId="0" borderId="0" xfId="1" applyNumberFormat="1" applyFont="1"/>
    <xf numFmtId="3" fontId="3" fillId="0" borderId="0" xfId="1" applyNumberFormat="1" applyFont="1" applyAlignment="1">
      <alignment horizontal="right"/>
    </xf>
    <xf numFmtId="0" fontId="4" fillId="0" borderId="1" xfId="1" applyFont="1" applyBorder="1"/>
    <xf numFmtId="3" fontId="5" fillId="0" borderId="1" xfId="1" applyNumberFormat="1" applyFont="1" applyBorder="1" applyAlignment="1">
      <alignment horizontal="right" wrapText="1"/>
    </xf>
    <xf numFmtId="3" fontId="6" fillId="0" borderId="0" xfId="1" applyNumberFormat="1" applyFont="1" applyFill="1"/>
    <xf numFmtId="3" fontId="6" fillId="0" borderId="0" xfId="1" applyNumberFormat="1" applyFont="1"/>
    <xf numFmtId="0" fontId="7" fillId="0" borderId="0" xfId="1" applyFont="1"/>
    <xf numFmtId="3" fontId="7" fillId="0" borderId="0" xfId="1" applyNumberFormat="1" applyFont="1" applyFill="1" applyAlignment="1">
      <alignment horizontal="right"/>
    </xf>
    <xf numFmtId="3" fontId="7" fillId="0" borderId="0" xfId="1" applyNumberFormat="1" applyFont="1" applyAlignment="1">
      <alignment horizontal="right"/>
    </xf>
    <xf numFmtId="3" fontId="7" fillId="0" borderId="0" xfId="1" applyNumberFormat="1" applyFont="1" applyFill="1" applyBorder="1" applyAlignment="1">
      <alignment horizontal="right"/>
    </xf>
    <xf numFmtId="3" fontId="7" fillId="0" borderId="0" xfId="1" applyNumberFormat="1" applyFont="1" applyBorder="1" applyAlignment="1">
      <alignment horizontal="right"/>
    </xf>
    <xf numFmtId="3" fontId="4" fillId="0" borderId="1" xfId="1" applyNumberFormat="1" applyFont="1" applyFill="1" applyBorder="1" applyAlignment="1">
      <alignment horizontal="right"/>
    </xf>
    <xf numFmtId="3" fontId="4" fillId="0" borderId="1" xfId="1" applyNumberFormat="1" applyFont="1" applyBorder="1" applyAlignment="1">
      <alignment horizontal="right"/>
    </xf>
    <xf numFmtId="0" fontId="8" fillId="0" borderId="0" xfId="1" applyFont="1" applyAlignment="1">
      <alignment horizontal="justify"/>
    </xf>
    <xf numFmtId="3" fontId="9" fillId="0" borderId="0" xfId="1" applyNumberFormat="1" applyFont="1" applyFill="1" applyAlignment="1">
      <alignment horizontal="right"/>
    </xf>
    <xf numFmtId="3" fontId="12" fillId="0" borderId="0" xfId="1" applyNumberFormat="1" applyFont="1" applyAlignment="1">
      <alignment horizontal="right"/>
    </xf>
    <xf numFmtId="0" fontId="10" fillId="2" borderId="2" xfId="1" applyFont="1" applyFill="1" applyBorder="1"/>
    <xf numFmtId="3" fontId="10" fillId="2" borderId="2" xfId="1" applyNumberFormat="1" applyFont="1" applyFill="1" applyBorder="1"/>
    <xf numFmtId="0" fontId="11" fillId="0" borderId="0" xfId="1" applyFont="1"/>
    <xf numFmtId="3" fontId="2" fillId="0" borderId="0" xfId="1" applyNumberFormat="1" applyFont="1" applyFill="1"/>
    <xf numFmtId="3" fontId="5" fillId="0" borderId="1" xfId="1" applyNumberFormat="1" applyFont="1" applyFill="1" applyBorder="1" applyAlignment="1">
      <alignment horizontal="right" wrapText="1"/>
    </xf>
    <xf numFmtId="3" fontId="7" fillId="0" borderId="0" xfId="1" applyNumberFormat="1" applyFont="1" applyFill="1"/>
    <xf numFmtId="3" fontId="7" fillId="0" borderId="0" xfId="1" applyNumberFormat="1" applyFont="1"/>
    <xf numFmtId="0" fontId="7" fillId="0" borderId="1" xfId="1" applyFont="1" applyBorder="1"/>
    <xf numFmtId="3" fontId="7" fillId="0" borderId="1" xfId="1" applyNumberFormat="1" applyFont="1" applyFill="1" applyBorder="1"/>
    <xf numFmtId="3" fontId="7" fillId="0" borderId="1" xfId="1" applyNumberFormat="1" applyFont="1" applyBorder="1"/>
    <xf numFmtId="3" fontId="7" fillId="0" borderId="0" xfId="1" applyNumberFormat="1" applyFont="1" applyFill="1" applyBorder="1"/>
    <xf numFmtId="3" fontId="7" fillId="0" borderId="0" xfId="1" applyNumberFormat="1" applyFont="1" applyBorder="1"/>
    <xf numFmtId="0" fontId="10" fillId="2" borderId="3" xfId="1" applyFont="1" applyFill="1" applyBorder="1"/>
    <xf numFmtId="3" fontId="10" fillId="2" borderId="4" xfId="1" applyNumberFormat="1" applyFont="1" applyFill="1" applyBorder="1"/>
    <xf numFmtId="3" fontId="10" fillId="2" borderId="5" xfId="1" applyNumberFormat="1" applyFont="1" applyFill="1" applyBorder="1"/>
    <xf numFmtId="3" fontId="6" fillId="0" borderId="0" xfId="1" applyNumberFormat="1" applyFont="1" applyAlignment="1">
      <alignment horizontal="right"/>
    </xf>
    <xf numFmtId="0" fontId="17" fillId="0" borderId="0" xfId="0" applyFont="1" applyFill="1" applyAlignment="1">
      <alignment horizontal="justify" vertical="top" wrapText="1"/>
    </xf>
    <xf numFmtId="49" fontId="17" fillId="0" borderId="0" xfId="0" applyNumberFormat="1" applyFont="1" applyAlignment="1">
      <alignment horizontal="justify" wrapText="1"/>
    </xf>
    <xf numFmtId="49" fontId="17" fillId="0" borderId="0" xfId="0" applyNumberFormat="1" applyFont="1" applyAlignment="1">
      <alignment horizontal="left" vertical="center" wrapText="1"/>
    </xf>
    <xf numFmtId="49" fontId="17" fillId="0" borderId="0" xfId="0" applyNumberFormat="1" applyFont="1" applyFill="1" applyAlignment="1">
      <alignment horizontal="justify" wrapText="1"/>
    </xf>
    <xf numFmtId="49" fontId="17" fillId="0" borderId="0" xfId="0" applyNumberFormat="1" applyFont="1" applyAlignment="1">
      <alignment horizontal="justify" vertical="center" wrapText="1"/>
    </xf>
    <xf numFmtId="0" fontId="17" fillId="0" borderId="0" xfId="0" applyFont="1" applyAlignment="1">
      <alignment horizontal="justify" vertical="top"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201</xdr:row>
      <xdr:rowOff>0</xdr:rowOff>
    </xdr:from>
    <xdr:ext cx="85725" cy="209550"/>
    <xdr:sp macro="" textlink="">
      <xdr:nvSpPr>
        <xdr:cNvPr id="2824" name="Text Box 2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25" name="Text Box 2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26" name="Text Box 2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27" name="Text Box 2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28" name="Text Box 2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29" name="Text Box 2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0" name="Text Box 2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1" name="Text Box 2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2" name="Text Box 2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3" name="Text Box 2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4" name="Text Box 2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5" name="Text Box 2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6" name="Text Box 2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7" name="Text Box 2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8" name="Text Box 2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39" name="Text Box 2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0" name="Text Box 2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1" name="Text Box 2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2" name="Text Box 2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3" name="Text Box 2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4" name="Text Box 2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5" name="Text Box 2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6" name="Text Box 2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7" name="Text Box 2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8" name="Text Box 2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49" name="Text Box 2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0" name="Text Box 2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1" name="Text Box 2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2" name="Text Box 2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3" name="Text Box 2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4" name="Text Box 2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5" name="Text Box 2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6" name="Text Box 2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7" name="Text Box 2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8" name="Text Box 2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59" name="Text Box 2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0" name="Text Box 2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1" name="Text Box 2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2" name="Text Box 2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3" name="Text Box 2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4" name="Text Box 2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5" name="Text Box 2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6" name="Text Box 2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7" name="Text Box 2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8" name="Text Box 2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69" name="Text Box 2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0" name="Text Box 2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1" name="Text Box 2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2" name="Text Box 2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3" name="Text Box 2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4" name="Text Box 2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5" name="Text Box 2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6" name="Text Box 2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7" name="Text Box 2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8" name="Text Box 2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79" name="Text Box 2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0" name="Text Box 2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1" name="Text Box 2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2" name="Text Box 2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3" name="Text Box 2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4" name="Text Box 2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5" name="Text Box 2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6" name="Text Box 2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7" name="Text Box 2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8" name="Text Box 2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89" name="Text Box 2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0" name="Text Box 2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1" name="Text Box 2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2" name="Text Box 2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3" name="Text Box 2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4" name="Text Box 2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5" name="Text Box 2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6" name="Text Box 2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7" name="Text Box 2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8" name="Text Box 2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899" name="Text Box 2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0" name="Text Box 2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1" name="Text Box 2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2" name="Text Box 2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3" name="Text Box 2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4" name="Text Box 2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5" name="Text Box 2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6" name="Text Box 2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7" name="Text Box 2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8" name="Text Box 2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09" name="Text Box 2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0" name="Text Box 2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1" name="Text Box 2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2" name="Text Box 2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3" name="Text Box 2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4" name="Text Box 2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5" name="Text Box 2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6" name="Text Box 2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7" name="Text Box 2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8" name="Text Box 2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19" name="Text Box 2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0" name="Text Box 2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1" name="Text Box 2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2" name="Text Box 2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3" name="Text Box 2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4" name="Text Box 2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5" name="Text Box 2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6" name="Text Box 2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7" name="Text Box 2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8" name="Text Box 2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29" name="Text Box 2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0" name="Text Box 2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1" name="Text Box 2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2" name="Text Box 2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3" name="Text Box 2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4" name="Text Box 2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5" name="Text Box 2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6" name="Text Box 2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7" name="Text Box 2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8" name="Text Box 2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39" name="Text Box 2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0" name="Text Box 2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1" name="Text Box 2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2" name="Text Box 2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3" name="Text Box 2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4" name="Text Box 2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5" name="Text Box 2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6" name="Text Box 2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7" name="Text Box 2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8" name="Text Box 2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49" name="Text Box 2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0" name="Text Box 2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1" name="Text Box 2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2" name="Text Box 2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3" name="Text Box 2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4" name="Text Box 2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5" name="Text Box 2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6" name="Text Box 2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7" name="Text Box 2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8" name="Text Box 2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59" name="Text Box 2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0" name="Text Box 2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1" name="Text Box 2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2" name="Text Box 2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3" name="Text Box 2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4" name="Text Box 2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5" name="Text Box 2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6" name="Text Box 2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7" name="Text Box 2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8" name="Text Box 2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69" name="Text Box 2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0" name="Text Box 2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1" name="Text Box 2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2" name="Text Box 2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3" name="Text Box 2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4" name="Text Box 2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5" name="Text Box 2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6" name="Text Box 2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7" name="Text Box 2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8" name="Text Box 2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79" name="Text Box 2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0" name="Text Box 2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1" name="Text Box 2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2" name="Text Box 2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3" name="Text Box 2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4" name="Text Box 2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5" name="Text Box 2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6" name="Text Box 2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7" name="Text Box 2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8" name="Text Box 2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89" name="Text Box 2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0" name="Text Box 2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1" name="Text Box 2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2" name="Text Box 2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3" name="Text Box 2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4" name="Text Box 2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5" name="Text Box 2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6" name="Text Box 2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7" name="Text Box 2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8" name="Text Box 2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2999" name="Text Box 2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0" name="Text Box 2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1" name="Text Box 2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2" name="Text Box 2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3" name="Text Box 2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4" name="Text Box 2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5" name="Text Box 2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6" name="Text Box 2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7" name="Text Box 2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8" name="Text Box 2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09" name="Text Box 2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0" name="Text Box 2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1" name="Text Box 2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2" name="Text Box 2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3" name="Text Box 2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4" name="Text Box 2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5" name="Text Box 2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6" name="Text Box 2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7" name="Text Box 2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8" name="Text Box 2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19" name="Text Box 2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0" name="Text Box 2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1" name="Text Box 2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2" name="Text Box 2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3" name="Text Box 2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4" name="Text Box 2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5" name="Text Box 2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6" name="Text Box 2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7" name="Text Box 2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8" name="Text Box 2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29" name="Text Box 2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0" name="Text Box 2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1" name="Text Box 2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2" name="Text Box 2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3" name="Text Box 2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4" name="Text Box 2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5" name="Text Box 2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6" name="Text Box 2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7" name="Text Box 2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8" name="Text Box 2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39" name="Text Box 2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0" name="Text Box 2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1" name="Text Box 2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2" name="Text Box 2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3" name="Text Box 2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4" name="Text Box 2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5" name="Text Box 2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6" name="Text Box 2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7" name="Text Box 2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8" name="Text Box 2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49" name="Text Box 2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0" name="Text Box 2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1" name="Text Box 2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2" name="Text Box 2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3" name="Text Box 2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4" name="Text Box 2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5" name="Text Box 2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6" name="Text Box 2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7" name="Text Box 2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8" name="Text Box 2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59" name="Text Box 2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0" name="Text Box 2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1" name="Text Box 2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2" name="Text Box 2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3" name="Text Box 2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4" name="Text Box 2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5" name="Text Box 2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6" name="Text Box 2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7" name="Text Box 2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8" name="Text Box 2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69" name="Text Box 2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0" name="Text Box 2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1" name="Text Box 2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2" name="Text Box 2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3" name="Text Box 2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4" name="Text Box 2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5" name="Text Box 2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6" name="Text Box 2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7" name="Text Box 2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8" name="Text Box 2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79" name="Text Box 2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0" name="Text Box 2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1" name="Text Box 2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2" name="Text Box 2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3" name="Text Box 2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4" name="Text Box 2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5" name="Text Box 2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6" name="Text Box 2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7" name="Text Box 2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8" name="Text Box 2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89" name="Text Box 2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0" name="Text Box 2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1" name="Text Box 2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2" name="Text Box 2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3" name="Text Box 2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4" name="Text Box 2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5" name="Text Box 2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6" name="Text Box 2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7" name="Text Box 2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8" name="Text Box 2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099" name="Text Box 2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0" name="Text Box 2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1" name="Text Box 2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2" name="Text Box 2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3" name="Text Box 2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4" name="Text Box 2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5" name="Text Box 2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6" name="Text Box 2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7" name="Text Box 2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8" name="Text Box 2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09" name="Text Box 2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0" name="Text Box 2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1" name="Text Box 2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2" name="Text Box 2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3" name="Text Box 2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4" name="Text Box 2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5" name="Text Box 2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6" name="Text Box 2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7" name="Text Box 2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8" name="Text Box 2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19" name="Text Box 2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0" name="Text Box 2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1" name="Text Box 2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2" name="Text Box 2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3" name="Text Box 2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4" name="Text Box 2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5" name="Text Box 2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6" name="Text Box 2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7" name="Text Box 2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8" name="Text Box 2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29" name="Text Box 2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0" name="Text Box 2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1" name="Text Box 2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2" name="Text Box 2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3" name="Text Box 2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4" name="Text Box 2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5" name="Text Box 2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6" name="Text Box 2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7" name="Text Box 2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8" name="Text Box 2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39" name="Text Box 2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0" name="Text Box 2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1" name="Text Box 2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2" name="Text Box 2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3" name="Text Box 2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4" name="Text Box 2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5" name="Text Box 2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6" name="Text Box 2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7" name="Text Box 2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8" name="Text Box 2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49" name="Text Box 2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0" name="Text Box 2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1" name="Text Box 2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2" name="Text Box 2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3" name="Text Box 2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4" name="Text Box 2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5" name="Text Box 2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6" name="Text Box 2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7" name="Text Box 2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8" name="Text Box 2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59" name="Text Box 2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0" name="Text Box 2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1" name="Text Box 2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2" name="Text Box 2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3" name="Text Box 2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4" name="Text Box 2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5" name="Text Box 2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6" name="Text Box 2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7" name="Text Box 2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8" name="Text Box 2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69" name="Text Box 2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0" name="Text Box 2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1" name="Text Box 2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2" name="Text Box 2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3" name="Text Box 2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4" name="Text Box 2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5" name="Text Box 2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6" name="Text Box 2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7" name="Text Box 2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8" name="Text Box 2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79" name="Text Box 2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0" name="Text Box 2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1" name="Text Box 2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2" name="Text Box 2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3" name="Text Box 2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4" name="Text Box 2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5" name="Text Box 2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6" name="Text Box 2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7" name="Text Box 2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8" name="Text Box 2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89" name="Text Box 2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0" name="Text Box 2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1" name="Text Box 2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2" name="Text Box 2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3" name="Text Box 2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4" name="Text Box 2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5" name="Text Box 2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6" name="Text Box 3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7" name="Text Box 3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8" name="Text Box 3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199" name="Text Box 3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0" name="Text Box 3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1" name="Text Box 3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2" name="Text Box 3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3" name="Text Box 3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4" name="Text Box 3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5" name="Text Box 3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6" name="Text Box 3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7" name="Text Box 3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8" name="Text Box 3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09" name="Text Box 3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0" name="Text Box 3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1" name="Text Box 3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2" name="Text Box 3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3" name="Text Box 3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4" name="Text Box 3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5" name="Text Box 3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6" name="Text Box 3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7" name="Text Box 3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8" name="Text Box 3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19" name="Text Box 3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0" name="Text Box 3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1" name="Text Box 3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2" name="Text Box 3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3" name="Text Box 3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4" name="Text Box 3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5" name="Text Box 3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6" name="Text Box 3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7" name="Text Box 3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8" name="Text Box 3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29" name="Text Box 3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0" name="Text Box 3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1" name="Text Box 3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2" name="Text Box 3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3" name="Text Box 3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4" name="Text Box 3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5" name="Text Box 3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6" name="Text Box 3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7" name="Text Box 3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8" name="Text Box 3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39" name="Text Box 3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0" name="Text Box 3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1" name="Text Box 3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2" name="Text Box 3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3" name="Text Box 3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4" name="Text Box 3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5" name="Text Box 3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6" name="Text Box 3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7" name="Text Box 3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8" name="Text Box 3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49" name="Text Box 3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0" name="Text Box 3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1" name="Text Box 3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2" name="Text Box 3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3" name="Text Box 3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4" name="Text Box 3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5" name="Text Box 3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6" name="Text Box 3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7" name="Text Box 3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8" name="Text Box 3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59" name="Text Box 3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0" name="Text Box 3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1" name="Text Box 3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2" name="Text Box 3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3" name="Text Box 3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4" name="Text Box 3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5" name="Text Box 3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6" name="Text Box 3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7" name="Text Box 3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8" name="Text Box 3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69" name="Text Box 3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0" name="Text Box 3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1" name="Text Box 3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2" name="Text Box 3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3" name="Text Box 3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4" name="Text Box 3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5" name="Text Box 3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6" name="Text Box 3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7" name="Text Box 3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8" name="Text Box 3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79" name="Text Box 3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0" name="Text Box 3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1" name="Text Box 3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2" name="Text Box 3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3" name="Text Box 3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4" name="Text Box 3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5" name="Text Box 3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6" name="Text Box 3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7" name="Text Box 3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8" name="Text Box 3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89" name="Text Box 3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0" name="Text Box 3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1" name="Text Box 3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2" name="Text Box 3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3" name="Text Box 3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4" name="Text Box 3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5" name="Text Box 3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6" name="Text Box 3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7" name="Text Box 3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8" name="Text Box 3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299" name="Text Box 3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0" name="Text Box 3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1" name="Text Box 3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2" name="Text Box 3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3" name="Text Box 3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4" name="Text Box 3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5" name="Text Box 3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6" name="Text Box 3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7" name="Text Box 3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8" name="Text Box 3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09" name="Text Box 3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0" name="Text Box 3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1" name="Text Box 3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2" name="Text Box 3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3" name="Text Box 3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4" name="Text Box 3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5" name="Text Box 3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6" name="Text Box 3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7" name="Text Box 3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8" name="Text Box 3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19" name="Text Box 3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0" name="Text Box 3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1" name="Text Box 3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2" name="Text Box 3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3" name="Text Box 3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4" name="Text Box 3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5" name="Text Box 3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6" name="Text Box 3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7" name="Text Box 3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8" name="Text Box 3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29" name="Text Box 3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0" name="Text Box 3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1" name="Text Box 3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2" name="Text Box 3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3" name="Text Box 3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4" name="Text Box 3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5" name="Text Box 3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6" name="Text Box 3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7" name="Text Box 3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8" name="Text Box 3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39" name="Text Box 3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0" name="Text Box 3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1" name="Text Box 3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2" name="Text Box 3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3" name="Text Box 3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4" name="Text Box 3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5" name="Text Box 3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6" name="Text Box 3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7" name="Text Box 3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8" name="Text Box 3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49" name="Text Box 3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0" name="Text Box 3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1" name="Text Box 3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2" name="Text Box 3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3" name="Text Box 3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4" name="Text Box 3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5" name="Text Box 3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6" name="Text Box 3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7" name="Text Box 3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8" name="Text Box 3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59" name="Text Box 3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0" name="Text Box 3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1" name="Text Box 3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2" name="Text Box 3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3" name="Text Box 3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4" name="Text Box 3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5" name="Text Box 3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6" name="Text Box 3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7" name="Text Box 3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8" name="Text Box 3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69" name="Text Box 3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0" name="Text Box 3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1" name="Text Box 3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2" name="Text Box 3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3" name="Text Box 3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4" name="Text Box 3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5" name="Text Box 3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6" name="Text Box 3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7" name="Text Box 3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8" name="Text Box 3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79" name="Text Box 3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0" name="Text Box 3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1" name="Text Box 3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2" name="Text Box 3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3" name="Text Box 3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4" name="Text Box 3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5" name="Text Box 3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6" name="Text Box 3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7" name="Text Box 3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8" name="Text Box 3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89" name="Text Box 3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0" name="Text Box 3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1" name="Text Box 3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2" name="Text Box 3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3" name="Text Box 3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4" name="Text Box 3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5" name="Text Box 3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6" name="Text Box 3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7" name="Text Box 3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8" name="Text Box 3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399" name="Text Box 3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0" name="Text Box 3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1" name="Text Box 3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2" name="Text Box 3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3" name="Text Box 3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4" name="Text Box 3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5" name="Text Box 3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6" name="Text Box 3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7" name="Text Box 3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8" name="Text Box 3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09" name="Text Box 3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0" name="Text Box 3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1" name="Text Box 3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2" name="Text Box 3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3" name="Text Box 3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4" name="Text Box 3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5" name="Text Box 3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6" name="Text Box 3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7" name="Text Box 3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8" name="Text Box 3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19" name="Text Box 3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0" name="Text Box 3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1" name="Text Box 3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2" name="Text Box 3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3" name="Text Box 3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4" name="Text Box 3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5" name="Text Box 3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6" name="Text Box 3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7" name="Text Box 3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8" name="Text Box 3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29" name="Text Box 3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0" name="Text Box 3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1" name="Text Box 3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2" name="Text Box 3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3" name="Text Box 3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4" name="Text Box 3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5" name="Text Box 3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6" name="Text Box 3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7" name="Text Box 3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8" name="Text Box 3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39" name="Text Box 3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0" name="Text Box 3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1" name="Text Box 3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2" name="Text Box 3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3" name="Text Box 3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4" name="Text Box 3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5" name="Text Box 3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6" name="Text Box 3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7" name="Text Box 3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8" name="Text Box 3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49" name="Text Box 3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0" name="Text Box 3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1" name="Text Box 3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2" name="Text Box 3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3" name="Text Box 3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4" name="Text Box 3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5" name="Text Box 3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6" name="Text Box 3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7" name="Text Box 3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8" name="Text Box 3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59" name="Text Box 3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0" name="Text Box 3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1" name="Text Box 3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2" name="Text Box 3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3" name="Text Box 3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4" name="Text Box 3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5" name="Text Box 3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6" name="Text Box 3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7" name="Text Box 3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8" name="Text Box 3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69" name="Text Box 3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0" name="Text Box 3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1" name="Text Box 3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2" name="Text Box 3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3" name="Text Box 3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4" name="Text Box 3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5" name="Text Box 3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6" name="Text Box 3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7" name="Text Box 3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8" name="Text Box 3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79" name="Text Box 3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0" name="Text Box 3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1" name="Text Box 3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2" name="Text Box 3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3" name="Text Box 3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4" name="Text Box 3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5" name="Text Box 3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6" name="Text Box 3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7" name="Text Box 3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8" name="Text Box 3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89" name="Text Box 3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0" name="Text Box 3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1" name="Text Box 3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2" name="Text Box 3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3" name="Text Box 3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4" name="Text Box 3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5" name="Text Box 3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6" name="Text Box 3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7" name="Text Box 3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8" name="Text Box 3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499" name="Text Box 3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0" name="Text Box 3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1" name="Text Box 3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2" name="Text Box 3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3" name="Text Box 3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4" name="Text Box 3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5" name="Text Box 3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6" name="Text Box 3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7" name="Text Box 3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8" name="Text Box 3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09" name="Text Box 3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0" name="Text Box 3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1" name="Text Box 3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2" name="Text Box 3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3" name="Text Box 3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4" name="Text Box 3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5" name="Text Box 3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6" name="Text Box 3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7" name="Text Box 3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8" name="Text Box 3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19" name="Text Box 3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0" name="Text Box 3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1" name="Text Box 3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2" name="Text Box 3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3" name="Text Box 3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4" name="Text Box 3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5" name="Text Box 3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6" name="Text Box 3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7" name="Text Box 3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8" name="Text Box 3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29" name="Text Box 3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0" name="Text Box 3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1" name="Text Box 3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2" name="Text Box 3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3" name="Text Box 3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4" name="Text Box 3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5" name="Text Box 3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6" name="Text Box 3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7" name="Text Box 3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8" name="Text Box 3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39" name="Text Box 3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0" name="Text Box 3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1" name="Text Box 3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2" name="Text Box 3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3" name="Text Box 3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4" name="Text Box 3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5" name="Text Box 3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6" name="Text Box 3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7" name="Text Box 3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8" name="Text Box 3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49" name="Text Box 3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0" name="Text Box 3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1" name="Text Box 3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2" name="Text Box 3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3" name="Text Box 3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4" name="Text Box 3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5" name="Text Box 3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6" name="Text Box 3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7" name="Text Box 3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8" name="Text Box 3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59" name="Text Box 3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0" name="Text Box 3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1" name="Text Box 3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2" name="Text Box 3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3" name="Text Box 3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4" name="Text Box 3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5" name="Text Box 3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6" name="Text Box 3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7" name="Text Box 3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8" name="Text Box 3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69" name="Text Box 3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0" name="Text Box 3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1" name="Text Box 3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2" name="Text Box 3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3" name="Text Box 3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4" name="Text Box 3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5" name="Text Box 3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6" name="Text Box 3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7" name="Text Box 3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8" name="Text Box 3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79" name="Text Box 3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0" name="Text Box 3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1" name="Text Box 3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2" name="Text Box 3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3" name="Text Box 3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4" name="Text Box 3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5" name="Text Box 3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6" name="Text Box 3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7" name="Text Box 3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8" name="Text Box 3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89" name="Text Box 3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0" name="Text Box 3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1" name="Text Box 3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2" name="Text Box 3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3" name="Text Box 3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4" name="Text Box 3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5" name="Text Box 3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6" name="Text Box 3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7" name="Text Box 3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8" name="Text Box 3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599" name="Text Box 3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0" name="Text Box 3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1" name="Text Box 3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2" name="Text Box 3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3" name="Text Box 3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4" name="Text Box 34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5" name="Text Box 34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6" name="Text Box 34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7" name="Text Box 34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8" name="Text Box 34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09" name="Text Box 34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0" name="Text Box 34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1" name="Text Box 34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2" name="Text Box 34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3" name="Text Box 34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4" name="Text Box 34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5" name="Text Box 34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6" name="Text Box 34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7" name="Text Box 34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8" name="Text Box 34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19" name="Text Box 34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0" name="Text Box 34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1" name="Text Box 34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2" name="Text Box 34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3" name="Text Box 34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4" name="Text Box 34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5" name="Text Box 34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6" name="Text Box 34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7" name="Text Box 34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8" name="Text Box 34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29" name="Text Box 34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0" name="Text Box 34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1" name="Text Box 34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2" name="Text Box 34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3" name="Text Box 34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4" name="Text Box 34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5" name="Text Box 34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6" name="Text Box 34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7" name="Text Box 34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8" name="Text Box 34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39" name="Text Box 34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0" name="Text Box 34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1" name="Text Box 34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2" name="Text Box 34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3" name="Text Box 34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4" name="Text Box 34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5" name="Text Box 34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6" name="Text Box 34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7" name="Text Box 34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8" name="Text Box 34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49" name="Text Box 34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0" name="Text Box 34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1" name="Text Box 34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2" name="Text Box 34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3" name="Text Box 34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4" name="Text Box 34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5" name="Text Box 34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6" name="Text Box 34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7" name="Text Box 34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8" name="Text Box 34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59" name="Text Box 34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0" name="Text Box 34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1" name="Text Box 34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2" name="Text Box 34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3" name="Text Box 34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4" name="Text Box 34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5" name="Text Box 34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6" name="Text Box 34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7" name="Text Box 34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8" name="Text Box 34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69" name="Text Box 34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0" name="Text Box 34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1" name="Text Box 34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2" name="Text Box 34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3" name="Text Box 34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4" name="Text Box 34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5" name="Text Box 34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6" name="Text Box 34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7" name="Text Box 34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8" name="Text Box 34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79" name="Text Box 34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0" name="Text Box 34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1" name="Text Box 34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2" name="Text Box 34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3" name="Text Box 34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4" name="Text Box 34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5" name="Text Box 34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6" name="Text Box 34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7" name="Text Box 34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8" name="Text Box 34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89" name="Text Box 34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0" name="Text Box 34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1" name="Text Box 34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2" name="Text Box 34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3" name="Text Box 34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4" name="Text Box 34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5" name="Text Box 34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6" name="Text Box 35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7" name="Text Box 35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8" name="Text Box 35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699" name="Text Box 35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0" name="Text Box 35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1" name="Text Box 35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2" name="Text Box 35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3" name="Text Box 35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4" name="Text Box 35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5" name="Text Box 35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6" name="Text Box 35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7" name="Text Box 35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8" name="Text Box 35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09" name="Text Box 35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0" name="Text Box 35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1" name="Text Box 35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2" name="Text Box 35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3" name="Text Box 35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4" name="Text Box 35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5" name="Text Box 35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6" name="Text Box 35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7" name="Text Box 35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8" name="Text Box 35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19" name="Text Box 35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0" name="Text Box 35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1" name="Text Box 35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2" name="Text Box 35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3" name="Text Box 35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4" name="Text Box 35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5" name="Text Box 35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6" name="Text Box 35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7" name="Text Box 35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8" name="Text Box 35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29" name="Text Box 35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0" name="Text Box 35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1" name="Text Box 35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2" name="Text Box 35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3" name="Text Box 35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4" name="Text Box 35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5" name="Text Box 35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6" name="Text Box 35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7" name="Text Box 35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8" name="Text Box 35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39" name="Text Box 35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0" name="Text Box 35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1" name="Text Box 35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2" name="Text Box 35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3" name="Text Box 35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4" name="Text Box 35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5" name="Text Box 35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6" name="Text Box 35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7" name="Text Box 35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8" name="Text Box 35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49" name="Text Box 35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0" name="Text Box 35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1" name="Text Box 35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2" name="Text Box 35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3" name="Text Box 35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4" name="Text Box 35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5" name="Text Box 35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6" name="Text Box 35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7" name="Text Box 35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8" name="Text Box 35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59" name="Text Box 35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0" name="Text Box 35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1" name="Text Box 35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2" name="Text Box 35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3" name="Text Box 35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4" name="Text Box 35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5" name="Text Box 35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6" name="Text Box 35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7" name="Text Box 35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8" name="Text Box 35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69" name="Text Box 35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0" name="Text Box 35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1" name="Text Box 35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2" name="Text Box 35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3" name="Text Box 35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4" name="Text Box 35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5" name="Text Box 35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6" name="Text Box 35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7" name="Text Box 35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8" name="Text Box 35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79" name="Text Box 35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0" name="Text Box 35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1" name="Text Box 35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2" name="Text Box 3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3" name="Text Box 3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4" name="Text Box 3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5" name="Text Box 3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6" name="Text Box 3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7" name="Text Box 3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8" name="Text Box 3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89" name="Text Box 3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0" name="Text Box 3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1" name="Text Box 3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2" name="Text Box 3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3" name="Text Box 3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4" name="Text Box 3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5" name="Text Box 3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6" name="Text Box 3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7" name="Text Box 3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8" name="Text Box 3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799" name="Text Box 3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0" name="Text Box 3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1" name="Text Box 3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2" name="Text Box 3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3" name="Text Box 3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4" name="Text Box 3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5" name="Text Box 3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6" name="Text Box 3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7" name="Text Box 3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8" name="Text Box 3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09" name="Text Box 3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0" name="Text Box 3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1" name="Text Box 3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2" name="Text Box 3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3" name="Text Box 3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4" name="Text Box 3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5" name="Text Box 3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6" name="Text Box 3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7" name="Text Box 3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8" name="Text Box 3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19" name="Text Box 3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0" name="Text Box 3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1" name="Text Box 3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2" name="Text Box 3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3" name="Text Box 3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4" name="Text Box 3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5" name="Text Box 3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6" name="Text Box 3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7" name="Text Box 3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8" name="Text Box 3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29" name="Text Box 3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0" name="Text Box 3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1" name="Text Box 3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2" name="Text Box 3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3" name="Text Box 3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4" name="Text Box 3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5" name="Text Box 3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6" name="Text Box 3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7" name="Text Box 3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8" name="Text Box 3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39" name="Text Box 3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0" name="Text Box 3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1" name="Text Box 36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2" name="Text Box 36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3" name="Text Box 36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4" name="Text Box 36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5" name="Text Box 36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6" name="Text Box 36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7" name="Text Box 36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8" name="Text Box 36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49" name="Text Box 36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0" name="Text Box 36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1" name="Text Box 36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2" name="Text Box 36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3" name="Text Box 36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4" name="Text Box 36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5" name="Text Box 36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6" name="Text Box 36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7" name="Text Box 36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8" name="Text Box 36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59" name="Text Box 36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0" name="Text Box 36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1" name="Text Box 36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2" name="Text Box 36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3" name="Text Box 36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4" name="Text Box 36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5" name="Text Box 36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6" name="Text Box 36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7" name="Text Box 36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8" name="Text Box 36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69" name="Text Box 36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0" name="Text Box 36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1" name="Text Box 36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2" name="Text Box 36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3" name="Text Box 36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4" name="Text Box 36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5" name="Text Box 36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6" name="Text Box 36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7" name="Text Box 36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8" name="Text Box 36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79" name="Text Box 36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0" name="Text Box 36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1" name="Text Box 36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2" name="Text Box 36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3" name="Text Box 3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4" name="Text Box 3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5" name="Text Box 3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6" name="Text Box 3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7" name="Text Box 3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8" name="Text Box 3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89" name="Text Box 3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0" name="Text Box 3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1" name="Text Box 3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2" name="Text Box 3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3" name="Text Box 3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4" name="Text Box 3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5" name="Text Box 3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6" name="Text Box 3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7" name="Text Box 3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8" name="Text Box 3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899" name="Text Box 3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0" name="Text Box 3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1" name="Text Box 3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2" name="Text Box 3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3" name="Text Box 3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4" name="Text Box 3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5" name="Text Box 3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6" name="Text Box 3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7" name="Text Box 3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8" name="Text Box 3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09" name="Text Box 3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0" name="Text Box 3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1" name="Text Box 3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2" name="Text Box 3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3" name="Text Box 3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4" name="Text Box 3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5" name="Text Box 3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6" name="Text Box 3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7" name="Text Box 3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8" name="Text Box 3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19" name="Text Box 3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0" name="Text Box 3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1" name="Text Box 3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2" name="Text Box 3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3" name="Text Box 3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4" name="Text Box 3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5" name="Text Box 3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6" name="Text Box 3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7" name="Text Box 3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8" name="Text Box 3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29" name="Text Box 3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0" name="Text Box 3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1" name="Text Box 3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2" name="Text Box 3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3" name="Text Box 3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4" name="Text Box 3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5" name="Text Box 3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6" name="Text Box 3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7" name="Text Box 3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8" name="Text Box 3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39" name="Text Box 3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0" name="Text Box 3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1" name="Text Box 3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2" name="Text Box 3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3" name="Text Box 3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4" name="Text Box 3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5" name="Text Box 3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6" name="Text Box 3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7" name="Text Box 3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8" name="Text Box 3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49" name="Text Box 3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0" name="Text Box 3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1" name="Text Box 3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2" name="Text Box 3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3" name="Text Box 3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4" name="Text Box 3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5" name="Text Box 3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6" name="Text Box 3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7" name="Text Box 3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8" name="Text Box 3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59" name="Text Box 3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0" name="Text Box 3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1" name="Text Box 3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2" name="Text Box 3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3" name="Text Box 3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4" name="Text Box 3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5" name="Text Box 3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6" name="Text Box 3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7" name="Text Box 3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8" name="Text Box 3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69" name="Text Box 3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0" name="Text Box 3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1" name="Text Box 3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2" name="Text Box 3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3" name="Text Box 3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4" name="Text Box 3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5" name="Text Box 3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6" name="Text Box 3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7" name="Text Box 3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8" name="Text Box 3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79" name="Text Box 3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0" name="Text Box 3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1" name="Text Box 3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2" name="Text Box 3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3" name="Text Box 3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4" name="Text Box 3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5" name="Text Box 3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6" name="Text Box 3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7" name="Text Box 3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8" name="Text Box 3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89" name="Text Box 3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0" name="Text Box 3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1" name="Text Box 3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2" name="Text Box 3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3" name="Text Box 3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4" name="Text Box 3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5" name="Text Box 3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6" name="Text Box 3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7" name="Text Box 3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8" name="Text Box 3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3999" name="Text Box 3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0" name="Text Box 3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1" name="Text Box 3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2" name="Text Box 3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3" name="Text Box 3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4" name="Text Box 3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5" name="Text Box 3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6" name="Text Box 3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7" name="Text Box 3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8" name="Text Box 3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09" name="Text Box 3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0" name="Text Box 3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1" name="Text Box 3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2" name="Text Box 3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3" name="Text Box 3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4" name="Text Box 3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5" name="Text Box 3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6" name="Text Box 3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7" name="Text Box 3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8" name="Text Box 3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19" name="Text Box 3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0" name="Text Box 3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1" name="Text Box 3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2" name="Text Box 3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3" name="Text Box 3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4" name="Text Box 3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5" name="Text Box 3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6" name="Text Box 3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7" name="Text Box 3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8" name="Text Box 3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29" name="Text Box 3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0" name="Text Box 3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1" name="Text Box 3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2" name="Text Box 3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3" name="Text Box 3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4" name="Text Box 3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5" name="Text Box 3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6" name="Text Box 3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7" name="Text Box 3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8" name="Text Box 3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39" name="Text Box 3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0" name="Text Box 3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1" name="Text Box 3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2" name="Text Box 3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3" name="Text Box 3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4" name="Text Box 3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5" name="Text Box 3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6" name="Text Box 3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7" name="Text Box 3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8" name="Text Box 3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49" name="Text Box 3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0" name="Text Box 3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1" name="Text Box 3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2" name="Text Box 3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3" name="Text Box 3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4" name="Text Box 3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5" name="Text Box 3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6" name="Text Box 3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7" name="Text Box 3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8" name="Text Box 3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59" name="Text Box 3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0" name="Text Box 3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1" name="Text Box 3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2" name="Text Box 3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3" name="Text Box 3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4" name="Text Box 3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5" name="Text Box 3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6" name="Text Box 3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7" name="Text Box 3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8" name="Text Box 3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69" name="Text Box 3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0" name="Text Box 3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1" name="Text Box 3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2" name="Text Box 3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3" name="Text Box 3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4" name="Text Box 3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5" name="Text Box 3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6" name="Text Box 3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7" name="Text Box 3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8" name="Text Box 3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79" name="Text Box 3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0" name="Text Box 3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1" name="Text Box 3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2" name="Text Box 3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3" name="Text Box 3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4" name="Text Box 3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5" name="Text Box 3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6" name="Text Box 3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7" name="Text Box 3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8" name="Text Box 3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89" name="Text Box 3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0" name="Text Box 3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1" name="Text Box 3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2" name="Text Box 3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3" name="Text Box 3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4" name="Text Box 3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5" name="Text Box 3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6" name="Text Box 3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7" name="Text Box 3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8" name="Text Box 3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099" name="Text Box 3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0" name="Text Box 3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1" name="Text Box 3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2" name="Text Box 3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3" name="Text Box 3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4" name="Text Box 3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5" name="Text Box 3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6" name="Text Box 3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7" name="Text Box 3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8" name="Text Box 3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09" name="Text Box 3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0" name="Text Box 3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1" name="Text Box 3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2" name="Text Box 3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3" name="Text Box 3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4" name="Text Box 3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5" name="Text Box 3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6" name="Text Box 3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7" name="Text Box 3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8" name="Text Box 3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19" name="Text Box 3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0" name="Text Box 3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1" name="Text Box 3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2" name="Text Box 3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3" name="Text Box 3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4" name="Text Box 3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5" name="Text Box 3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6" name="Text Box 3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7" name="Text Box 3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8" name="Text Box 3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29" name="Text Box 3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0" name="Text Box 3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1" name="Text Box 3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2" name="Text Box 3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3" name="Text Box 3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4" name="Text Box 3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5" name="Text Box 3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6" name="Text Box 3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7" name="Text Box 3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8" name="Text Box 3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39" name="Text Box 3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0" name="Text Box 3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1" name="Text Box 3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2" name="Text Box 3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3" name="Text Box 3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4" name="Text Box 3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5" name="Text Box 3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6" name="Text Box 3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7" name="Text Box 3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8" name="Text Box 3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49" name="Text Box 3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0" name="Text Box 3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1" name="Text Box 3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2" name="Text Box 3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3" name="Text Box 3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4" name="Text Box 3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5" name="Text Box 3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6" name="Text Box 3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7" name="Text Box 3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8" name="Text Box 3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59" name="Text Box 3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0" name="Text Box 3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1" name="Text Box 3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2" name="Text Box 3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3" name="Text Box 3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4" name="Text Box 3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5" name="Text Box 3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6" name="Text Box 3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7" name="Text Box 3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8" name="Text Box 3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69" name="Text Box 3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0" name="Text Box 3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1" name="Text Box 3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2" name="Text Box 3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3" name="Text Box 3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4" name="Text Box 3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5" name="Text Box 3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6" name="Text Box 3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7" name="Text Box 3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8" name="Text Box 3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79" name="Text Box 3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0" name="Text Box 3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1" name="Text Box 3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2" name="Text Box 3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3" name="Text Box 3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4" name="Text Box 3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5" name="Text Box 3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6" name="Text Box 3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7" name="Text Box 3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8" name="Text Box 3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89" name="Text Box 3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0" name="Text Box 3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1" name="Text Box 3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2" name="Text Box 3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3" name="Text Box 3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4" name="Text Box 3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5" name="Text Box 3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6" name="Text Box 4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7" name="Text Box 4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8" name="Text Box 4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199" name="Text Box 4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0" name="Text Box 4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1" name="Text Box 4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2" name="Text Box 4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3" name="Text Box 4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4" name="Text Box 4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5" name="Text Box 4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6" name="Text Box 4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7" name="Text Box 4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8" name="Text Box 4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09" name="Text Box 4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0" name="Text Box 4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1" name="Text Box 4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2" name="Text Box 4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3" name="Text Box 4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4" name="Text Box 4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5" name="Text Box 4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6" name="Text Box 4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7" name="Text Box 4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8" name="Text Box 4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19" name="Text Box 4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0" name="Text Box 4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1" name="Text Box 4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2" name="Text Box 4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3" name="Text Box 4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4" name="Text Box 4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5" name="Text Box 4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6" name="Text Box 4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7" name="Text Box 4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8" name="Text Box 4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29" name="Text Box 4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0" name="Text Box 4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1" name="Text Box 4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2" name="Text Box 4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3" name="Text Box 4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4" name="Text Box 4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5" name="Text Box 4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6" name="Text Box 4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7" name="Text Box 4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8" name="Text Box 4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39" name="Text Box 4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0" name="Text Box 4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1" name="Text Box 4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2" name="Text Box 4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3" name="Text Box 4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4" name="Text Box 4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5" name="Text Box 4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6" name="Text Box 4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7" name="Text Box 4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8" name="Text Box 4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49" name="Text Box 4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0" name="Text Box 4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1" name="Text Box 4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2" name="Text Box 4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3" name="Text Box 4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4" name="Text Box 4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5" name="Text Box 4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6" name="Text Box 4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7" name="Text Box 4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8" name="Text Box 4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59" name="Text Box 4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0" name="Text Box 4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1" name="Text Box 4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2" name="Text Box 4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3" name="Text Box 4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4" name="Text Box 4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5" name="Text Box 4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6" name="Text Box 4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7" name="Text Box 4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8" name="Text Box 4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69" name="Text Box 4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0" name="Text Box 4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1" name="Text Box 4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2" name="Text Box 4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3" name="Text Box 4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4" name="Text Box 4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5" name="Text Box 4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6" name="Text Box 4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7" name="Text Box 4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8" name="Text Box 4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79" name="Text Box 4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0" name="Text Box 4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1" name="Text Box 4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2" name="Text Box 4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3" name="Text Box 4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4" name="Text Box 4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5" name="Text Box 4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6" name="Text Box 4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7" name="Text Box 4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8" name="Text Box 4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89" name="Text Box 4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0" name="Text Box 4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1" name="Text Box 4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2" name="Text Box 4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3" name="Text Box 4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4" name="Text Box 4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5" name="Text Box 4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6" name="Text Box 4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7" name="Text Box 4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8" name="Text Box 4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299" name="Text Box 4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0" name="Text Box 4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1" name="Text Box 4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2" name="Text Box 4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3" name="Text Box 4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4" name="Text Box 4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5" name="Text Box 4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6" name="Text Box 4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7" name="Text Box 4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8" name="Text Box 4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09" name="Text Box 4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0" name="Text Box 4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1" name="Text Box 4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2" name="Text Box 4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3" name="Text Box 4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4" name="Text Box 4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5" name="Text Box 4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6" name="Text Box 4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7" name="Text Box 4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8" name="Text Box 4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19" name="Text Box 4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0" name="Text Box 4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1" name="Text Box 4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2" name="Text Box 4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3" name="Text Box 4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4" name="Text Box 4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5" name="Text Box 4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6" name="Text Box 4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7" name="Text Box 4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8" name="Text Box 4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29" name="Text Box 4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0" name="Text Box 4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1" name="Text Box 4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2" name="Text Box 4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3" name="Text Box 4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4" name="Text Box 4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5" name="Text Box 4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6" name="Text Box 4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7" name="Text Box 4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8" name="Text Box 4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39" name="Text Box 4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0" name="Text Box 4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1" name="Text Box 4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2" name="Text Box 4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3" name="Text Box 4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4" name="Text Box 4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5" name="Text Box 4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6" name="Text Box 4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7" name="Text Box 4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8" name="Text Box 4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49" name="Text Box 4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0" name="Text Box 4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1" name="Text Box 4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2" name="Text Box 4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3" name="Text Box 4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4" name="Text Box 4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5" name="Text Box 4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6" name="Text Box 4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7" name="Text Box 4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8" name="Text Box 4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59" name="Text Box 4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0" name="Text Box 4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1" name="Text Box 4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2" name="Text Box 4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3" name="Text Box 4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4" name="Text Box 4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5" name="Text Box 4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6" name="Text Box 4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7" name="Text Box 4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8" name="Text Box 4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69" name="Text Box 4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0" name="Text Box 4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1" name="Text Box 4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2" name="Text Box 4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3" name="Text Box 4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4" name="Text Box 4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5" name="Text Box 4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6" name="Text Box 4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7" name="Text Box 4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8" name="Text Box 4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79" name="Text Box 4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0" name="Text Box 4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1" name="Text Box 4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2" name="Text Box 4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3" name="Text Box 4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4" name="Text Box 4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5" name="Text Box 4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6" name="Text Box 4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7" name="Text Box 4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8" name="Text Box 4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89" name="Text Box 4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0" name="Text Box 4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1" name="Text Box 4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2" name="Text Box 4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3" name="Text Box 4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4" name="Text Box 4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5" name="Text Box 4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6" name="Text Box 4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7" name="Text Box 4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8" name="Text Box 4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399" name="Text Box 4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0" name="Text Box 4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1" name="Text Box 4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2" name="Text Box 4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3" name="Text Box 4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4" name="Text Box 4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5" name="Text Box 4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6" name="Text Box 4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7" name="Text Box 4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8" name="Text Box 4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09" name="Text Box 4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0" name="Text Box 4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1" name="Text Box 4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2" name="Text Box 4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3" name="Text Box 4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4" name="Text Box 4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5" name="Text Box 4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6" name="Text Box 4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7" name="Text Box 4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8" name="Text Box 4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19" name="Text Box 4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0" name="Text Box 4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1" name="Text Box 4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2" name="Text Box 4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3" name="Text Box 4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4" name="Text Box 4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5" name="Text Box 4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6" name="Text Box 4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7" name="Text Box 4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8" name="Text Box 4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29" name="Text Box 4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0" name="Text Box 4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1" name="Text Box 4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2" name="Text Box 4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3" name="Text Box 4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4" name="Text Box 4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5" name="Text Box 4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6" name="Text Box 4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7" name="Text Box 4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8" name="Text Box 4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39" name="Text Box 4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0" name="Text Box 4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1" name="Text Box 4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2" name="Text Box 4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3" name="Text Box 4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4" name="Text Box 4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5" name="Text Box 4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6" name="Text Box 4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7" name="Text Box 4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8" name="Text Box 4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49" name="Text Box 4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0" name="Text Box 4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1" name="Text Box 4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2" name="Text Box 4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3" name="Text Box 4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4" name="Text Box 4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5" name="Text Box 4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6" name="Text Box 4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7" name="Text Box 4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8" name="Text Box 4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59" name="Text Box 4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0" name="Text Box 4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1" name="Text Box 4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2" name="Text Box 4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3" name="Text Box 4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4" name="Text Box 4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5" name="Text Box 4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6" name="Text Box 4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7" name="Text Box 4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8" name="Text Box 4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69" name="Text Box 4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0" name="Text Box 4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1" name="Text Box 4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2" name="Text Box 4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3" name="Text Box 4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4" name="Text Box 4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5" name="Text Box 4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6" name="Text Box 4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7" name="Text Box 4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8" name="Text Box 4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79" name="Text Box 4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0" name="Text Box 4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1" name="Text Box 4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2" name="Text Box 4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3" name="Text Box 4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4" name="Text Box 4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5" name="Text Box 4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6" name="Text Box 4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7" name="Text Box 4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8" name="Text Box 4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89" name="Text Box 4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0" name="Text Box 4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1" name="Text Box 4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2" name="Text Box 4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3" name="Text Box 4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4" name="Text Box 4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5" name="Text Box 4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6" name="Text Box 4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7" name="Text Box 4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8" name="Text Box 4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499" name="Text Box 4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0" name="Text Box 4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1" name="Text Box 4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2" name="Text Box 4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3" name="Text Box 4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4" name="Text Box 4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5" name="Text Box 4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6" name="Text Box 4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7" name="Text Box 4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8" name="Text Box 4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09" name="Text Box 4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0" name="Text Box 4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1" name="Text Box 4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2" name="Text Box 4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3" name="Text Box 4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4" name="Text Box 4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5" name="Text Box 4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6" name="Text Box 4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7" name="Text Box 4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8" name="Text Box 4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19" name="Text Box 4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0" name="Text Box 4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1" name="Text Box 4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2" name="Text Box 4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3" name="Text Box 4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4" name="Text Box 4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5" name="Text Box 4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6" name="Text Box 4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7" name="Text Box 4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8" name="Text Box 4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29" name="Text Box 4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0" name="Text Box 4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1" name="Text Box 4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2" name="Text Box 4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3" name="Text Box 4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4" name="Text Box 4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5" name="Text Box 4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6" name="Text Box 4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7" name="Text Box 4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8" name="Text Box 4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39" name="Text Box 4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0" name="Text Box 4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1" name="Text Box 4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2" name="Text Box 4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3" name="Text Box 4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4" name="Text Box 4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5" name="Text Box 4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6" name="Text Box 4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7" name="Text Box 4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8" name="Text Box 4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49" name="Text Box 4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0" name="Text Box 4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1" name="Text Box 4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2" name="Text Box 4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3" name="Text Box 4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4" name="Text Box 4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5" name="Text Box 4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6" name="Text Box 4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7" name="Text Box 4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8" name="Text Box 4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59" name="Text Box 4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0" name="Text Box 4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1" name="Text Box 4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2" name="Text Box 4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3" name="Text Box 4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4" name="Text Box 4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5" name="Text Box 4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6" name="Text Box 4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7" name="Text Box 4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8" name="Text Box 4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69" name="Text Box 4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0" name="Text Box 4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1" name="Text Box 4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2" name="Text Box 4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3" name="Text Box 4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4" name="Text Box 4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5" name="Text Box 4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6" name="Text Box 4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7" name="Text Box 4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8" name="Text Box 4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79" name="Text Box 4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0" name="Text Box 4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1" name="Text Box 4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2" name="Text Box 4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3" name="Text Box 4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4" name="Text Box 4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5" name="Text Box 4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6" name="Text Box 4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7" name="Text Box 4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8" name="Text Box 4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89" name="Text Box 4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0" name="Text Box 4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1" name="Text Box 4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2" name="Text Box 4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3" name="Text Box 4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4" name="Text Box 4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5" name="Text Box 4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6" name="Text Box 4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7" name="Text Box 4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8" name="Text Box 4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599" name="Text Box 4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0" name="Text Box 4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1" name="Text Box 4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2" name="Text Box 4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3" name="Text Box 4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4" name="Text Box 44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5" name="Text Box 44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6" name="Text Box 44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7" name="Text Box 44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8" name="Text Box 44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09" name="Text Box 44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0" name="Text Box 44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1" name="Text Box 44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2" name="Text Box 44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3" name="Text Box 44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4" name="Text Box 44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5" name="Text Box 44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6" name="Text Box 44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7" name="Text Box 44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8" name="Text Box 44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19" name="Text Box 44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0" name="Text Box 44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1" name="Text Box 44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2" name="Text Box 44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3" name="Text Box 44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4" name="Text Box 44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5" name="Text Box 44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6" name="Text Box 44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7" name="Text Box 44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8" name="Text Box 44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29" name="Text Box 44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0" name="Text Box 44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1" name="Text Box 44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2" name="Text Box 44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3" name="Text Box 44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4" name="Text Box 44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5" name="Text Box 44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6" name="Text Box 44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7" name="Text Box 44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8" name="Text Box 44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39" name="Text Box 44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0" name="Text Box 44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1" name="Text Box 44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2" name="Text Box 44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3" name="Text Box 44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4" name="Text Box 44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5" name="Text Box 44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6" name="Text Box 44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7" name="Text Box 44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8" name="Text Box 44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49" name="Text Box 44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0" name="Text Box 44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1" name="Text Box 44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2" name="Text Box 44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3" name="Text Box 44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4" name="Text Box 44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5" name="Text Box 44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6" name="Text Box 44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7" name="Text Box 44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8" name="Text Box 44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59" name="Text Box 44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0" name="Text Box 44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1" name="Text Box 44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2" name="Text Box 44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3" name="Text Box 44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4" name="Text Box 44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5" name="Text Box 44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6" name="Text Box 44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7" name="Text Box 44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8" name="Text Box 44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69" name="Text Box 44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0" name="Text Box 44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1" name="Text Box 44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2" name="Text Box 44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3" name="Text Box 44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4" name="Text Box 44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5" name="Text Box 44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6" name="Text Box 44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7" name="Text Box 44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8" name="Text Box 44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79" name="Text Box 44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0" name="Text Box 44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1" name="Text Box 44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2" name="Text Box 44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3" name="Text Box 44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4" name="Text Box 44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5" name="Text Box 44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6" name="Text Box 44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7" name="Text Box 44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8" name="Text Box 44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89" name="Text Box 44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0" name="Text Box 44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1" name="Text Box 44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2" name="Text Box 44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3" name="Text Box 44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4" name="Text Box 44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5" name="Text Box 44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6" name="Text Box 45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7" name="Text Box 45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8" name="Text Box 45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699" name="Text Box 45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0" name="Text Box 45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1" name="Text Box 45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2" name="Text Box 45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3" name="Text Box 45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4" name="Text Box 45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5" name="Text Box 45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6" name="Text Box 45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7" name="Text Box 45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8" name="Text Box 45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09" name="Text Box 45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0" name="Text Box 45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1" name="Text Box 45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2" name="Text Box 45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3" name="Text Box 45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4" name="Text Box 45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5" name="Text Box 45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6" name="Text Box 45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7" name="Text Box 45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8" name="Text Box 45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19" name="Text Box 45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0" name="Text Box 45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1" name="Text Box 45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2" name="Text Box 45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3" name="Text Box 45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4" name="Text Box 45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5" name="Text Box 45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6" name="Text Box 45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7" name="Text Box 45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8" name="Text Box 45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29" name="Text Box 45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0" name="Text Box 45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1" name="Text Box 45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2" name="Text Box 45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3" name="Text Box 45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4" name="Text Box 45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5" name="Text Box 45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6" name="Text Box 45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7" name="Text Box 45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8" name="Text Box 45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39" name="Text Box 45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0" name="Text Box 45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1" name="Text Box 45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2" name="Text Box 45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3" name="Text Box 45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4" name="Text Box 45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5" name="Text Box 45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6" name="Text Box 45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7" name="Text Box 45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8" name="Text Box 45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49" name="Text Box 45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0" name="Text Box 45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1" name="Text Box 45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2" name="Text Box 45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3" name="Text Box 45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4" name="Text Box 45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5" name="Text Box 45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6" name="Text Box 45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7" name="Text Box 45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8" name="Text Box 45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59" name="Text Box 45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0" name="Text Box 45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1" name="Text Box 45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2" name="Text Box 45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3" name="Text Box 45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4" name="Text Box 45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5" name="Text Box 45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6" name="Text Box 45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7" name="Text Box 45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8" name="Text Box 45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69" name="Text Box 45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0" name="Text Box 45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1" name="Text Box 45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2" name="Text Box 45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3" name="Text Box 45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4" name="Text Box 45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5" name="Text Box 45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6" name="Text Box 45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7" name="Text Box 45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8" name="Text Box 45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79" name="Text Box 45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0" name="Text Box 45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1" name="Text Box 45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2" name="Text Box 45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3" name="Text Box 45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4" name="Text Box 45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5" name="Text Box 45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6" name="Text Box 45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7" name="Text Box 45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8" name="Text Box 45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89" name="Text Box 45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0" name="Text Box 45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1" name="Text Box 45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2" name="Text Box 45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3" name="Text Box 45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4" name="Text Box 45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5" name="Text Box 45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6" name="Text Box 46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7" name="Text Box 46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8" name="Text Box 46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799" name="Text Box 46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0" name="Text Box 46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1" name="Text Box 46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2" name="Text Box 46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3" name="Text Box 46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4" name="Text Box 46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5" name="Text Box 46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6" name="Text Box 46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7" name="Text Box 46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8" name="Text Box 46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09" name="Text Box 46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0" name="Text Box 46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1" name="Text Box 46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2" name="Text Box 46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3" name="Text Box 46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4" name="Text Box 46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5" name="Text Box 46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6" name="Text Box 46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7" name="Text Box 46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8" name="Text Box 46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19" name="Text Box 46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0" name="Text Box 46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1" name="Text Box 46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2" name="Text Box 46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3" name="Text Box 46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4" name="Text Box 46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5" name="Text Box 46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6" name="Text Box 46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7" name="Text Box 46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8" name="Text Box 46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29" name="Text Box 46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0" name="Text Box 46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1" name="Text Box 46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2" name="Text Box 46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3" name="Text Box 46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4" name="Text Box 46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5" name="Text Box 46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6" name="Text Box 46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7" name="Text Box 46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8" name="Text Box 46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39" name="Text Box 46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0" name="Text Box 46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1" name="Text Box 46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2" name="Text Box 46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3" name="Text Box 46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4" name="Text Box 46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5" name="Text Box 46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6" name="Text Box 46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7" name="Text Box 46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8" name="Text Box 46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49" name="Text Box 46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0" name="Text Box 46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1" name="Text Box 46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2" name="Text Box 46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3" name="Text Box 46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4" name="Text Box 46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5" name="Text Box 46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6" name="Text Box 46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7" name="Text Box 46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8" name="Text Box 46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59" name="Text Box 46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0" name="Text Box 46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1" name="Text Box 46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2" name="Text Box 46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3" name="Text Box 46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4" name="Text Box 46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5" name="Text Box 46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6" name="Text Box 46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7" name="Text Box 46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8" name="Text Box 46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69" name="Text Box 46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0" name="Text Box 46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1" name="Text Box 46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2" name="Text Box 46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3" name="Text Box 46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4" name="Text Box 46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5" name="Text Box 46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6" name="Text Box 46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7" name="Text Box 46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8" name="Text Box 46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79" name="Text Box 46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0" name="Text Box 46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1" name="Text Box 46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2" name="Text Box 46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3" name="Text Box 46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4" name="Text Box 46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5" name="Text Box 46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6" name="Text Box 46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7" name="Text Box 46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8" name="Text Box 46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89" name="Text Box 46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0" name="Text Box 46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1" name="Text Box 46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2" name="Text Box 46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3" name="Text Box 46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4" name="Text Box 46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5" name="Text Box 46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6" name="Text Box 47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7" name="Text Box 47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8" name="Text Box 47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899" name="Text Box 47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0" name="Text Box 47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1" name="Text Box 47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2" name="Text Box 47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3" name="Text Box 47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4" name="Text Box 47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5" name="Text Box 47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6" name="Text Box 47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7" name="Text Box 47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8" name="Text Box 47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09" name="Text Box 47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0" name="Text Box 47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1" name="Text Box 47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2" name="Text Box 47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3" name="Text Box 47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4" name="Text Box 47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5" name="Text Box 47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6" name="Text Box 47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7" name="Text Box 47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8" name="Text Box 47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19" name="Text Box 47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0" name="Text Box 47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1" name="Text Box 47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2" name="Text Box 47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3" name="Text Box 47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4" name="Text Box 47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5" name="Text Box 47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6" name="Text Box 47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7" name="Text Box 47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8" name="Text Box 47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29" name="Text Box 47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0" name="Text Box 47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1" name="Text Box 47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2" name="Text Box 47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3" name="Text Box 47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4" name="Text Box 47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5" name="Text Box 47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6" name="Text Box 47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7" name="Text Box 47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8" name="Text Box 47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39" name="Text Box 47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0" name="Text Box 47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1" name="Text Box 47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2" name="Text Box 47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3" name="Text Box 47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4" name="Text Box 47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5" name="Text Box 47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6" name="Text Box 47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7" name="Text Box 47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8" name="Text Box 47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49" name="Text Box 47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0" name="Text Box 47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1" name="Text Box 47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2" name="Text Box 47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3" name="Text Box 47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4" name="Text Box 47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5" name="Text Box 47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6" name="Text Box 47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7" name="Text Box 47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8" name="Text Box 47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59" name="Text Box 47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0" name="Text Box 47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1" name="Text Box 47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2" name="Text Box 47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3" name="Text Box 47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4" name="Text Box 47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5" name="Text Box 47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6" name="Text Box 47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7" name="Text Box 47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8" name="Text Box 47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69" name="Text Box 47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0" name="Text Box 47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1" name="Text Box 47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2" name="Text Box 47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3" name="Text Box 47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4" name="Text Box 47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5" name="Text Box 47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6" name="Text Box 47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7" name="Text Box 47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8" name="Text Box 47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79" name="Text Box 47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0" name="Text Box 47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1" name="Text Box 47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2" name="Text Box 47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3" name="Text Box 47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4" name="Text Box 47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5" name="Text Box 47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6" name="Text Box 47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7" name="Text Box 47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8" name="Text Box 47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89" name="Text Box 47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0" name="Text Box 47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1" name="Text Box 47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2" name="Text Box 47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3" name="Text Box 47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4" name="Text Box 47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5" name="Text Box 47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6" name="Text Box 48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7" name="Text Box 48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8" name="Text Box 48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4999" name="Text Box 48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0" name="Text Box 48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1" name="Text Box 48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2" name="Text Box 48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3" name="Text Box 48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4" name="Text Box 48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5" name="Text Box 48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6" name="Text Box 48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7" name="Text Box 48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8" name="Text Box 48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09" name="Text Box 48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0" name="Text Box 48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1" name="Text Box 48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2" name="Text Box 48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3" name="Text Box 48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4" name="Text Box 48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5" name="Text Box 48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6" name="Text Box 48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7" name="Text Box 48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8" name="Text Box 48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19" name="Text Box 48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0" name="Text Box 48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1" name="Text Box 48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2" name="Text Box 48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3" name="Text Box 48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4" name="Text Box 48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5" name="Text Box 48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6" name="Text Box 48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7" name="Text Box 48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8" name="Text Box 48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29" name="Text Box 48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0" name="Text Box 48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1" name="Text Box 48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2" name="Text Box 48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3" name="Text Box 48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4" name="Text Box 48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5" name="Text Box 48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6" name="Text Box 48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7" name="Text Box 48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8" name="Text Box 48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39" name="Text Box 48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0" name="Text Box 48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1" name="Text Box 48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2" name="Text Box 48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3" name="Text Box 48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4" name="Text Box 48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5" name="Text Box 48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6" name="Text Box 48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7" name="Text Box 48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8" name="Text Box 48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49" name="Text Box 48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0" name="Text Box 48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1" name="Text Box 48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2" name="Text Box 48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3" name="Text Box 48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4" name="Text Box 48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5" name="Text Box 48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6" name="Text Box 48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7" name="Text Box 48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8" name="Text Box 48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59" name="Text Box 48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0" name="Text Box 48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1" name="Text Box 48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2" name="Text Box 48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3" name="Text Box 48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4" name="Text Box 48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5" name="Text Box 48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6" name="Text Box 48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7" name="Text Box 48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8" name="Text Box 48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69" name="Text Box 48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0" name="Text Box 48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1" name="Text Box 48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2" name="Text Box 48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3" name="Text Box 48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4" name="Text Box 48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5" name="Text Box 48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6" name="Text Box 48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7" name="Text Box 48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8" name="Text Box 48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79" name="Text Box 48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0" name="Text Box 48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1" name="Text Box 48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2" name="Text Box 48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3" name="Text Box 48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4" name="Text Box 48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5" name="Text Box 48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6" name="Text Box 48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7" name="Text Box 48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8" name="Text Box 48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89" name="Text Box 48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0" name="Text Box 48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1" name="Text Box 48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2" name="Text Box 48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3" name="Text Box 48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4" name="Text Box 48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5" name="Text Box 48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6" name="Text Box 49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7" name="Text Box 49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8" name="Text Box 49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099" name="Text Box 49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0" name="Text Box 49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1" name="Text Box 49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2" name="Text Box 49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3" name="Text Box 49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4" name="Text Box 49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5" name="Text Box 49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6" name="Text Box 49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7" name="Text Box 49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8" name="Text Box 49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09" name="Text Box 49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0" name="Text Box 49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1" name="Text Box 49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2" name="Text Box 49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3" name="Text Box 49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4" name="Text Box 49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5" name="Text Box 49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6" name="Text Box 49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7" name="Text Box 49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8" name="Text Box 49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19" name="Text Box 49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0" name="Text Box 49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1" name="Text Box 49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2" name="Text Box 49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3" name="Text Box 49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4" name="Text Box 49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5" name="Text Box 49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6" name="Text Box 49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7" name="Text Box 49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8" name="Text Box 49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29" name="Text Box 49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0" name="Text Box 49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1" name="Text Box 49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2" name="Text Box 49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3" name="Text Box 49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4" name="Text Box 49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5" name="Text Box 49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6" name="Text Box 49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7" name="Text Box 49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8" name="Text Box 49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39" name="Text Box 49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0" name="Text Box 49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1" name="Text Box 49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2" name="Text Box 49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3" name="Text Box 49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4" name="Text Box 49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5" name="Text Box 49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6" name="Text Box 49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7" name="Text Box 49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8" name="Text Box 49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49" name="Text Box 49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0" name="Text Box 49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1" name="Text Box 49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2" name="Text Box 49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3" name="Text Box 49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4" name="Text Box 49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5" name="Text Box 49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6" name="Text Box 49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7" name="Text Box 49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8" name="Text Box 49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59" name="Text Box 49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0" name="Text Box 49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1" name="Text Box 49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2" name="Text Box 49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3" name="Text Box 49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4" name="Text Box 49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5" name="Text Box 49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6" name="Text Box 49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7" name="Text Box 49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8" name="Text Box 49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69" name="Text Box 49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0" name="Text Box 49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1" name="Text Box 49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2" name="Text Box 49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3" name="Text Box 49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4" name="Text Box 49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5" name="Text Box 49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6" name="Text Box 49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7" name="Text Box 49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8" name="Text Box 49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79" name="Text Box 49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0" name="Text Box 49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1" name="Text Box 49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2" name="Text Box 49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3" name="Text Box 49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4" name="Text Box 49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5" name="Text Box 49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6" name="Text Box 49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7" name="Text Box 49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8" name="Text Box 49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89" name="Text Box 49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0" name="Text Box 49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1" name="Text Box 49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2" name="Text Box 49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3" name="Text Box 49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4" name="Text Box 49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5" name="Text Box 49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6" name="Text Box 50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7" name="Text Box 50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8" name="Text Box 50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199" name="Text Box 50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0" name="Text Box 50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1" name="Text Box 50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2" name="Text Box 50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3" name="Text Box 50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4" name="Text Box 50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5" name="Text Box 50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6" name="Text Box 50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7" name="Text Box 50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8" name="Text Box 50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09" name="Text Box 50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0" name="Text Box 50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1" name="Text Box 50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2" name="Text Box 50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3" name="Text Box 50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4" name="Text Box 50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5" name="Text Box 50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6" name="Text Box 50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7" name="Text Box 50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8" name="Text Box 50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19" name="Text Box 50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0" name="Text Box 50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1" name="Text Box 50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2" name="Text Box 50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3" name="Text Box 50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4" name="Text Box 50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5" name="Text Box 50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6" name="Text Box 50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7" name="Text Box 50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8" name="Text Box 50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29" name="Text Box 50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0" name="Text Box 50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1" name="Text Box 50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2" name="Text Box 50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3" name="Text Box 50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4" name="Text Box 50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5" name="Text Box 50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6" name="Text Box 50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7" name="Text Box 50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8" name="Text Box 50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39" name="Text Box 50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0" name="Text Box 50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1" name="Text Box 50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2" name="Text Box 50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3" name="Text Box 50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4" name="Text Box 50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5" name="Text Box 50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6" name="Text Box 50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7" name="Text Box 50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8" name="Text Box 50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49" name="Text Box 50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0" name="Text Box 50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1" name="Text Box 50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2" name="Text Box 50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3" name="Text Box 50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4" name="Text Box 50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5" name="Text Box 50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6" name="Text Box 50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7" name="Text Box 50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8" name="Text Box 50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59" name="Text Box 50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0" name="Text Box 50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1" name="Text Box 50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2" name="Text Box 50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3" name="Text Box 50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4" name="Text Box 50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5" name="Text Box 50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6" name="Text Box 50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7" name="Text Box 50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8" name="Text Box 50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69" name="Text Box 50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0" name="Text Box 50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1" name="Text Box 50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2" name="Text Box 50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3" name="Text Box 50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4" name="Text Box 50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5" name="Text Box 50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6" name="Text Box 50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7" name="Text Box 50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8" name="Text Box 50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79" name="Text Box 50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0" name="Text Box 50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1" name="Text Box 50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2" name="Text Box 50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3" name="Text Box 50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4" name="Text Box 50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5" name="Text Box 50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6" name="Text Box 50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7" name="Text Box 50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8" name="Text Box 50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89" name="Text Box 50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0" name="Text Box 50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1" name="Text Box 50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2" name="Text Box 50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3" name="Text Box 50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4" name="Text Box 50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5" name="Text Box 50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6" name="Text Box 51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7" name="Text Box 51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8" name="Text Box 51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299" name="Text Box 51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0" name="Text Box 51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1" name="Text Box 51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2" name="Text Box 51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3" name="Text Box 51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4" name="Text Box 51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5" name="Text Box 51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6" name="Text Box 51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7" name="Text Box 51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8" name="Text Box 51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09" name="Text Box 51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0" name="Text Box 51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1" name="Text Box 51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2" name="Text Box 51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3" name="Text Box 51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4" name="Text Box 51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5" name="Text Box 51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6" name="Text Box 51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7" name="Text Box 51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8" name="Text Box 51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19" name="Text Box 51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0" name="Text Box 51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1" name="Text Box 51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2" name="Text Box 51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3" name="Text Box 51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4" name="Text Box 51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5" name="Text Box 51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6" name="Text Box 51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7" name="Text Box 51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8" name="Text Box 51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29" name="Text Box 51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0" name="Text Box 51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1" name="Text Box 51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2" name="Text Box 51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3" name="Text Box 51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4" name="Text Box 51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5" name="Text Box 51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6" name="Text Box 51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7" name="Text Box 51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8" name="Text Box 51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39" name="Text Box 51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0" name="Text Box 51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1" name="Text Box 51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2" name="Text Box 51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3" name="Text Box 51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4" name="Text Box 51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5" name="Text Box 51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6" name="Text Box 51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7" name="Text Box 51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8" name="Text Box 51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49" name="Text Box 51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0" name="Text Box 51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1" name="Text Box 51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2" name="Text Box 51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3" name="Text Box 51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4" name="Text Box 51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5" name="Text Box 51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6" name="Text Box 51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7" name="Text Box 51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8" name="Text Box 51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59" name="Text Box 51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0" name="Text Box 51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1" name="Text Box 51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2" name="Text Box 51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3" name="Text Box 51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4" name="Text Box 51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5" name="Text Box 51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6" name="Text Box 51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7" name="Text Box 51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8" name="Text Box 51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69" name="Text Box 51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0" name="Text Box 51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1" name="Text Box 51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2" name="Text Box 51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3" name="Text Box 51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4" name="Text Box 51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5" name="Text Box 51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6" name="Text Box 51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7" name="Text Box 51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8" name="Text Box 51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79" name="Text Box 51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0" name="Text Box 51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1" name="Text Box 51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2" name="Text Box 51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3" name="Text Box 51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4" name="Text Box 51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5" name="Text Box 51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6" name="Text Box 51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7" name="Text Box 51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8" name="Text Box 51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89" name="Text Box 51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0" name="Text Box 51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1" name="Text Box 51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2" name="Text Box 51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3" name="Text Box 51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4" name="Text Box 51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5" name="Text Box 51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6" name="Text Box 52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7" name="Text Box 52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8" name="Text Box 52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399" name="Text Box 52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0" name="Text Box 52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1" name="Text Box 52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2" name="Text Box 52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3" name="Text Box 52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4" name="Text Box 52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5" name="Text Box 52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6" name="Text Box 52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7" name="Text Box 52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8" name="Text Box 52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09" name="Text Box 52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0" name="Text Box 52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1" name="Text Box 52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2" name="Text Box 52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3" name="Text Box 52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4" name="Text Box 52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5" name="Text Box 52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6" name="Text Box 52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7" name="Text Box 52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8" name="Text Box 52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19" name="Text Box 52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0" name="Text Box 52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1" name="Text Box 52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2" name="Text Box 52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3" name="Text Box 52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4" name="Text Box 52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5" name="Text Box 52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6" name="Text Box 52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7" name="Text Box 52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8" name="Text Box 52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29" name="Text Box 52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0" name="Text Box 52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1" name="Text Box 52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2" name="Text Box 52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3" name="Text Box 52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4" name="Text Box 52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5" name="Text Box 52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6" name="Text Box 52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7" name="Text Box 52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8" name="Text Box 52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39" name="Text Box 52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0" name="Text Box 52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1" name="Text Box 52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2" name="Text Box 52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3" name="Text Box 52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4" name="Text Box 52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5" name="Text Box 52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6" name="Text Box 52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7" name="Text Box 52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8" name="Text Box 52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49" name="Text Box 52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0" name="Text Box 52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1" name="Text Box 52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2" name="Text Box 52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3" name="Text Box 52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4" name="Text Box 52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5" name="Text Box 52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6" name="Text Box 52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7" name="Text Box 52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8" name="Text Box 52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59" name="Text Box 52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0" name="Text Box 52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1" name="Text Box 52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2" name="Text Box 52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3" name="Text Box 52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4" name="Text Box 52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5" name="Text Box 52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6" name="Text Box 52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7" name="Text Box 52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8" name="Text Box 52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69" name="Text Box 52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0" name="Text Box 52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1" name="Text Box 52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2" name="Text Box 52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3" name="Text Box 52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4" name="Text Box 52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5" name="Text Box 52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6" name="Text Box 52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7" name="Text Box 52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8" name="Text Box 52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79" name="Text Box 52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0" name="Text Box 52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1" name="Text Box 52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2" name="Text Box 52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3" name="Text Box 52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4" name="Text Box 52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5" name="Text Box 52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6" name="Text Box 52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7" name="Text Box 52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8" name="Text Box 52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89" name="Text Box 52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0" name="Text Box 52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1" name="Text Box 52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2" name="Text Box 52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3" name="Text Box 52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4" name="Text Box 52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5" name="Text Box 52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6" name="Text Box 53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7" name="Text Box 53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8" name="Text Box 53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499" name="Text Box 53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0" name="Text Box 53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1" name="Text Box 53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2" name="Text Box 53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3" name="Text Box 53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4" name="Text Box 530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5" name="Text Box 530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6" name="Text Box 531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7" name="Text Box 531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8" name="Text Box 531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09" name="Text Box 531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0" name="Text Box 531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1" name="Text Box 531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2" name="Text Box 531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3" name="Text Box 531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4" name="Text Box 531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5" name="Text Box 531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6" name="Text Box 532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7" name="Text Box 532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8" name="Text Box 532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19" name="Text Box 532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0" name="Text Box 532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1" name="Text Box 532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2" name="Text Box 532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3" name="Text Box 532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4" name="Text Box 532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5" name="Text Box 532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6" name="Text Box 533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7" name="Text Box 533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8" name="Text Box 533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29" name="Text Box 533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0" name="Text Box 533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1" name="Text Box 533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2" name="Text Box 533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3" name="Text Box 533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4" name="Text Box 533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5" name="Text Box 533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6" name="Text Box 534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7" name="Text Box 534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8" name="Text Box 534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39" name="Text Box 534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0" name="Text Box 534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1" name="Text Box 534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2" name="Text Box 534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3" name="Text Box 534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4" name="Text Box 534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5" name="Text Box 534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6" name="Text Box 535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7" name="Text Box 535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8" name="Text Box 535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49" name="Text Box 535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0" name="Text Box 535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1" name="Text Box 535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2" name="Text Box 535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3" name="Text Box 535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4" name="Text Box 535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5" name="Text Box 535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6" name="Text Box 536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7" name="Text Box 536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8" name="Text Box 536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59" name="Text Box 536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0" name="Text Box 536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1" name="Text Box 536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2" name="Text Box 536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3" name="Text Box 536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4" name="Text Box 536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5" name="Text Box 536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6" name="Text Box 537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7" name="Text Box 537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8" name="Text Box 537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69" name="Text Box 537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0" name="Text Box 537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1" name="Text Box 537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2" name="Text Box 537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3" name="Text Box 537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4" name="Text Box 537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5" name="Text Box 537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6" name="Text Box 538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7" name="Text Box 538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8" name="Text Box 538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79" name="Text Box 538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0" name="Text Box 538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1" name="Text Box 538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2" name="Text Box 538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3" name="Text Box 538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4" name="Text Box 538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5" name="Text Box 538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6" name="Text Box 539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7" name="Text Box 539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8" name="Text Box 539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89" name="Text Box 539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0" name="Text Box 539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1" name="Text Box 539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2" name="Text Box 539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3" name="Text Box 539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4" name="Text Box 5398"/>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5" name="Text Box 5399"/>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6" name="Text Box 5400"/>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7" name="Text Box 5401"/>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8" name="Text Box 5402"/>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599" name="Text Box 5403"/>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600" name="Text Box 5404"/>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601" name="Text Box 5405"/>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602" name="Text Box 5406"/>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201</xdr:row>
      <xdr:rowOff>0</xdr:rowOff>
    </xdr:from>
    <xdr:ext cx="85725" cy="209550"/>
    <xdr:sp macro="" textlink="">
      <xdr:nvSpPr>
        <xdr:cNvPr id="5603" name="Text Box 5407"/>
        <xdr:cNvSpPr txBox="1">
          <a:spLocks noChangeArrowheads="1"/>
        </xdr:cNvSpPr>
      </xdr:nvSpPr>
      <xdr:spPr bwMode="auto">
        <a:xfrm>
          <a:off x="4815840" y="382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4" name="Text Box 542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5" name="Text Box 542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6" name="Text Box 542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7" name="Text Box 543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8" name="Text Box 543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09" name="Text Box 543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0" name="Text Box 543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1" name="Text Box 543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2" name="Text Box 543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3" name="Text Box 543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4" name="Text Box 543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5" name="Text Box 543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6" name="Text Box 543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7" name="Text Box 544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8" name="Text Box 544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19" name="Text Box 544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0" name="Text Box 544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1" name="Text Box 544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2" name="Text Box 544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3" name="Text Box 544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4" name="Text Box 544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5" name="Text Box 544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6" name="Text Box 544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7" name="Text Box 545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8" name="Text Box 545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29" name="Text Box 545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0" name="Text Box 545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1" name="Text Box 545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2" name="Text Box 545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3" name="Text Box 545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4" name="Text Box 545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5" name="Text Box 545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6" name="Text Box 5459"/>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7" name="Text Box 5460"/>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8" name="Text Box 5461"/>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39" name="Text Box 5462"/>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0" name="Text Box 5463"/>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1" name="Text Box 5464"/>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2" name="Text Box 5465"/>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3" name="Text Box 5466"/>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4" name="Text Box 5467"/>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200</xdr:row>
      <xdr:rowOff>0</xdr:rowOff>
    </xdr:from>
    <xdr:ext cx="85725" cy="209550"/>
    <xdr:sp macro="" textlink="">
      <xdr:nvSpPr>
        <xdr:cNvPr id="5645" name="Text Box 5468"/>
        <xdr:cNvSpPr txBox="1">
          <a:spLocks noChangeArrowheads="1"/>
        </xdr:cNvSpPr>
      </xdr:nvSpPr>
      <xdr:spPr bwMode="auto">
        <a:xfrm>
          <a:off x="4815840" y="3810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9"/>
  <sheetViews>
    <sheetView showGridLines="0" topLeftCell="A4"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28515625" customWidth="1"/>
    <col min="5" max="5" width="18.42578125" customWidth="1"/>
  </cols>
  <sheetData>
    <row r="1" spans="1:5" ht="15" customHeight="1" x14ac:dyDescent="0.25">
      <c r="A1" s="4" t="s">
        <v>44</v>
      </c>
    </row>
    <row r="2" spans="1:5" ht="15" customHeight="1" x14ac:dyDescent="0.2">
      <c r="A2" s="246" t="s">
        <v>45</v>
      </c>
      <c r="B2" s="246"/>
      <c r="C2" s="246"/>
      <c r="D2" s="246"/>
      <c r="E2" s="246"/>
    </row>
    <row r="3" spans="1:5" ht="15" customHeight="1" x14ac:dyDescent="0.2">
      <c r="A3" s="245" t="s">
        <v>46</v>
      </c>
      <c r="B3" s="245"/>
      <c r="C3" s="245"/>
      <c r="D3" s="245"/>
      <c r="E3" s="245"/>
    </row>
    <row r="4" spans="1:5" ht="15" customHeight="1" x14ac:dyDescent="0.2">
      <c r="A4" s="245"/>
      <c r="B4" s="245"/>
      <c r="C4" s="245"/>
      <c r="D4" s="245"/>
      <c r="E4" s="245"/>
    </row>
    <row r="5" spans="1:5" ht="15" customHeight="1" x14ac:dyDescent="0.2">
      <c r="A5" s="245"/>
      <c r="B5" s="245"/>
      <c r="C5" s="245"/>
      <c r="D5" s="245"/>
      <c r="E5" s="245"/>
    </row>
    <row r="6" spans="1:5" ht="15" customHeight="1" x14ac:dyDescent="0.2">
      <c r="A6" s="245"/>
      <c r="B6" s="245"/>
      <c r="C6" s="245"/>
      <c r="D6" s="245"/>
      <c r="E6" s="245"/>
    </row>
    <row r="7" spans="1:5" ht="15" customHeight="1" x14ac:dyDescent="0.2">
      <c r="A7" s="245"/>
      <c r="B7" s="245"/>
      <c r="C7" s="245"/>
      <c r="D7" s="245"/>
      <c r="E7" s="245"/>
    </row>
    <row r="8" spans="1:5" ht="15" customHeight="1" x14ac:dyDescent="0.2">
      <c r="A8" s="245"/>
      <c r="B8" s="245"/>
      <c r="C8" s="245"/>
      <c r="D8" s="245"/>
      <c r="E8" s="245"/>
    </row>
    <row r="9" spans="1:5" ht="15" customHeight="1" x14ac:dyDescent="0.2">
      <c r="A9" s="245"/>
      <c r="B9" s="245"/>
      <c r="C9" s="245"/>
      <c r="D9" s="245"/>
      <c r="E9" s="245"/>
    </row>
    <row r="10" spans="1:5" ht="15" customHeight="1" x14ac:dyDescent="0.2">
      <c r="A10" s="245"/>
      <c r="B10" s="245"/>
      <c r="C10" s="245"/>
      <c r="D10" s="245"/>
      <c r="E10" s="245"/>
    </row>
    <row r="11" spans="1:5" ht="15" customHeight="1" x14ac:dyDescent="0.2"/>
    <row r="12" spans="1:5" ht="15" customHeight="1" x14ac:dyDescent="0.25">
      <c r="A12" s="5" t="s">
        <v>1</v>
      </c>
      <c r="B12" s="6"/>
      <c r="C12" s="6"/>
      <c r="D12" s="6"/>
      <c r="E12" s="6"/>
    </row>
    <row r="13" spans="1:5" ht="15" customHeight="1" x14ac:dyDescent="0.2">
      <c r="A13" s="7" t="s">
        <v>47</v>
      </c>
      <c r="B13" s="6"/>
      <c r="C13" s="6"/>
      <c r="D13" s="6"/>
      <c r="E13" s="8" t="s">
        <v>48</v>
      </c>
    </row>
    <row r="14" spans="1:5" ht="15" customHeight="1" x14ac:dyDescent="0.25">
      <c r="A14" s="9"/>
      <c r="B14" s="5"/>
      <c r="C14" s="6"/>
      <c r="D14" s="6"/>
      <c r="E14" s="10"/>
    </row>
    <row r="15" spans="1:5" ht="15" customHeight="1" x14ac:dyDescent="0.2">
      <c r="A15" s="11"/>
      <c r="B15" s="12" t="s">
        <v>49</v>
      </c>
      <c r="C15" s="12" t="s">
        <v>50</v>
      </c>
      <c r="D15" s="13" t="s">
        <v>51</v>
      </c>
      <c r="E15" s="12" t="s">
        <v>52</v>
      </c>
    </row>
    <row r="16" spans="1:5" ht="15" customHeight="1" x14ac:dyDescent="0.2">
      <c r="A16" s="11"/>
      <c r="B16" s="14">
        <v>33044</v>
      </c>
      <c r="C16" s="15"/>
      <c r="D16" s="16" t="s">
        <v>53</v>
      </c>
      <c r="E16" s="17">
        <f>-11383-1684</f>
        <v>-13067</v>
      </c>
    </row>
    <row r="17" spans="1:5" ht="15" customHeight="1" x14ac:dyDescent="0.2">
      <c r="A17" s="11"/>
      <c r="B17" s="18"/>
      <c r="C17" s="19" t="s">
        <v>54</v>
      </c>
      <c r="D17" s="20"/>
      <c r="E17" s="21">
        <f>SUM(E16:E16)</f>
        <v>-13067</v>
      </c>
    </row>
    <row r="18" spans="1:5" ht="15" customHeight="1" x14ac:dyDescent="0.2">
      <c r="A18" s="11"/>
      <c r="B18" s="22"/>
      <c r="C18" s="23"/>
      <c r="D18" s="6"/>
      <c r="E18" s="24"/>
    </row>
    <row r="19" spans="1:5" ht="15" customHeight="1" x14ac:dyDescent="0.25">
      <c r="A19" s="25" t="s">
        <v>17</v>
      </c>
      <c r="B19" s="26"/>
      <c r="C19" s="27"/>
      <c r="D19" s="27"/>
      <c r="E19" s="11"/>
    </row>
    <row r="20" spans="1:5" ht="15" customHeight="1" x14ac:dyDescent="0.2">
      <c r="A20" s="7" t="s">
        <v>47</v>
      </c>
      <c r="B20" s="26"/>
      <c r="C20" s="27"/>
      <c r="D20" s="27"/>
      <c r="E20" s="28" t="s">
        <v>48</v>
      </c>
    </row>
    <row r="21" spans="1:5" ht="15" customHeight="1" x14ac:dyDescent="0.2">
      <c r="A21" s="29"/>
      <c r="B21" s="26"/>
      <c r="C21" s="27"/>
      <c r="D21" s="27"/>
      <c r="E21" s="28"/>
    </row>
    <row r="22" spans="1:5" ht="15" customHeight="1" x14ac:dyDescent="0.2">
      <c r="C22" s="30" t="s">
        <v>50</v>
      </c>
      <c r="D22" s="31" t="s">
        <v>55</v>
      </c>
      <c r="E22" s="12" t="s">
        <v>52</v>
      </c>
    </row>
    <row r="23" spans="1:5" ht="15" customHeight="1" x14ac:dyDescent="0.2">
      <c r="C23" s="32">
        <v>3111</v>
      </c>
      <c r="D23" s="33" t="s">
        <v>56</v>
      </c>
      <c r="E23" s="17">
        <v>-1684</v>
      </c>
    </row>
    <row r="24" spans="1:5" ht="15" customHeight="1" x14ac:dyDescent="0.2">
      <c r="C24" s="32">
        <v>3113</v>
      </c>
      <c r="D24" s="33" t="s">
        <v>56</v>
      </c>
      <c r="E24" s="17">
        <v>-11383</v>
      </c>
    </row>
    <row r="25" spans="1:5" ht="15" customHeight="1" x14ac:dyDescent="0.2">
      <c r="C25" s="19" t="s">
        <v>54</v>
      </c>
      <c r="D25" s="34"/>
      <c r="E25" s="35">
        <f>SUM(E23:E24)</f>
        <v>-13067</v>
      </c>
    </row>
    <row r="26" spans="1:5" ht="15" customHeight="1" x14ac:dyDescent="0.2"/>
    <row r="27" spans="1:5" ht="15" customHeight="1" x14ac:dyDescent="0.2"/>
    <row r="28" spans="1:5" ht="15" customHeight="1" x14ac:dyDescent="0.25">
      <c r="A28" s="4" t="s">
        <v>57</v>
      </c>
    </row>
    <row r="29" spans="1:5" ht="15" customHeight="1" x14ac:dyDescent="0.2">
      <c r="A29" s="246" t="s">
        <v>45</v>
      </c>
      <c r="B29" s="246"/>
      <c r="C29" s="246"/>
      <c r="D29" s="246"/>
      <c r="E29" s="246"/>
    </row>
    <row r="30" spans="1:5" ht="15" customHeight="1" x14ac:dyDescent="0.2">
      <c r="A30" s="245" t="s">
        <v>58</v>
      </c>
      <c r="B30" s="245"/>
      <c r="C30" s="245"/>
      <c r="D30" s="245"/>
      <c r="E30" s="245"/>
    </row>
    <row r="31" spans="1:5" ht="15" customHeight="1" x14ac:dyDescent="0.2">
      <c r="A31" s="245"/>
      <c r="B31" s="245"/>
      <c r="C31" s="245"/>
      <c r="D31" s="245"/>
      <c r="E31" s="245"/>
    </row>
    <row r="32" spans="1:5" ht="15" customHeight="1" x14ac:dyDescent="0.2">
      <c r="A32" s="245"/>
      <c r="B32" s="245"/>
      <c r="C32" s="245"/>
      <c r="D32" s="245"/>
      <c r="E32" s="245"/>
    </row>
    <row r="33" spans="1:5" ht="15" customHeight="1" x14ac:dyDescent="0.2">
      <c r="A33" s="245"/>
      <c r="B33" s="245"/>
      <c r="C33" s="245"/>
      <c r="D33" s="245"/>
      <c r="E33" s="245"/>
    </row>
    <row r="34" spans="1:5" ht="15" customHeight="1" x14ac:dyDescent="0.2">
      <c r="A34" s="245"/>
      <c r="B34" s="245"/>
      <c r="C34" s="245"/>
      <c r="D34" s="245"/>
      <c r="E34" s="245"/>
    </row>
    <row r="35" spans="1:5" ht="15" customHeight="1" x14ac:dyDescent="0.2">
      <c r="A35" s="245"/>
      <c r="B35" s="245"/>
      <c r="C35" s="245"/>
      <c r="D35" s="245"/>
      <c r="E35" s="245"/>
    </row>
    <row r="36" spans="1:5" ht="15" customHeight="1" x14ac:dyDescent="0.2">
      <c r="A36" s="245"/>
      <c r="B36" s="245"/>
      <c r="C36" s="245"/>
      <c r="D36" s="245"/>
      <c r="E36" s="245"/>
    </row>
    <row r="37" spans="1:5" ht="15" customHeight="1" x14ac:dyDescent="0.2">
      <c r="A37" s="245"/>
      <c r="B37" s="245"/>
      <c r="C37" s="245"/>
      <c r="D37" s="245"/>
      <c r="E37" s="245"/>
    </row>
    <row r="38" spans="1:5" ht="15" customHeight="1" x14ac:dyDescent="0.2">
      <c r="A38" s="245"/>
      <c r="B38" s="245"/>
      <c r="C38" s="245"/>
      <c r="D38" s="245"/>
      <c r="E38" s="245"/>
    </row>
    <row r="39" spans="1:5" ht="15" customHeight="1" x14ac:dyDescent="0.2"/>
    <row r="40" spans="1:5" ht="15" customHeight="1" x14ac:dyDescent="0.25">
      <c r="A40" s="5" t="s">
        <v>1</v>
      </c>
      <c r="B40" s="6"/>
      <c r="C40" s="6"/>
      <c r="D40" s="6"/>
      <c r="E40" s="6"/>
    </row>
    <row r="41" spans="1:5" ht="15" customHeight="1" x14ac:dyDescent="0.2">
      <c r="A41" s="7" t="s">
        <v>47</v>
      </c>
      <c r="B41" s="6"/>
      <c r="C41" s="6"/>
      <c r="D41" s="6"/>
      <c r="E41" s="8" t="s">
        <v>48</v>
      </c>
    </row>
    <row r="42" spans="1:5" ht="15" customHeight="1" x14ac:dyDescent="0.25">
      <c r="A42" s="9"/>
      <c r="B42" s="5"/>
      <c r="C42" s="6"/>
      <c r="D42" s="6"/>
      <c r="E42" s="10"/>
    </row>
    <row r="43" spans="1:5" ht="15" customHeight="1" x14ac:dyDescent="0.2">
      <c r="A43" s="11"/>
      <c r="B43" s="12" t="s">
        <v>49</v>
      </c>
      <c r="C43" s="12" t="s">
        <v>50</v>
      </c>
      <c r="D43" s="13" t="s">
        <v>51</v>
      </c>
      <c r="E43" s="12" t="s">
        <v>52</v>
      </c>
    </row>
    <row r="44" spans="1:5" ht="15" customHeight="1" x14ac:dyDescent="0.2">
      <c r="A44" s="11"/>
      <c r="B44" s="14">
        <v>33050</v>
      </c>
      <c r="C44" s="15"/>
      <c r="D44" s="16" t="s">
        <v>53</v>
      </c>
      <c r="E44" s="17">
        <f>-2.48-2-2-8742.25</f>
        <v>-8748.73</v>
      </c>
    </row>
    <row r="45" spans="1:5" ht="15" customHeight="1" x14ac:dyDescent="0.2">
      <c r="A45" s="11"/>
      <c r="B45" s="18"/>
      <c r="C45" s="19" t="s">
        <v>54</v>
      </c>
      <c r="D45" s="20"/>
      <c r="E45" s="21">
        <f>SUM(E44:E44)</f>
        <v>-8748.73</v>
      </c>
    </row>
    <row r="46" spans="1:5" ht="15" customHeight="1" x14ac:dyDescent="0.2"/>
    <row r="47" spans="1:5" ht="15" customHeight="1" x14ac:dyDescent="0.25">
      <c r="A47" s="25" t="s">
        <v>17</v>
      </c>
      <c r="B47" s="26"/>
      <c r="C47" s="27"/>
      <c r="D47" s="27"/>
      <c r="E47" s="11"/>
    </row>
    <row r="48" spans="1:5" ht="15" customHeight="1" x14ac:dyDescent="0.2">
      <c r="A48" s="7" t="s">
        <v>47</v>
      </c>
      <c r="B48" s="26"/>
      <c r="C48" s="27"/>
      <c r="D48" s="27"/>
      <c r="E48" s="28" t="s">
        <v>48</v>
      </c>
    </row>
    <row r="49" spans="1:5" ht="15" customHeight="1" x14ac:dyDescent="0.2">
      <c r="A49" s="29"/>
      <c r="B49" s="26"/>
      <c r="C49" s="27"/>
      <c r="D49" s="27"/>
      <c r="E49" s="28"/>
    </row>
    <row r="50" spans="1:5" ht="15" customHeight="1" x14ac:dyDescent="0.2">
      <c r="C50" s="30" t="s">
        <v>50</v>
      </c>
      <c r="D50" s="31" t="s">
        <v>55</v>
      </c>
      <c r="E50" s="12" t="s">
        <v>52</v>
      </c>
    </row>
    <row r="51" spans="1:5" ht="15" customHeight="1" x14ac:dyDescent="0.2">
      <c r="C51" s="32">
        <v>3121</v>
      </c>
      <c r="D51" s="33" t="s">
        <v>56</v>
      </c>
      <c r="E51" s="17">
        <v>-8742.25</v>
      </c>
    </row>
    <row r="52" spans="1:5" ht="15" customHeight="1" x14ac:dyDescent="0.2">
      <c r="C52" s="32">
        <v>3113</v>
      </c>
      <c r="D52" s="33" t="s">
        <v>56</v>
      </c>
      <c r="E52" s="17">
        <v>-6.48</v>
      </c>
    </row>
    <row r="53" spans="1:5" ht="15" customHeight="1" x14ac:dyDescent="0.2">
      <c r="C53" s="19" t="s">
        <v>54</v>
      </c>
      <c r="D53" s="34"/>
      <c r="E53" s="35">
        <f>SUM(E51:E52)</f>
        <v>-8748.73</v>
      </c>
    </row>
    <row r="54" spans="1:5" ht="15" customHeight="1" x14ac:dyDescent="0.2"/>
    <row r="55" spans="1:5" ht="15" customHeight="1" x14ac:dyDescent="0.25">
      <c r="A55" s="4" t="s">
        <v>59</v>
      </c>
    </row>
    <row r="56" spans="1:5" ht="15" customHeight="1" x14ac:dyDescent="0.2">
      <c r="A56" s="247" t="s">
        <v>60</v>
      </c>
      <c r="B56" s="247"/>
      <c r="C56" s="247"/>
      <c r="D56" s="247"/>
      <c r="E56" s="247"/>
    </row>
    <row r="57" spans="1:5" ht="15" customHeight="1" x14ac:dyDescent="0.2">
      <c r="A57" s="246" t="s">
        <v>61</v>
      </c>
      <c r="B57" s="246"/>
      <c r="C57" s="246"/>
      <c r="D57" s="246"/>
      <c r="E57" s="246"/>
    </row>
    <row r="58" spans="1:5" ht="15" customHeight="1" x14ac:dyDescent="0.2">
      <c r="A58" s="245" t="s">
        <v>62</v>
      </c>
      <c r="B58" s="245"/>
      <c r="C58" s="245"/>
      <c r="D58" s="245"/>
      <c r="E58" s="245"/>
    </row>
    <row r="59" spans="1:5" ht="15" customHeight="1" x14ac:dyDescent="0.2">
      <c r="A59" s="245"/>
      <c r="B59" s="245"/>
      <c r="C59" s="245"/>
      <c r="D59" s="245"/>
      <c r="E59" s="245"/>
    </row>
    <row r="60" spans="1:5" ht="15" customHeight="1" x14ac:dyDescent="0.2">
      <c r="A60" s="245"/>
      <c r="B60" s="245"/>
      <c r="C60" s="245"/>
      <c r="D60" s="245"/>
      <c r="E60" s="245"/>
    </row>
    <row r="61" spans="1:5" ht="15" customHeight="1" x14ac:dyDescent="0.2">
      <c r="A61" s="245"/>
      <c r="B61" s="245"/>
      <c r="C61" s="245"/>
      <c r="D61" s="245"/>
      <c r="E61" s="245"/>
    </row>
    <row r="62" spans="1:5" ht="15" customHeight="1" x14ac:dyDescent="0.2">
      <c r="A62" s="245"/>
      <c r="B62" s="245"/>
      <c r="C62" s="245"/>
      <c r="D62" s="245"/>
      <c r="E62" s="245"/>
    </row>
    <row r="63" spans="1:5" ht="15" customHeight="1" x14ac:dyDescent="0.2">
      <c r="A63" s="245"/>
      <c r="B63" s="245"/>
      <c r="C63" s="245"/>
      <c r="D63" s="245"/>
      <c r="E63" s="245"/>
    </row>
    <row r="64" spans="1:5" ht="15" customHeight="1" x14ac:dyDescent="0.2">
      <c r="A64" s="36"/>
      <c r="B64" s="37"/>
      <c r="C64" s="36"/>
      <c r="D64" s="36"/>
      <c r="E64" s="36"/>
    </row>
    <row r="65" spans="1:5" ht="15" customHeight="1" x14ac:dyDescent="0.25">
      <c r="A65" s="5" t="s">
        <v>1</v>
      </c>
      <c r="B65" s="38"/>
      <c r="C65" s="6"/>
      <c r="D65" s="6"/>
      <c r="E65" s="6"/>
    </row>
    <row r="66" spans="1:5" ht="15" customHeight="1" x14ac:dyDescent="0.2">
      <c r="A66" s="7" t="s">
        <v>47</v>
      </c>
      <c r="B66" s="38"/>
      <c r="C66" s="6"/>
      <c r="D66" s="6"/>
      <c r="E66" s="8" t="s">
        <v>48</v>
      </c>
    </row>
    <row r="67" spans="1:5" ht="15" customHeight="1" x14ac:dyDescent="0.25">
      <c r="A67" s="9"/>
      <c r="B67" s="39"/>
      <c r="C67" s="6"/>
      <c r="D67" s="6"/>
      <c r="E67" s="10"/>
    </row>
    <row r="68" spans="1:5" ht="15" customHeight="1" x14ac:dyDescent="0.2">
      <c r="B68" s="12" t="s">
        <v>49</v>
      </c>
      <c r="C68" s="12" t="s">
        <v>50</v>
      </c>
      <c r="D68" s="13" t="s">
        <v>51</v>
      </c>
      <c r="E68" s="12" t="s">
        <v>52</v>
      </c>
    </row>
    <row r="69" spans="1:5" ht="15" customHeight="1" x14ac:dyDescent="0.2">
      <c r="B69" s="14">
        <v>33160</v>
      </c>
      <c r="C69" s="15"/>
      <c r="D69" s="16" t="s">
        <v>53</v>
      </c>
      <c r="E69" s="17">
        <v>685500</v>
      </c>
    </row>
    <row r="70" spans="1:5" ht="15" customHeight="1" x14ac:dyDescent="0.2">
      <c r="B70" s="18"/>
      <c r="C70" s="19" t="s">
        <v>54</v>
      </c>
      <c r="D70" s="20"/>
      <c r="E70" s="21">
        <f>SUM(E69:E69)</f>
        <v>685500</v>
      </c>
    </row>
    <row r="71" spans="1:5" ht="15" customHeight="1" x14ac:dyDescent="0.25">
      <c r="A71" s="40"/>
      <c r="B71" s="41"/>
      <c r="C71" s="42"/>
      <c r="D71" s="42"/>
      <c r="E71" s="42"/>
    </row>
    <row r="72" spans="1:5" ht="15" customHeight="1" x14ac:dyDescent="0.25">
      <c r="A72" s="25" t="s">
        <v>17</v>
      </c>
      <c r="B72" s="26"/>
      <c r="C72" s="27"/>
      <c r="D72" s="27"/>
      <c r="E72" s="11"/>
    </row>
    <row r="73" spans="1:5" ht="15" customHeight="1" x14ac:dyDescent="0.2">
      <c r="A73" s="7" t="s">
        <v>47</v>
      </c>
      <c r="B73" s="26"/>
      <c r="C73" s="27"/>
      <c r="D73" s="27"/>
      <c r="E73" s="28" t="s">
        <v>48</v>
      </c>
    </row>
    <row r="74" spans="1:5" ht="15" customHeight="1" x14ac:dyDescent="0.2">
      <c r="A74" s="29"/>
      <c r="B74" s="26"/>
      <c r="C74" s="27"/>
      <c r="D74" s="27"/>
      <c r="E74" s="28"/>
    </row>
    <row r="75" spans="1:5" ht="15" customHeight="1" x14ac:dyDescent="0.2">
      <c r="B75" s="12" t="s">
        <v>49</v>
      </c>
      <c r="C75" s="12" t="s">
        <v>50</v>
      </c>
      <c r="D75" s="13" t="s">
        <v>51</v>
      </c>
      <c r="E75" s="12" t="s">
        <v>52</v>
      </c>
    </row>
    <row r="76" spans="1:5" ht="15" customHeight="1" x14ac:dyDescent="0.2">
      <c r="B76" s="14">
        <v>33160</v>
      </c>
      <c r="C76" s="15"/>
      <c r="D76" s="16" t="s">
        <v>63</v>
      </c>
      <c r="E76" s="17">
        <v>685500</v>
      </c>
    </row>
    <row r="77" spans="1:5" ht="15" customHeight="1" x14ac:dyDescent="0.2">
      <c r="B77" s="18"/>
      <c r="C77" s="19" t="s">
        <v>54</v>
      </c>
      <c r="D77" s="20"/>
      <c r="E77" s="21">
        <f>SUM(E76:E76)</f>
        <v>685500</v>
      </c>
    </row>
    <row r="78" spans="1:5" ht="15" customHeight="1" x14ac:dyDescent="0.2"/>
    <row r="79" spans="1:5" ht="15" customHeight="1" x14ac:dyDescent="0.2"/>
    <row r="80" spans="1:5" ht="15" customHeight="1" x14ac:dyDescent="0.25">
      <c r="A80" s="4" t="s">
        <v>64</v>
      </c>
    </row>
    <row r="81" spans="1:5" ht="15" customHeight="1" x14ac:dyDescent="0.2">
      <c r="A81" s="248" t="s">
        <v>60</v>
      </c>
      <c r="B81" s="248"/>
      <c r="C81" s="248"/>
      <c r="D81" s="248"/>
      <c r="E81" s="248"/>
    </row>
    <row r="82" spans="1:5" ht="15" customHeight="1" x14ac:dyDescent="0.2">
      <c r="A82" s="246" t="s">
        <v>65</v>
      </c>
      <c r="B82" s="246"/>
      <c r="C82" s="246"/>
      <c r="D82" s="246"/>
      <c r="E82" s="246"/>
    </row>
    <row r="83" spans="1:5" ht="15" customHeight="1" x14ac:dyDescent="0.2">
      <c r="A83" s="245" t="s">
        <v>66</v>
      </c>
      <c r="B83" s="245"/>
      <c r="C83" s="245"/>
      <c r="D83" s="245"/>
      <c r="E83" s="245"/>
    </row>
    <row r="84" spans="1:5" ht="15" customHeight="1" x14ac:dyDescent="0.2">
      <c r="A84" s="245"/>
      <c r="B84" s="245"/>
      <c r="C84" s="245"/>
      <c r="D84" s="245"/>
      <c r="E84" s="245"/>
    </row>
    <row r="85" spans="1:5" ht="15" customHeight="1" x14ac:dyDescent="0.2">
      <c r="A85" s="245"/>
      <c r="B85" s="245"/>
      <c r="C85" s="245"/>
      <c r="D85" s="245"/>
      <c r="E85" s="245"/>
    </row>
    <row r="86" spans="1:5" ht="15" customHeight="1" x14ac:dyDescent="0.2">
      <c r="A86" s="245"/>
      <c r="B86" s="245"/>
      <c r="C86" s="245"/>
      <c r="D86" s="245"/>
      <c r="E86" s="245"/>
    </row>
    <row r="87" spans="1:5" ht="15" customHeight="1" x14ac:dyDescent="0.2">
      <c r="A87" s="245"/>
      <c r="B87" s="245"/>
      <c r="C87" s="245"/>
      <c r="D87" s="245"/>
      <c r="E87" s="245"/>
    </row>
    <row r="88" spans="1:5" ht="15" customHeight="1" x14ac:dyDescent="0.2">
      <c r="A88" s="43"/>
      <c r="B88" s="43"/>
      <c r="C88" s="43"/>
      <c r="D88" s="43"/>
      <c r="E88" s="43"/>
    </row>
    <row r="89" spans="1:5" ht="15" customHeight="1" x14ac:dyDescent="0.25">
      <c r="A89" s="5" t="s">
        <v>1</v>
      </c>
      <c r="B89" s="6"/>
      <c r="C89" s="6"/>
      <c r="D89" s="6"/>
      <c r="E89" s="6"/>
    </row>
    <row r="90" spans="1:5" ht="15" customHeight="1" x14ac:dyDescent="0.2">
      <c r="A90" s="7" t="s">
        <v>67</v>
      </c>
      <c r="B90" s="11"/>
      <c r="C90" s="11"/>
      <c r="D90" s="11"/>
      <c r="E90" s="11" t="s">
        <v>68</v>
      </c>
    </row>
    <row r="91" spans="1:5" ht="15" customHeight="1" x14ac:dyDescent="0.25">
      <c r="A91" s="9"/>
      <c r="B91" s="5"/>
      <c r="C91" s="6"/>
      <c r="D91" s="6"/>
      <c r="E91" s="10"/>
    </row>
    <row r="92" spans="1:5" ht="15" customHeight="1" x14ac:dyDescent="0.2">
      <c r="B92" s="12" t="s">
        <v>49</v>
      </c>
      <c r="C92" s="12" t="s">
        <v>50</v>
      </c>
      <c r="D92" s="13" t="s">
        <v>51</v>
      </c>
      <c r="E92" s="12" t="s">
        <v>52</v>
      </c>
    </row>
    <row r="93" spans="1:5" ht="15" customHeight="1" x14ac:dyDescent="0.2">
      <c r="B93" s="14">
        <v>13305</v>
      </c>
      <c r="C93" s="15"/>
      <c r="D93" s="16" t="s">
        <v>53</v>
      </c>
      <c r="E93" s="17">
        <v>20472000</v>
      </c>
    </row>
    <row r="94" spans="1:5" ht="15" customHeight="1" x14ac:dyDescent="0.2">
      <c r="B94" s="18"/>
      <c r="C94" s="19" t="s">
        <v>54</v>
      </c>
      <c r="D94" s="20"/>
      <c r="E94" s="21">
        <f>SUM(E93:E93)</f>
        <v>20472000</v>
      </c>
    </row>
    <row r="95" spans="1:5" ht="15" customHeight="1" x14ac:dyDescent="0.2"/>
    <row r="96" spans="1:5" ht="15" customHeight="1" x14ac:dyDescent="0.25">
      <c r="A96" s="5" t="s">
        <v>17</v>
      </c>
      <c r="B96" s="6"/>
      <c r="C96" s="6"/>
      <c r="D96" s="6"/>
      <c r="E96" s="9"/>
    </row>
    <row r="97" spans="1:5" ht="15" customHeight="1" x14ac:dyDescent="0.2">
      <c r="A97" s="29" t="s">
        <v>69</v>
      </c>
      <c r="B97" s="11"/>
      <c r="C97" s="11"/>
      <c r="D97" s="11"/>
      <c r="E97" s="11" t="s">
        <v>70</v>
      </c>
    </row>
    <row r="98" spans="1:5" ht="15" customHeight="1" x14ac:dyDescent="0.25">
      <c r="A98" s="9"/>
      <c r="B98" s="5"/>
      <c r="C98" s="6"/>
      <c r="D98" s="6"/>
      <c r="E98" s="10"/>
    </row>
    <row r="99" spans="1:5" ht="15" customHeight="1" x14ac:dyDescent="0.2">
      <c r="B99" s="12" t="s">
        <v>49</v>
      </c>
      <c r="C99" s="12" t="s">
        <v>50</v>
      </c>
      <c r="D99" s="13" t="s">
        <v>51</v>
      </c>
      <c r="E99" s="12" t="s">
        <v>52</v>
      </c>
    </row>
    <row r="100" spans="1:5" ht="15" customHeight="1" x14ac:dyDescent="0.2">
      <c r="B100" s="14">
        <v>13305</v>
      </c>
      <c r="C100" s="15"/>
      <c r="D100" s="44" t="s">
        <v>71</v>
      </c>
      <c r="E100" s="17">
        <v>13232900</v>
      </c>
    </row>
    <row r="101" spans="1:5" ht="15" customHeight="1" x14ac:dyDescent="0.2">
      <c r="B101" s="18"/>
      <c r="C101" s="19" t="s">
        <v>54</v>
      </c>
      <c r="D101" s="20"/>
      <c r="E101" s="21">
        <f>SUM(E100:E100)</f>
        <v>13232900</v>
      </c>
    </row>
    <row r="102" spans="1:5" ht="15" customHeight="1" x14ac:dyDescent="0.2"/>
    <row r="103" spans="1:5" ht="15" customHeight="1" x14ac:dyDescent="0.2">
      <c r="C103" s="12" t="s">
        <v>50</v>
      </c>
      <c r="D103" s="45" t="s">
        <v>55</v>
      </c>
      <c r="E103" s="12" t="s">
        <v>52</v>
      </c>
    </row>
    <row r="104" spans="1:5" ht="15" customHeight="1" x14ac:dyDescent="0.2">
      <c r="C104" s="32">
        <v>4399</v>
      </c>
      <c r="D104" s="46" t="s">
        <v>72</v>
      </c>
      <c r="E104" s="17">
        <v>4594800</v>
      </c>
    </row>
    <row r="105" spans="1:5" ht="15" customHeight="1" x14ac:dyDescent="0.2">
      <c r="C105" s="32">
        <v>4399</v>
      </c>
      <c r="D105" s="33" t="s">
        <v>56</v>
      </c>
      <c r="E105" s="17">
        <v>2644300</v>
      </c>
    </row>
    <row r="106" spans="1:5" ht="15" customHeight="1" x14ac:dyDescent="0.2">
      <c r="C106" s="19" t="s">
        <v>54</v>
      </c>
      <c r="D106" s="34"/>
      <c r="E106" s="35">
        <f>SUM(E104:E105)</f>
        <v>7239100</v>
      </c>
    </row>
    <row r="107" spans="1:5" ht="15" customHeight="1" x14ac:dyDescent="0.2"/>
    <row r="108" spans="1:5" ht="15" customHeight="1" x14ac:dyDescent="0.25">
      <c r="A108" s="4" t="s">
        <v>73</v>
      </c>
    </row>
    <row r="109" spans="1:5" ht="15" customHeight="1" x14ac:dyDescent="0.2">
      <c r="A109" s="249" t="s">
        <v>74</v>
      </c>
      <c r="B109" s="249"/>
      <c r="C109" s="249"/>
      <c r="D109" s="249"/>
      <c r="E109" s="249"/>
    </row>
    <row r="110" spans="1:5" ht="15" customHeight="1" x14ac:dyDescent="0.2">
      <c r="A110" s="249"/>
      <c r="B110" s="249"/>
      <c r="C110" s="249"/>
      <c r="D110" s="249"/>
      <c r="E110" s="249"/>
    </row>
    <row r="111" spans="1:5" ht="15" customHeight="1" x14ac:dyDescent="0.2">
      <c r="A111" s="245" t="s">
        <v>75</v>
      </c>
      <c r="B111" s="245"/>
      <c r="C111" s="245"/>
      <c r="D111" s="245"/>
      <c r="E111" s="245"/>
    </row>
    <row r="112" spans="1:5" ht="15" customHeight="1" x14ac:dyDescent="0.2">
      <c r="A112" s="245"/>
      <c r="B112" s="245"/>
      <c r="C112" s="245"/>
      <c r="D112" s="245"/>
      <c r="E112" s="245"/>
    </row>
    <row r="113" spans="1:5" ht="15" customHeight="1" x14ac:dyDescent="0.2">
      <c r="A113" s="245"/>
      <c r="B113" s="245"/>
      <c r="C113" s="245"/>
      <c r="D113" s="245"/>
      <c r="E113" s="245"/>
    </row>
    <row r="114" spans="1:5" ht="15" customHeight="1" x14ac:dyDescent="0.2">
      <c r="A114" s="245"/>
      <c r="B114" s="245"/>
      <c r="C114" s="245"/>
      <c r="D114" s="245"/>
      <c r="E114" s="245"/>
    </row>
    <row r="115" spans="1:5" ht="15" customHeight="1" x14ac:dyDescent="0.2">
      <c r="A115" s="245"/>
      <c r="B115" s="245"/>
      <c r="C115" s="245"/>
      <c r="D115" s="245"/>
      <c r="E115" s="245"/>
    </row>
    <row r="116" spans="1:5" ht="15" customHeight="1" x14ac:dyDescent="0.2">
      <c r="A116" s="245"/>
      <c r="B116" s="245"/>
      <c r="C116" s="245"/>
      <c r="D116" s="245"/>
      <c r="E116" s="245"/>
    </row>
    <row r="117" spans="1:5" ht="15" customHeight="1" x14ac:dyDescent="0.2">
      <c r="A117" s="245"/>
      <c r="B117" s="245"/>
      <c r="C117" s="245"/>
      <c r="D117" s="245"/>
      <c r="E117" s="245"/>
    </row>
    <row r="118" spans="1:5" ht="15" customHeight="1" x14ac:dyDescent="0.2">
      <c r="A118" s="245"/>
      <c r="B118" s="245"/>
      <c r="C118" s="245"/>
      <c r="D118" s="245"/>
      <c r="E118" s="245"/>
    </row>
    <row r="119" spans="1:5" ht="15" customHeight="1" x14ac:dyDescent="0.2">
      <c r="A119" s="245"/>
      <c r="B119" s="245"/>
      <c r="C119" s="245"/>
      <c r="D119" s="245"/>
      <c r="E119" s="245"/>
    </row>
    <row r="120" spans="1:5" ht="15" customHeight="1" x14ac:dyDescent="0.2"/>
    <row r="121" spans="1:5" ht="15" customHeight="1" x14ac:dyDescent="0.25">
      <c r="A121" s="5" t="s">
        <v>17</v>
      </c>
      <c r="B121" s="6"/>
      <c r="C121" s="6"/>
      <c r="D121" s="6"/>
      <c r="E121" s="6"/>
    </row>
    <row r="122" spans="1:5" ht="15" customHeight="1" x14ac:dyDescent="0.2">
      <c r="A122" s="7" t="s">
        <v>67</v>
      </c>
      <c r="B122" s="6"/>
      <c r="C122" s="6"/>
      <c r="D122" s="6"/>
      <c r="E122" s="8" t="s">
        <v>68</v>
      </c>
    </row>
    <row r="123" spans="1:5" ht="15" customHeight="1" x14ac:dyDescent="0.25">
      <c r="A123" s="5"/>
      <c r="B123" s="9"/>
      <c r="C123" s="6"/>
      <c r="D123" s="6"/>
      <c r="E123" s="10"/>
    </row>
    <row r="124" spans="1:5" ht="15" customHeight="1" x14ac:dyDescent="0.2">
      <c r="B124" s="12" t="s">
        <v>49</v>
      </c>
      <c r="C124" s="12" t="s">
        <v>50</v>
      </c>
      <c r="D124" s="48" t="s">
        <v>55</v>
      </c>
      <c r="E124" s="49" t="s">
        <v>52</v>
      </c>
    </row>
    <row r="125" spans="1:5" ht="15" customHeight="1" x14ac:dyDescent="0.2">
      <c r="B125" s="50">
        <v>13307</v>
      </c>
      <c r="C125" s="51">
        <v>4324</v>
      </c>
      <c r="D125" s="52" t="s">
        <v>76</v>
      </c>
      <c r="E125" s="53">
        <v>-156560</v>
      </c>
    </row>
    <row r="126" spans="1:5" ht="15" customHeight="1" x14ac:dyDescent="0.2">
      <c r="B126" s="54"/>
      <c r="C126" s="19" t="s">
        <v>54</v>
      </c>
      <c r="D126" s="20"/>
      <c r="E126" s="21">
        <f>SUM(E125:E125)</f>
        <v>-156560</v>
      </c>
    </row>
    <row r="127" spans="1:5" ht="15" customHeight="1" x14ac:dyDescent="0.2"/>
    <row r="128" spans="1:5" ht="15" customHeight="1" x14ac:dyDescent="0.25">
      <c r="A128" s="25" t="s">
        <v>17</v>
      </c>
      <c r="B128" s="27"/>
      <c r="C128" s="27"/>
      <c r="D128" s="27"/>
      <c r="E128" s="27"/>
    </row>
    <row r="129" spans="1:5" ht="15" customHeight="1" x14ac:dyDescent="0.2">
      <c r="A129" s="29" t="s">
        <v>69</v>
      </c>
      <c r="B129" s="11"/>
      <c r="C129" s="11"/>
      <c r="D129" s="11"/>
      <c r="E129" s="11" t="s">
        <v>70</v>
      </c>
    </row>
    <row r="130" spans="1:5" ht="15" customHeight="1" x14ac:dyDescent="0.2">
      <c r="A130" s="11"/>
      <c r="B130" s="55"/>
      <c r="C130" s="27"/>
      <c r="D130" s="11"/>
      <c r="E130" s="56"/>
    </row>
    <row r="131" spans="1:5" ht="15" customHeight="1" x14ac:dyDescent="0.2">
      <c r="B131" s="12" t="s">
        <v>49</v>
      </c>
      <c r="C131" s="30" t="s">
        <v>50</v>
      </c>
      <c r="D131" s="57" t="s">
        <v>51</v>
      </c>
      <c r="E131" s="49" t="s">
        <v>52</v>
      </c>
    </row>
    <row r="132" spans="1:5" ht="15" customHeight="1" x14ac:dyDescent="0.2">
      <c r="B132" s="50">
        <v>13307</v>
      </c>
      <c r="C132" s="58"/>
      <c r="D132" s="44" t="s">
        <v>71</v>
      </c>
      <c r="E132" s="59">
        <v>80560</v>
      </c>
    </row>
    <row r="133" spans="1:5" ht="15" customHeight="1" x14ac:dyDescent="0.2">
      <c r="B133" s="54"/>
      <c r="C133" s="60" t="s">
        <v>54</v>
      </c>
      <c r="D133" s="61"/>
      <c r="E133" s="62">
        <f>SUM(E132:E132)</f>
        <v>80560</v>
      </c>
    </row>
    <row r="134" spans="1:5" ht="15" customHeight="1" x14ac:dyDescent="0.2">
      <c r="A134" s="11"/>
      <c r="B134" s="11"/>
      <c r="C134" s="11"/>
      <c r="D134" s="11"/>
      <c r="E134" s="11"/>
    </row>
    <row r="135" spans="1:5" ht="15" customHeight="1" x14ac:dyDescent="0.25">
      <c r="A135" s="25" t="s">
        <v>17</v>
      </c>
      <c r="B135" s="27"/>
      <c r="C135" s="27"/>
      <c r="D135" s="27"/>
      <c r="E135" s="27"/>
    </row>
    <row r="136" spans="1:5" ht="15" customHeight="1" x14ac:dyDescent="0.2">
      <c r="A136" s="29" t="s">
        <v>77</v>
      </c>
      <c r="B136" s="11"/>
      <c r="C136" s="11"/>
      <c r="D136" s="11"/>
      <c r="E136" s="11" t="s">
        <v>78</v>
      </c>
    </row>
    <row r="137" spans="1:5" ht="15" customHeight="1" x14ac:dyDescent="0.2">
      <c r="A137" s="11"/>
      <c r="B137" s="55"/>
      <c r="C137" s="27"/>
      <c r="D137" s="11"/>
      <c r="E137" s="56"/>
    </row>
    <row r="138" spans="1:5" ht="15" customHeight="1" x14ac:dyDescent="0.2">
      <c r="A138" s="63"/>
      <c r="B138" s="12" t="s">
        <v>49</v>
      </c>
      <c r="C138" s="30" t="s">
        <v>50</v>
      </c>
      <c r="D138" s="57" t="s">
        <v>51</v>
      </c>
      <c r="E138" s="49" t="s">
        <v>52</v>
      </c>
    </row>
    <row r="139" spans="1:5" ht="15" customHeight="1" x14ac:dyDescent="0.2">
      <c r="A139" s="64"/>
      <c r="B139" s="50">
        <v>13307</v>
      </c>
      <c r="C139" s="58"/>
      <c r="D139" s="44" t="s">
        <v>71</v>
      </c>
      <c r="E139" s="59">
        <v>76000</v>
      </c>
    </row>
    <row r="140" spans="1:5" ht="15" customHeight="1" x14ac:dyDescent="0.2">
      <c r="A140" s="65"/>
      <c r="B140" s="54"/>
      <c r="C140" s="60" t="s">
        <v>54</v>
      </c>
      <c r="D140" s="61"/>
      <c r="E140" s="62">
        <f>SUM(E139)</f>
        <v>76000</v>
      </c>
    </row>
    <row r="141" spans="1:5" ht="15" customHeight="1" x14ac:dyDescent="0.2"/>
    <row r="142" spans="1:5" ht="15" customHeight="1" x14ac:dyDescent="0.2"/>
    <row r="143" spans="1:5" ht="15" customHeight="1" x14ac:dyDescent="0.25">
      <c r="A143" s="4" t="s">
        <v>79</v>
      </c>
    </row>
    <row r="144" spans="1:5" ht="15" customHeight="1" x14ac:dyDescent="0.2">
      <c r="A144" s="246" t="s">
        <v>80</v>
      </c>
      <c r="B144" s="246"/>
      <c r="C144" s="246"/>
      <c r="D144" s="246"/>
      <c r="E144" s="246"/>
    </row>
    <row r="145" spans="1:5" ht="15" customHeight="1" x14ac:dyDescent="0.2">
      <c r="A145" s="246"/>
      <c r="B145" s="246"/>
      <c r="C145" s="246"/>
      <c r="D145" s="246"/>
      <c r="E145" s="246"/>
    </row>
    <row r="146" spans="1:5" ht="15" customHeight="1" x14ac:dyDescent="0.2">
      <c r="A146" s="245" t="s">
        <v>195</v>
      </c>
      <c r="B146" s="245"/>
      <c r="C146" s="245"/>
      <c r="D146" s="245"/>
      <c r="E146" s="245"/>
    </row>
    <row r="147" spans="1:5" ht="15" customHeight="1" x14ac:dyDescent="0.2">
      <c r="A147" s="245"/>
      <c r="B147" s="245"/>
      <c r="C147" s="245"/>
      <c r="D147" s="245"/>
      <c r="E147" s="245"/>
    </row>
    <row r="148" spans="1:5" ht="15" customHeight="1" x14ac:dyDescent="0.2">
      <c r="A148" s="245"/>
      <c r="B148" s="245"/>
      <c r="C148" s="245"/>
      <c r="D148" s="245"/>
      <c r="E148" s="245"/>
    </row>
    <row r="149" spans="1:5" ht="15" customHeight="1" x14ac:dyDescent="0.2">
      <c r="A149" s="245"/>
      <c r="B149" s="245"/>
      <c r="C149" s="245"/>
      <c r="D149" s="245"/>
      <c r="E149" s="245"/>
    </row>
    <row r="150" spans="1:5" ht="15" customHeight="1" x14ac:dyDescent="0.2">
      <c r="A150" s="245"/>
      <c r="B150" s="245"/>
      <c r="C150" s="245"/>
      <c r="D150" s="245"/>
      <c r="E150" s="245"/>
    </row>
    <row r="151" spans="1:5" ht="15" customHeight="1" x14ac:dyDescent="0.2">
      <c r="A151" s="245"/>
      <c r="B151" s="245"/>
      <c r="C151" s="245"/>
      <c r="D151" s="245"/>
      <c r="E151" s="245"/>
    </row>
    <row r="152" spans="1:5" ht="15" customHeight="1" x14ac:dyDescent="0.2">
      <c r="A152" s="245"/>
      <c r="B152" s="245"/>
      <c r="C152" s="245"/>
      <c r="D152" s="245"/>
      <c r="E152" s="245"/>
    </row>
    <row r="153" spans="1:5" ht="15" customHeight="1" x14ac:dyDescent="0.2">
      <c r="A153" s="245"/>
      <c r="B153" s="245"/>
      <c r="C153" s="245"/>
      <c r="D153" s="245"/>
      <c r="E153" s="245"/>
    </row>
    <row r="154" spans="1:5" ht="15" customHeight="1" x14ac:dyDescent="0.2">
      <c r="A154" s="245"/>
      <c r="B154" s="245"/>
      <c r="C154" s="245"/>
      <c r="D154" s="245"/>
      <c r="E154" s="245"/>
    </row>
    <row r="155" spans="1:5" ht="15" customHeight="1" x14ac:dyDescent="0.2">
      <c r="A155" s="36"/>
      <c r="B155" s="36"/>
      <c r="C155" s="36"/>
      <c r="D155" s="36"/>
      <c r="E155" s="36"/>
    </row>
    <row r="156" spans="1:5" ht="15" customHeight="1" x14ac:dyDescent="0.2">
      <c r="A156" s="36"/>
      <c r="B156" s="36"/>
      <c r="C156" s="36"/>
      <c r="D156" s="36"/>
      <c r="E156" s="36"/>
    </row>
    <row r="157" spans="1:5" ht="15" customHeight="1" x14ac:dyDescent="0.2">
      <c r="A157" s="36"/>
      <c r="B157" s="36"/>
      <c r="C157" s="36"/>
      <c r="D157" s="36"/>
      <c r="E157" s="36"/>
    </row>
    <row r="158" spans="1:5" ht="15" customHeight="1" x14ac:dyDescent="0.2">
      <c r="A158" s="36"/>
      <c r="B158" s="36"/>
      <c r="C158" s="36"/>
      <c r="D158" s="36"/>
      <c r="E158" s="36"/>
    </row>
    <row r="159" spans="1:5" ht="15" customHeight="1" x14ac:dyDescent="0.2">
      <c r="A159" s="36"/>
      <c r="B159" s="36"/>
      <c r="C159" s="36"/>
      <c r="D159" s="36"/>
      <c r="E159" s="36"/>
    </row>
    <row r="160" spans="1:5" ht="15" customHeight="1" x14ac:dyDescent="0.25">
      <c r="A160" s="5" t="s">
        <v>17</v>
      </c>
      <c r="B160" s="6"/>
      <c r="C160" s="6"/>
      <c r="D160" s="6"/>
      <c r="E160" s="6"/>
    </row>
    <row r="161" spans="1:5" ht="15" customHeight="1" x14ac:dyDescent="0.2">
      <c r="A161" s="7" t="s">
        <v>67</v>
      </c>
      <c r="B161" s="6"/>
      <c r="C161" s="6"/>
      <c r="D161" s="6"/>
      <c r="E161" s="8" t="s">
        <v>68</v>
      </c>
    </row>
    <row r="162" spans="1:5" ht="15" customHeight="1" x14ac:dyDescent="0.25">
      <c r="A162" s="9"/>
      <c r="B162" s="5"/>
      <c r="C162" s="6"/>
      <c r="D162" s="6"/>
      <c r="E162" s="10"/>
    </row>
    <row r="163" spans="1:5" ht="15" customHeight="1" x14ac:dyDescent="0.2">
      <c r="A163" s="63"/>
      <c r="B163" s="66"/>
      <c r="C163" s="12" t="s">
        <v>50</v>
      </c>
      <c r="D163" s="45" t="s">
        <v>55</v>
      </c>
      <c r="E163" s="12" t="s">
        <v>52</v>
      </c>
    </row>
    <row r="164" spans="1:5" ht="15" customHeight="1" x14ac:dyDescent="0.2">
      <c r="A164" s="67"/>
      <c r="B164" s="68"/>
      <c r="C164" s="32">
        <v>6409</v>
      </c>
      <c r="D164" s="46" t="s">
        <v>76</v>
      </c>
      <c r="E164" s="17">
        <v>-700000</v>
      </c>
    </row>
    <row r="165" spans="1:5" ht="15" customHeight="1" x14ac:dyDescent="0.2">
      <c r="A165" s="22"/>
      <c r="B165" s="65"/>
      <c r="C165" s="19" t="s">
        <v>54</v>
      </c>
      <c r="D165" s="34"/>
      <c r="E165" s="35">
        <f>SUM(E164:E164)</f>
        <v>-700000</v>
      </c>
    </row>
    <row r="166" spans="1:5" ht="15" customHeight="1" x14ac:dyDescent="0.2">
      <c r="A166" s="36"/>
      <c r="B166" s="36"/>
      <c r="C166" s="36"/>
      <c r="D166" s="36"/>
      <c r="E166" s="36"/>
    </row>
    <row r="167" spans="1:5" ht="15" customHeight="1" x14ac:dyDescent="0.25">
      <c r="A167" s="5" t="s">
        <v>17</v>
      </c>
      <c r="B167" s="6"/>
      <c r="C167" s="6"/>
      <c r="D167" s="11"/>
      <c r="E167" s="11"/>
    </row>
    <row r="168" spans="1:5" ht="15" customHeight="1" x14ac:dyDescent="0.2">
      <c r="A168" s="69" t="s">
        <v>81</v>
      </c>
      <c r="B168" s="6"/>
      <c r="C168" s="6"/>
      <c r="D168" s="6"/>
      <c r="E168" s="8" t="s">
        <v>82</v>
      </c>
    </row>
    <row r="169" spans="1:5" ht="15" customHeight="1" x14ac:dyDescent="0.2">
      <c r="A169" s="9"/>
      <c r="B169" s="70"/>
      <c r="C169" s="6"/>
      <c r="D169" s="9"/>
      <c r="E169" s="71"/>
    </row>
    <row r="170" spans="1:5" ht="15" customHeight="1" x14ac:dyDescent="0.2">
      <c r="A170" s="63"/>
      <c r="B170" s="63"/>
      <c r="C170" s="12" t="s">
        <v>50</v>
      </c>
      <c r="D170" s="45" t="s">
        <v>55</v>
      </c>
      <c r="E170" s="12" t="s">
        <v>52</v>
      </c>
    </row>
    <row r="171" spans="1:5" ht="15" customHeight="1" x14ac:dyDescent="0.2">
      <c r="A171" s="72"/>
      <c r="B171" s="73"/>
      <c r="C171" s="32">
        <v>3636</v>
      </c>
      <c r="D171" s="74" t="s">
        <v>83</v>
      </c>
      <c r="E171" s="17">
        <v>700000</v>
      </c>
    </row>
    <row r="172" spans="1:5" ht="15" customHeight="1" x14ac:dyDescent="0.2">
      <c r="A172" s="22"/>
      <c r="B172" s="6"/>
      <c r="C172" s="19" t="s">
        <v>54</v>
      </c>
      <c r="D172" s="34"/>
      <c r="E172" s="35">
        <f>SUM(E171:E171)</f>
        <v>700000</v>
      </c>
    </row>
    <row r="173" spans="1:5" ht="15" customHeight="1" x14ac:dyDescent="0.2"/>
    <row r="174" spans="1:5" ht="15" customHeight="1" x14ac:dyDescent="0.2"/>
    <row r="175" spans="1:5" ht="15" customHeight="1" x14ac:dyDescent="0.25">
      <c r="A175" s="4" t="s">
        <v>84</v>
      </c>
    </row>
    <row r="176" spans="1:5" ht="15" customHeight="1" x14ac:dyDescent="0.2">
      <c r="A176" s="246" t="s">
        <v>85</v>
      </c>
      <c r="B176" s="246"/>
      <c r="C176" s="246"/>
      <c r="D176" s="246"/>
      <c r="E176" s="246"/>
    </row>
    <row r="177" spans="1:5" ht="15" customHeight="1" x14ac:dyDescent="0.2">
      <c r="A177" s="246"/>
      <c r="B177" s="246"/>
      <c r="C177" s="246"/>
      <c r="D177" s="246"/>
      <c r="E177" s="246"/>
    </row>
    <row r="178" spans="1:5" ht="15" customHeight="1" x14ac:dyDescent="0.2">
      <c r="A178" s="245" t="s">
        <v>86</v>
      </c>
      <c r="B178" s="245"/>
      <c r="C178" s="245"/>
      <c r="D178" s="245"/>
      <c r="E178" s="245"/>
    </row>
    <row r="179" spans="1:5" ht="15" customHeight="1" x14ac:dyDescent="0.2">
      <c r="A179" s="245"/>
      <c r="B179" s="245"/>
      <c r="C179" s="245"/>
      <c r="D179" s="245"/>
      <c r="E179" s="245"/>
    </row>
    <row r="180" spans="1:5" ht="15" customHeight="1" x14ac:dyDescent="0.2">
      <c r="A180" s="245"/>
      <c r="B180" s="245"/>
      <c r="C180" s="245"/>
      <c r="D180" s="245"/>
      <c r="E180" s="245"/>
    </row>
    <row r="181" spans="1:5" ht="15" customHeight="1" x14ac:dyDescent="0.2">
      <c r="A181" s="245"/>
      <c r="B181" s="245"/>
      <c r="C181" s="245"/>
      <c r="D181" s="245"/>
      <c r="E181" s="245"/>
    </row>
    <row r="182" spans="1:5" ht="15" customHeight="1" x14ac:dyDescent="0.2">
      <c r="A182" s="245"/>
      <c r="B182" s="245"/>
      <c r="C182" s="245"/>
      <c r="D182" s="245"/>
      <c r="E182" s="245"/>
    </row>
    <row r="183" spans="1:5" ht="15" customHeight="1" x14ac:dyDescent="0.2">
      <c r="A183" s="245"/>
      <c r="B183" s="245"/>
      <c r="C183" s="245"/>
      <c r="D183" s="245"/>
      <c r="E183" s="245"/>
    </row>
    <row r="184" spans="1:5" ht="15" customHeight="1" x14ac:dyDescent="0.2">
      <c r="A184" s="245"/>
      <c r="B184" s="245"/>
      <c r="C184" s="245"/>
      <c r="D184" s="245"/>
      <c r="E184" s="245"/>
    </row>
    <row r="185" spans="1:5" ht="15" customHeight="1" x14ac:dyDescent="0.2">
      <c r="A185" s="36"/>
      <c r="B185" s="36"/>
      <c r="C185" s="36"/>
      <c r="D185" s="36"/>
      <c r="E185" s="36"/>
    </row>
    <row r="186" spans="1:5" ht="15" customHeight="1" x14ac:dyDescent="0.25">
      <c r="A186" s="5" t="s">
        <v>17</v>
      </c>
      <c r="B186" s="6"/>
      <c r="C186" s="6"/>
      <c r="D186" s="6"/>
      <c r="E186" s="6"/>
    </row>
    <row r="187" spans="1:5" ht="15" customHeight="1" x14ac:dyDescent="0.2">
      <c r="A187" s="7" t="s">
        <v>67</v>
      </c>
      <c r="B187" s="6"/>
      <c r="C187" s="6"/>
      <c r="D187" s="6"/>
      <c r="E187" s="8" t="s">
        <v>68</v>
      </c>
    </row>
    <row r="188" spans="1:5" ht="15" customHeight="1" x14ac:dyDescent="0.25">
      <c r="A188" s="9"/>
      <c r="B188" s="5"/>
      <c r="C188" s="6"/>
      <c r="D188" s="6"/>
      <c r="E188" s="10"/>
    </row>
    <row r="189" spans="1:5" ht="15" customHeight="1" x14ac:dyDescent="0.2">
      <c r="A189" s="63"/>
      <c r="B189" s="66"/>
      <c r="C189" s="12" t="s">
        <v>50</v>
      </c>
      <c r="D189" s="45" t="s">
        <v>55</v>
      </c>
      <c r="E189" s="12" t="s">
        <v>52</v>
      </c>
    </row>
    <row r="190" spans="1:5" ht="15" customHeight="1" x14ac:dyDescent="0.2">
      <c r="A190" s="67"/>
      <c r="B190" s="68"/>
      <c r="C190" s="32">
        <v>6409</v>
      </c>
      <c r="D190" s="46" t="s">
        <v>76</v>
      </c>
      <c r="E190" s="17">
        <f>-105000-2300000-505000-850000</f>
        <v>-3760000</v>
      </c>
    </row>
    <row r="191" spans="1:5" ht="15" customHeight="1" x14ac:dyDescent="0.2">
      <c r="A191" s="22"/>
      <c r="B191" s="65"/>
      <c r="C191" s="19" t="s">
        <v>54</v>
      </c>
      <c r="D191" s="34"/>
      <c r="E191" s="35">
        <f>SUM(E190:E190)</f>
        <v>-3760000</v>
      </c>
    </row>
    <row r="192" spans="1:5" ht="15" customHeight="1" x14ac:dyDescent="0.2">
      <c r="A192" s="36"/>
      <c r="B192" s="36"/>
      <c r="C192" s="36"/>
      <c r="D192" s="36"/>
      <c r="E192" s="36"/>
    </row>
    <row r="193" spans="1:5" ht="15" customHeight="1" x14ac:dyDescent="0.25">
      <c r="A193" s="5" t="s">
        <v>17</v>
      </c>
      <c r="B193" s="6"/>
      <c r="C193" s="6"/>
      <c r="D193" s="11"/>
      <c r="E193" s="11"/>
    </row>
    <row r="194" spans="1:5" ht="15" customHeight="1" x14ac:dyDescent="0.2">
      <c r="A194" s="7" t="s">
        <v>87</v>
      </c>
      <c r="B194" s="6"/>
      <c r="C194" s="6"/>
      <c r="D194" s="6"/>
      <c r="E194" s="8" t="s">
        <v>88</v>
      </c>
    </row>
    <row r="195" spans="1:5" ht="15" customHeight="1" x14ac:dyDescent="0.2">
      <c r="A195" s="9"/>
      <c r="B195" s="70"/>
      <c r="C195" s="6"/>
      <c r="D195" s="9"/>
      <c r="E195" s="71"/>
    </row>
    <row r="196" spans="1:5" ht="15" customHeight="1" x14ac:dyDescent="0.2">
      <c r="A196" s="63"/>
      <c r="B196" s="30" t="s">
        <v>49</v>
      </c>
      <c r="C196" s="12" t="s">
        <v>50</v>
      </c>
      <c r="D196" s="45" t="s">
        <v>55</v>
      </c>
      <c r="E196" s="12" t="s">
        <v>52</v>
      </c>
    </row>
    <row r="197" spans="1:5" ht="15" customHeight="1" x14ac:dyDescent="0.2">
      <c r="A197" s="72"/>
      <c r="B197" s="14">
        <v>10</v>
      </c>
      <c r="C197" s="32"/>
      <c r="D197" s="75" t="s">
        <v>89</v>
      </c>
      <c r="E197" s="17">
        <f>105000+2300000</f>
        <v>2405000</v>
      </c>
    </row>
    <row r="198" spans="1:5" ht="15" customHeight="1" x14ac:dyDescent="0.2">
      <c r="A198" s="72"/>
      <c r="B198" s="14">
        <v>12</v>
      </c>
      <c r="C198" s="32"/>
      <c r="D198" s="75" t="s">
        <v>89</v>
      </c>
      <c r="E198" s="17">
        <v>505000</v>
      </c>
    </row>
    <row r="199" spans="1:5" ht="15" customHeight="1" x14ac:dyDescent="0.2">
      <c r="A199" s="72"/>
      <c r="B199" s="14">
        <v>15</v>
      </c>
      <c r="C199" s="32"/>
      <c r="D199" s="75" t="s">
        <v>89</v>
      </c>
      <c r="E199" s="17">
        <v>850000</v>
      </c>
    </row>
    <row r="200" spans="1:5" ht="15" customHeight="1" x14ac:dyDescent="0.2">
      <c r="A200" s="22"/>
      <c r="B200" s="54"/>
      <c r="C200" s="19" t="s">
        <v>54</v>
      </c>
      <c r="D200" s="34"/>
      <c r="E200" s="35">
        <f>SUM(E197:E199)</f>
        <v>3760000</v>
      </c>
    </row>
    <row r="201" spans="1:5" ht="15" customHeight="1" x14ac:dyDescent="0.2"/>
    <row r="202" spans="1:5" ht="15" customHeight="1" x14ac:dyDescent="0.2"/>
    <row r="203" spans="1:5" ht="15" customHeight="1" x14ac:dyDescent="0.25">
      <c r="A203" s="4" t="s">
        <v>90</v>
      </c>
    </row>
    <row r="204" spans="1:5" ht="15" customHeight="1" x14ac:dyDescent="0.2">
      <c r="A204" s="249" t="s">
        <v>91</v>
      </c>
      <c r="B204" s="249"/>
      <c r="C204" s="249"/>
      <c r="D204" s="249"/>
      <c r="E204" s="249"/>
    </row>
    <row r="205" spans="1:5" ht="15" customHeight="1" x14ac:dyDescent="0.2">
      <c r="A205" s="249"/>
      <c r="B205" s="249"/>
      <c r="C205" s="249"/>
      <c r="D205" s="249"/>
      <c r="E205" s="249"/>
    </row>
    <row r="206" spans="1:5" ht="15" customHeight="1" x14ac:dyDescent="0.2">
      <c r="A206" s="245" t="s">
        <v>92</v>
      </c>
      <c r="B206" s="245"/>
      <c r="C206" s="245"/>
      <c r="D206" s="245"/>
      <c r="E206" s="245"/>
    </row>
    <row r="207" spans="1:5" ht="15" customHeight="1" x14ac:dyDescent="0.2">
      <c r="A207" s="245"/>
      <c r="B207" s="245"/>
      <c r="C207" s="245"/>
      <c r="D207" s="245"/>
      <c r="E207" s="245"/>
    </row>
    <row r="208" spans="1:5" ht="15" customHeight="1" x14ac:dyDescent="0.2">
      <c r="A208" s="245"/>
      <c r="B208" s="245"/>
      <c r="C208" s="245"/>
      <c r="D208" s="245"/>
      <c r="E208" s="245"/>
    </row>
    <row r="209" spans="1:5" ht="15" customHeight="1" x14ac:dyDescent="0.2">
      <c r="A209" s="245"/>
      <c r="B209" s="245"/>
      <c r="C209" s="245"/>
      <c r="D209" s="245"/>
      <c r="E209" s="245"/>
    </row>
    <row r="210" spans="1:5" ht="15" customHeight="1" x14ac:dyDescent="0.2">
      <c r="A210" s="245"/>
      <c r="B210" s="245"/>
      <c r="C210" s="245"/>
      <c r="D210" s="245"/>
      <c r="E210" s="245"/>
    </row>
    <row r="211" spans="1:5" ht="15" customHeight="1" x14ac:dyDescent="0.2">
      <c r="A211" s="245"/>
      <c r="B211" s="245"/>
      <c r="C211" s="245"/>
      <c r="D211" s="245"/>
      <c r="E211" s="245"/>
    </row>
    <row r="212" spans="1:5" ht="15" customHeight="1" x14ac:dyDescent="0.2">
      <c r="A212" s="245"/>
      <c r="B212" s="245"/>
      <c r="C212" s="245"/>
      <c r="D212" s="245"/>
      <c r="E212" s="245"/>
    </row>
    <row r="213" spans="1:5" ht="15" customHeight="1" x14ac:dyDescent="0.2">
      <c r="A213" s="43"/>
      <c r="B213" s="43"/>
      <c r="C213" s="43"/>
      <c r="D213" s="43"/>
      <c r="E213" s="43"/>
    </row>
    <row r="214" spans="1:5" ht="15" customHeight="1" x14ac:dyDescent="0.25">
      <c r="A214" s="25" t="s">
        <v>17</v>
      </c>
      <c r="B214" s="27"/>
      <c r="C214" s="27"/>
      <c r="D214" s="27"/>
      <c r="E214" s="27"/>
    </row>
    <row r="215" spans="1:5" ht="15" customHeight="1" x14ac:dyDescent="0.2">
      <c r="A215" s="29" t="s">
        <v>67</v>
      </c>
      <c r="B215" s="27"/>
      <c r="C215" s="27"/>
      <c r="D215" s="27"/>
      <c r="E215" s="28" t="s">
        <v>68</v>
      </c>
    </row>
    <row r="216" spans="1:5" ht="15" customHeight="1" x14ac:dyDescent="0.25">
      <c r="A216" s="25"/>
      <c r="B216" s="11"/>
      <c r="C216" s="27"/>
      <c r="D216" s="27"/>
      <c r="E216" s="76"/>
    </row>
    <row r="217" spans="1:5" ht="15" customHeight="1" x14ac:dyDescent="0.2">
      <c r="A217" s="66"/>
      <c r="B217" s="66"/>
      <c r="C217" s="30" t="s">
        <v>50</v>
      </c>
      <c r="D217" s="45" t="s">
        <v>55</v>
      </c>
      <c r="E217" s="49" t="s">
        <v>52</v>
      </c>
    </row>
    <row r="218" spans="1:5" ht="15" customHeight="1" x14ac:dyDescent="0.2">
      <c r="A218" s="77"/>
      <c r="B218" s="73"/>
      <c r="C218" s="78">
        <v>6409</v>
      </c>
      <c r="D218" s="46" t="s">
        <v>76</v>
      </c>
      <c r="E218" s="79">
        <v>-232000</v>
      </c>
    </row>
    <row r="219" spans="1:5" ht="15" customHeight="1" x14ac:dyDescent="0.2">
      <c r="A219" s="80"/>
      <c r="B219" s="81"/>
      <c r="C219" s="60" t="s">
        <v>54</v>
      </c>
      <c r="D219" s="82"/>
      <c r="E219" s="83">
        <f>E218</f>
        <v>-232000</v>
      </c>
    </row>
    <row r="220" spans="1:5" ht="15" customHeight="1" x14ac:dyDescent="0.2">
      <c r="A220" s="11"/>
      <c r="B220" s="84"/>
      <c r="C220" s="11"/>
      <c r="D220" s="11"/>
      <c r="E220" s="11"/>
    </row>
    <row r="221" spans="1:5" ht="15" customHeight="1" x14ac:dyDescent="0.25">
      <c r="A221" s="25" t="s">
        <v>17</v>
      </c>
      <c r="B221" s="26"/>
      <c r="C221" s="27"/>
      <c r="D221" s="27"/>
      <c r="E221" s="27"/>
    </row>
    <row r="222" spans="1:5" ht="15" customHeight="1" x14ac:dyDescent="0.2">
      <c r="A222" s="29" t="s">
        <v>93</v>
      </c>
      <c r="B222" s="27"/>
      <c r="C222" s="27"/>
      <c r="D222" s="27"/>
      <c r="E222" s="28" t="s">
        <v>94</v>
      </c>
    </row>
    <row r="223" spans="1:5" ht="15" customHeight="1" x14ac:dyDescent="0.2">
      <c r="A223" s="11"/>
      <c r="B223" s="85"/>
      <c r="C223" s="27"/>
      <c r="D223" s="11"/>
      <c r="E223" s="56"/>
    </row>
    <row r="224" spans="1:5" ht="15" customHeight="1" x14ac:dyDescent="0.2">
      <c r="B224" s="63"/>
      <c r="C224" s="30" t="s">
        <v>50</v>
      </c>
      <c r="D224" s="48" t="s">
        <v>55</v>
      </c>
      <c r="E224" s="30" t="s">
        <v>52</v>
      </c>
    </row>
    <row r="225" spans="1:5" ht="15" customHeight="1" x14ac:dyDescent="0.2">
      <c r="B225" s="64"/>
      <c r="C225" s="58">
        <v>3769</v>
      </c>
      <c r="D225" s="46" t="s">
        <v>95</v>
      </c>
      <c r="E225" s="86">
        <v>232000</v>
      </c>
    </row>
    <row r="226" spans="1:5" ht="15" customHeight="1" x14ac:dyDescent="0.2">
      <c r="B226" s="65"/>
      <c r="C226" s="60" t="s">
        <v>54</v>
      </c>
      <c r="D226" s="61"/>
      <c r="E226" s="62">
        <f>SUM(E225:E225)</f>
        <v>232000</v>
      </c>
    </row>
    <row r="227" spans="1:5" ht="15" customHeight="1" x14ac:dyDescent="0.2"/>
    <row r="228" spans="1:5" ht="15" customHeight="1" x14ac:dyDescent="0.2"/>
    <row r="229" spans="1:5" ht="15" customHeight="1" x14ac:dyDescent="0.25">
      <c r="A229" s="4" t="s">
        <v>96</v>
      </c>
    </row>
    <row r="230" spans="1:5" ht="15" customHeight="1" x14ac:dyDescent="0.2">
      <c r="A230" s="249" t="s">
        <v>97</v>
      </c>
      <c r="B230" s="249"/>
      <c r="C230" s="249"/>
      <c r="D230" s="249"/>
      <c r="E230" s="249"/>
    </row>
    <row r="231" spans="1:5" ht="15" customHeight="1" x14ac:dyDescent="0.2">
      <c r="A231" s="249"/>
      <c r="B231" s="249"/>
      <c r="C231" s="249"/>
      <c r="D231" s="249"/>
      <c r="E231" s="249"/>
    </row>
    <row r="232" spans="1:5" ht="15" customHeight="1" x14ac:dyDescent="0.2">
      <c r="A232" s="245" t="s">
        <v>98</v>
      </c>
      <c r="B232" s="245"/>
      <c r="C232" s="245"/>
      <c r="D232" s="245"/>
      <c r="E232" s="245"/>
    </row>
    <row r="233" spans="1:5" ht="15" customHeight="1" x14ac:dyDescent="0.2">
      <c r="A233" s="245"/>
      <c r="B233" s="245"/>
      <c r="C233" s="245"/>
      <c r="D233" s="245"/>
      <c r="E233" s="245"/>
    </row>
    <row r="234" spans="1:5" ht="15" customHeight="1" x14ac:dyDescent="0.2">
      <c r="A234" s="245"/>
      <c r="B234" s="245"/>
      <c r="C234" s="245"/>
      <c r="D234" s="245"/>
      <c r="E234" s="245"/>
    </row>
    <row r="235" spans="1:5" ht="15" customHeight="1" x14ac:dyDescent="0.2">
      <c r="A235" s="245"/>
      <c r="B235" s="245"/>
      <c r="C235" s="245"/>
      <c r="D235" s="245"/>
      <c r="E235" s="245"/>
    </row>
    <row r="236" spans="1:5" ht="15" customHeight="1" x14ac:dyDescent="0.2">
      <c r="A236" s="245"/>
      <c r="B236" s="245"/>
      <c r="C236" s="245"/>
      <c r="D236" s="245"/>
      <c r="E236" s="245"/>
    </row>
    <row r="237" spans="1:5" ht="15" customHeight="1" x14ac:dyDescent="0.2">
      <c r="A237" s="245"/>
      <c r="B237" s="245"/>
      <c r="C237" s="245"/>
      <c r="D237" s="245"/>
      <c r="E237" s="245"/>
    </row>
    <row r="238" spans="1:5" ht="15" customHeight="1" x14ac:dyDescent="0.2">
      <c r="A238" s="245"/>
      <c r="B238" s="245"/>
      <c r="C238" s="245"/>
      <c r="D238" s="245"/>
      <c r="E238" s="245"/>
    </row>
    <row r="239" spans="1:5" ht="15" customHeight="1" x14ac:dyDescent="0.2">
      <c r="A239" s="43"/>
      <c r="B239" s="43"/>
      <c r="C239" s="43"/>
      <c r="D239" s="43"/>
      <c r="E239" s="43"/>
    </row>
    <row r="240" spans="1:5" ht="15" customHeight="1" x14ac:dyDescent="0.25">
      <c r="A240" s="25" t="s">
        <v>17</v>
      </c>
      <c r="B240" s="27"/>
      <c r="C240" s="27"/>
      <c r="D240" s="27"/>
      <c r="E240" s="27"/>
    </row>
    <row r="241" spans="1:5" ht="15" customHeight="1" x14ac:dyDescent="0.2">
      <c r="A241" s="29" t="s">
        <v>67</v>
      </c>
      <c r="B241" s="27"/>
      <c r="C241" s="27"/>
      <c r="D241" s="27"/>
      <c r="E241" s="28" t="s">
        <v>68</v>
      </c>
    </row>
    <row r="242" spans="1:5" ht="15" customHeight="1" x14ac:dyDescent="0.25">
      <c r="A242" s="25"/>
      <c r="B242" s="11"/>
      <c r="C242" s="27"/>
      <c r="D242" s="27"/>
      <c r="E242" s="76"/>
    </row>
    <row r="243" spans="1:5" ht="15" customHeight="1" x14ac:dyDescent="0.2">
      <c r="A243" s="66"/>
      <c r="B243" s="66"/>
      <c r="C243" s="30" t="s">
        <v>50</v>
      </c>
      <c r="D243" s="45" t="s">
        <v>55</v>
      </c>
      <c r="E243" s="49" t="s">
        <v>52</v>
      </c>
    </row>
    <row r="244" spans="1:5" ht="15" customHeight="1" x14ac:dyDescent="0.2">
      <c r="A244" s="77"/>
      <c r="B244" s="73"/>
      <c r="C244" s="78">
        <v>6409</v>
      </c>
      <c r="D244" s="46" t="s">
        <v>76</v>
      </c>
      <c r="E244" s="79">
        <f>-300000-75000-27000</f>
        <v>-402000</v>
      </c>
    </row>
    <row r="245" spans="1:5" ht="15" customHeight="1" x14ac:dyDescent="0.2">
      <c r="A245" s="80"/>
      <c r="B245" s="81"/>
      <c r="C245" s="60" t="s">
        <v>54</v>
      </c>
      <c r="D245" s="82"/>
      <c r="E245" s="83">
        <f>E244</f>
        <v>-402000</v>
      </c>
    </row>
    <row r="246" spans="1:5" ht="15" customHeight="1" x14ac:dyDescent="0.2"/>
    <row r="247" spans="1:5" ht="15" customHeight="1" x14ac:dyDescent="0.25">
      <c r="A247" s="25" t="s">
        <v>17</v>
      </c>
      <c r="B247" s="27"/>
      <c r="C247" s="27"/>
      <c r="D247" s="27"/>
      <c r="E247" s="11"/>
    </row>
    <row r="248" spans="1:5" ht="15" customHeight="1" x14ac:dyDescent="0.2">
      <c r="A248" s="29" t="s">
        <v>99</v>
      </c>
      <c r="B248" s="27"/>
      <c r="C248" s="27"/>
      <c r="D248" s="27"/>
      <c r="E248" s="28" t="s">
        <v>100</v>
      </c>
    </row>
    <row r="249" spans="1:5" ht="15" customHeight="1" x14ac:dyDescent="0.2">
      <c r="A249" s="29"/>
      <c r="B249" s="11"/>
      <c r="C249" s="27"/>
      <c r="D249" s="27"/>
      <c r="E249" s="76"/>
    </row>
    <row r="250" spans="1:5" ht="15" customHeight="1" x14ac:dyDescent="0.2">
      <c r="A250" s="66"/>
      <c r="B250" s="66"/>
      <c r="C250" s="30" t="s">
        <v>50</v>
      </c>
      <c r="D250" s="45" t="s">
        <v>55</v>
      </c>
      <c r="E250" s="49" t="s">
        <v>52</v>
      </c>
    </row>
    <row r="251" spans="1:5" ht="15" customHeight="1" x14ac:dyDescent="0.2">
      <c r="A251" s="66"/>
      <c r="B251" s="66"/>
      <c r="C251" s="58">
        <v>6172</v>
      </c>
      <c r="D251" s="46" t="s">
        <v>101</v>
      </c>
      <c r="E251" s="87">
        <v>402000</v>
      </c>
    </row>
    <row r="252" spans="1:5" ht="15" customHeight="1" x14ac:dyDescent="0.2">
      <c r="A252" s="64"/>
      <c r="B252" s="64"/>
      <c r="C252" s="60" t="s">
        <v>54</v>
      </c>
      <c r="D252" s="82"/>
      <c r="E252" s="83">
        <f>SUM(E251:E251)</f>
        <v>402000</v>
      </c>
    </row>
    <row r="253" spans="1:5" ht="15" customHeight="1" x14ac:dyDescent="0.2"/>
    <row r="254" spans="1:5" ht="15" customHeight="1" x14ac:dyDescent="0.2"/>
    <row r="255" spans="1:5" ht="15" customHeight="1" x14ac:dyDescent="0.25">
      <c r="A255" s="4" t="s">
        <v>102</v>
      </c>
    </row>
    <row r="256" spans="1:5" ht="15" customHeight="1" x14ac:dyDescent="0.2">
      <c r="A256" s="249" t="s">
        <v>97</v>
      </c>
      <c r="B256" s="249"/>
      <c r="C256" s="249"/>
      <c r="D256" s="249"/>
      <c r="E256" s="249"/>
    </row>
    <row r="257" spans="1:5" ht="15" customHeight="1" x14ac:dyDescent="0.2">
      <c r="A257" s="249"/>
      <c r="B257" s="249"/>
      <c r="C257" s="249"/>
      <c r="D257" s="249"/>
      <c r="E257" s="249"/>
    </row>
    <row r="258" spans="1:5" ht="15" customHeight="1" x14ac:dyDescent="0.2">
      <c r="A258" s="245" t="s">
        <v>103</v>
      </c>
      <c r="B258" s="245"/>
      <c r="C258" s="245"/>
      <c r="D258" s="245"/>
      <c r="E258" s="245"/>
    </row>
    <row r="259" spans="1:5" ht="15" customHeight="1" x14ac:dyDescent="0.2">
      <c r="A259" s="245"/>
      <c r="B259" s="245"/>
      <c r="C259" s="245"/>
      <c r="D259" s="245"/>
      <c r="E259" s="245"/>
    </row>
    <row r="260" spans="1:5" ht="15" customHeight="1" x14ac:dyDescent="0.2">
      <c r="A260" s="245"/>
      <c r="B260" s="245"/>
      <c r="C260" s="245"/>
      <c r="D260" s="245"/>
      <c r="E260" s="245"/>
    </row>
    <row r="261" spans="1:5" ht="15" customHeight="1" x14ac:dyDescent="0.2">
      <c r="A261" s="245"/>
      <c r="B261" s="245"/>
      <c r="C261" s="245"/>
      <c r="D261" s="245"/>
      <c r="E261" s="245"/>
    </row>
    <row r="262" spans="1:5" ht="15" customHeight="1" x14ac:dyDescent="0.2">
      <c r="A262" s="245"/>
      <c r="B262" s="245"/>
      <c r="C262" s="245"/>
      <c r="D262" s="245"/>
      <c r="E262" s="245"/>
    </row>
    <row r="263" spans="1:5" ht="15" customHeight="1" x14ac:dyDescent="0.2">
      <c r="A263" s="245"/>
      <c r="B263" s="245"/>
      <c r="C263" s="245"/>
      <c r="D263" s="245"/>
      <c r="E263" s="245"/>
    </row>
    <row r="264" spans="1:5" ht="15" customHeight="1" x14ac:dyDescent="0.2">
      <c r="A264" s="245"/>
      <c r="B264" s="245"/>
      <c r="C264" s="245"/>
      <c r="D264" s="245"/>
      <c r="E264" s="245"/>
    </row>
    <row r="265" spans="1:5" ht="15" customHeight="1" x14ac:dyDescent="0.2">
      <c r="A265" s="43"/>
      <c r="B265" s="43"/>
      <c r="C265" s="43"/>
      <c r="D265" s="43"/>
      <c r="E265" s="43"/>
    </row>
    <row r="266" spans="1:5" ht="15" customHeight="1" x14ac:dyDescent="0.2">
      <c r="A266" s="43"/>
      <c r="B266" s="43"/>
      <c r="C266" s="43"/>
      <c r="D266" s="43"/>
      <c r="E266" s="43"/>
    </row>
    <row r="267" spans="1:5" ht="15" customHeight="1" x14ac:dyDescent="0.25">
      <c r="A267" s="25" t="s">
        <v>17</v>
      </c>
      <c r="B267" s="27"/>
      <c r="C267" s="27"/>
      <c r="D267" s="27"/>
      <c r="E267" s="27"/>
    </row>
    <row r="268" spans="1:5" ht="15" customHeight="1" x14ac:dyDescent="0.2">
      <c r="A268" s="29" t="s">
        <v>67</v>
      </c>
      <c r="B268" s="27"/>
      <c r="C268" s="27"/>
      <c r="D268" s="27"/>
      <c r="E268" s="28" t="s">
        <v>68</v>
      </c>
    </row>
    <row r="269" spans="1:5" ht="15" customHeight="1" x14ac:dyDescent="0.25">
      <c r="A269" s="25"/>
      <c r="B269" s="11"/>
      <c r="C269" s="27"/>
      <c r="D269" s="27"/>
      <c r="E269" s="76"/>
    </row>
    <row r="270" spans="1:5" ht="15" customHeight="1" x14ac:dyDescent="0.2">
      <c r="A270" s="66"/>
      <c r="B270" s="66"/>
      <c r="C270" s="30" t="s">
        <v>50</v>
      </c>
      <c r="D270" s="45" t="s">
        <v>55</v>
      </c>
      <c r="E270" s="49" t="s">
        <v>52</v>
      </c>
    </row>
    <row r="271" spans="1:5" ht="15" customHeight="1" x14ac:dyDescent="0.2">
      <c r="A271" s="77"/>
      <c r="B271" s="73"/>
      <c r="C271" s="78">
        <v>6409</v>
      </c>
      <c r="D271" s="46" t="s">
        <v>76</v>
      </c>
      <c r="E271" s="79">
        <f>-890000-222500-80100-35600</f>
        <v>-1228200</v>
      </c>
    </row>
    <row r="272" spans="1:5" ht="15" customHeight="1" x14ac:dyDescent="0.2">
      <c r="A272" s="80"/>
      <c r="B272" s="81"/>
      <c r="C272" s="60" t="s">
        <v>54</v>
      </c>
      <c r="D272" s="82"/>
      <c r="E272" s="83">
        <f>E271</f>
        <v>-1228200</v>
      </c>
    </row>
    <row r="273" spans="1:5" ht="15" customHeight="1" x14ac:dyDescent="0.2"/>
    <row r="274" spans="1:5" ht="15" customHeight="1" x14ac:dyDescent="0.25">
      <c r="A274" s="25" t="s">
        <v>17</v>
      </c>
      <c r="B274" s="27"/>
      <c r="C274" s="27"/>
      <c r="D274" s="27"/>
      <c r="E274" s="11"/>
    </row>
    <row r="275" spans="1:5" ht="15" customHeight="1" x14ac:dyDescent="0.2">
      <c r="A275" s="29" t="s">
        <v>99</v>
      </c>
      <c r="B275" s="27"/>
      <c r="C275" s="27"/>
      <c r="D275" s="27"/>
      <c r="E275" s="28" t="s">
        <v>100</v>
      </c>
    </row>
    <row r="276" spans="1:5" ht="15" customHeight="1" x14ac:dyDescent="0.2">
      <c r="A276" s="29"/>
      <c r="B276" s="11"/>
      <c r="C276" s="27"/>
      <c r="D276" s="27"/>
      <c r="E276" s="76"/>
    </row>
    <row r="277" spans="1:5" ht="15" customHeight="1" x14ac:dyDescent="0.2">
      <c r="A277" s="66"/>
      <c r="B277" s="66"/>
      <c r="C277" s="30" t="s">
        <v>50</v>
      </c>
      <c r="D277" s="45" t="s">
        <v>55</v>
      </c>
      <c r="E277" s="49" t="s">
        <v>52</v>
      </c>
    </row>
    <row r="278" spans="1:5" ht="15" customHeight="1" x14ac:dyDescent="0.2">
      <c r="A278" s="66"/>
      <c r="B278" s="66"/>
      <c r="C278" s="58">
        <v>6172</v>
      </c>
      <c r="D278" s="46" t="s">
        <v>101</v>
      </c>
      <c r="E278" s="87">
        <f>890000+222500+80100</f>
        <v>1192600</v>
      </c>
    </row>
    <row r="279" spans="1:5" ht="15" customHeight="1" x14ac:dyDescent="0.2">
      <c r="A279" s="64"/>
      <c r="B279" s="64"/>
      <c r="C279" s="60" t="s">
        <v>54</v>
      </c>
      <c r="D279" s="82"/>
      <c r="E279" s="83">
        <f>SUM(E278:E278)</f>
        <v>1192600</v>
      </c>
    </row>
    <row r="280" spans="1:5" ht="15" customHeight="1" x14ac:dyDescent="0.2"/>
    <row r="281" spans="1:5" ht="15" customHeight="1" x14ac:dyDescent="0.25">
      <c r="A281" s="5" t="s">
        <v>17</v>
      </c>
    </row>
    <row r="282" spans="1:5" ht="15" customHeight="1" x14ac:dyDescent="0.2">
      <c r="A282" s="29" t="s">
        <v>21</v>
      </c>
      <c r="B282" s="26"/>
      <c r="C282" s="27"/>
      <c r="D282" s="27"/>
      <c r="E282" s="28" t="s">
        <v>104</v>
      </c>
    </row>
    <row r="283" spans="1:5" ht="15" customHeight="1" x14ac:dyDescent="0.2">
      <c r="A283" s="29"/>
      <c r="B283" s="11"/>
      <c r="C283" s="27"/>
      <c r="D283" s="27"/>
      <c r="E283" s="76"/>
    </row>
    <row r="284" spans="1:5" ht="15" customHeight="1" x14ac:dyDescent="0.2">
      <c r="A284" s="66"/>
      <c r="B284" s="66"/>
      <c r="C284" s="30" t="s">
        <v>50</v>
      </c>
      <c r="D284" s="45" t="s">
        <v>55</v>
      </c>
      <c r="E284" s="12" t="s">
        <v>52</v>
      </c>
    </row>
    <row r="285" spans="1:5" ht="15" customHeight="1" x14ac:dyDescent="0.2">
      <c r="A285" s="77"/>
      <c r="B285" s="73"/>
      <c r="C285" s="58">
        <v>6172</v>
      </c>
      <c r="D285" s="46" t="s">
        <v>105</v>
      </c>
      <c r="E285" s="87">
        <v>35600</v>
      </c>
    </row>
    <row r="286" spans="1:5" ht="15" customHeight="1" x14ac:dyDescent="0.2">
      <c r="A286" s="64"/>
      <c r="B286" s="64"/>
      <c r="C286" s="60" t="s">
        <v>54</v>
      </c>
      <c r="D286" s="33"/>
      <c r="E286" s="83">
        <f>SUM(E285:E285)</f>
        <v>35600</v>
      </c>
    </row>
    <row r="287" spans="1:5" ht="15" customHeight="1" x14ac:dyDescent="0.2"/>
    <row r="288" spans="1:5" ht="15" customHeight="1" x14ac:dyDescent="0.2"/>
    <row r="289" spans="1:5" ht="15" customHeight="1" x14ac:dyDescent="0.25">
      <c r="A289" s="4" t="s">
        <v>106</v>
      </c>
    </row>
    <row r="290" spans="1:5" ht="15" customHeight="1" x14ac:dyDescent="0.2">
      <c r="A290" s="246" t="s">
        <v>85</v>
      </c>
      <c r="B290" s="246"/>
      <c r="C290" s="246"/>
      <c r="D290" s="246"/>
      <c r="E290" s="246"/>
    </row>
    <row r="291" spans="1:5" ht="15" customHeight="1" x14ac:dyDescent="0.2">
      <c r="A291" s="246"/>
      <c r="B291" s="246"/>
      <c r="C291" s="246"/>
      <c r="D291" s="246"/>
      <c r="E291" s="246"/>
    </row>
    <row r="292" spans="1:5" ht="15" customHeight="1" x14ac:dyDescent="0.2">
      <c r="A292" s="245" t="s">
        <v>107</v>
      </c>
      <c r="B292" s="245"/>
      <c r="C292" s="245"/>
      <c r="D292" s="245"/>
      <c r="E292" s="245"/>
    </row>
    <row r="293" spans="1:5" ht="15" customHeight="1" x14ac:dyDescent="0.2">
      <c r="A293" s="245"/>
      <c r="B293" s="245"/>
      <c r="C293" s="245"/>
      <c r="D293" s="245"/>
      <c r="E293" s="245"/>
    </row>
    <row r="294" spans="1:5" ht="15" customHeight="1" x14ac:dyDescent="0.2">
      <c r="A294" s="245"/>
      <c r="B294" s="245"/>
      <c r="C294" s="245"/>
      <c r="D294" s="245"/>
      <c r="E294" s="245"/>
    </row>
    <row r="295" spans="1:5" ht="15" customHeight="1" x14ac:dyDescent="0.2">
      <c r="A295" s="245"/>
      <c r="B295" s="245"/>
      <c r="C295" s="245"/>
      <c r="D295" s="245"/>
      <c r="E295" s="245"/>
    </row>
    <row r="296" spans="1:5" ht="15" customHeight="1" x14ac:dyDescent="0.2">
      <c r="A296" s="245"/>
      <c r="B296" s="245"/>
      <c r="C296" s="245"/>
      <c r="D296" s="245"/>
      <c r="E296" s="245"/>
    </row>
    <row r="297" spans="1:5" ht="15" customHeight="1" x14ac:dyDescent="0.2">
      <c r="A297" s="245"/>
      <c r="B297" s="245"/>
      <c r="C297" s="245"/>
      <c r="D297" s="245"/>
      <c r="E297" s="245"/>
    </row>
    <row r="298" spans="1:5" ht="15" customHeight="1" x14ac:dyDescent="0.2">
      <c r="A298" s="245"/>
      <c r="B298" s="245"/>
      <c r="C298" s="245"/>
      <c r="D298" s="245"/>
      <c r="E298" s="245"/>
    </row>
    <row r="299" spans="1:5" ht="15" customHeight="1" x14ac:dyDescent="0.2">
      <c r="A299" s="245"/>
      <c r="B299" s="245"/>
      <c r="C299" s="245"/>
      <c r="D299" s="245"/>
      <c r="E299" s="245"/>
    </row>
    <row r="300" spans="1:5" ht="15" customHeight="1" x14ac:dyDescent="0.2">
      <c r="A300" s="245"/>
      <c r="B300" s="245"/>
      <c r="C300" s="245"/>
      <c r="D300" s="245"/>
      <c r="E300" s="245"/>
    </row>
    <row r="301" spans="1:5" ht="15" customHeight="1" x14ac:dyDescent="0.2">
      <c r="A301" s="36"/>
      <c r="B301" s="36"/>
      <c r="C301" s="36"/>
      <c r="D301" s="36"/>
      <c r="E301" s="36"/>
    </row>
    <row r="302" spans="1:5" ht="15" customHeight="1" x14ac:dyDescent="0.25">
      <c r="A302" s="5" t="s">
        <v>17</v>
      </c>
      <c r="B302" s="6"/>
      <c r="C302" s="6"/>
      <c r="D302" s="6"/>
      <c r="E302" s="6"/>
    </row>
    <row r="303" spans="1:5" ht="15" customHeight="1" x14ac:dyDescent="0.2">
      <c r="A303" s="7" t="s">
        <v>67</v>
      </c>
      <c r="B303" s="6"/>
      <c r="C303" s="6"/>
      <c r="D303" s="6"/>
      <c r="E303" s="8" t="s">
        <v>68</v>
      </c>
    </row>
    <row r="304" spans="1:5" ht="15" customHeight="1" x14ac:dyDescent="0.25">
      <c r="A304" s="9"/>
      <c r="B304" s="5"/>
      <c r="C304" s="6"/>
      <c r="D304" s="6"/>
      <c r="E304" s="10"/>
    </row>
    <row r="305" spans="1:5" ht="15" customHeight="1" x14ac:dyDescent="0.2">
      <c r="A305" s="63"/>
      <c r="B305" s="66"/>
      <c r="C305" s="12" t="s">
        <v>50</v>
      </c>
      <c r="D305" s="45" t="s">
        <v>55</v>
      </c>
      <c r="E305" s="12" t="s">
        <v>52</v>
      </c>
    </row>
    <row r="306" spans="1:5" ht="15" customHeight="1" x14ac:dyDescent="0.2">
      <c r="A306" s="67"/>
      <c r="B306" s="68"/>
      <c r="C306" s="32">
        <v>6409</v>
      </c>
      <c r="D306" s="46" t="s">
        <v>76</v>
      </c>
      <c r="E306" s="17">
        <v>-5400000</v>
      </c>
    </row>
    <row r="307" spans="1:5" ht="15" customHeight="1" x14ac:dyDescent="0.2">
      <c r="A307" s="22"/>
      <c r="B307" s="65"/>
      <c r="C307" s="19" t="s">
        <v>54</v>
      </c>
      <c r="D307" s="34"/>
      <c r="E307" s="35">
        <f>SUM(E306:E306)</f>
        <v>-5400000</v>
      </c>
    </row>
    <row r="308" spans="1:5" ht="15" customHeight="1" x14ac:dyDescent="0.2">
      <c r="A308" s="36"/>
      <c r="B308" s="36"/>
      <c r="C308" s="36"/>
      <c r="D308" s="36"/>
      <c r="E308" s="36"/>
    </row>
    <row r="309" spans="1:5" ht="15" customHeight="1" x14ac:dyDescent="0.25">
      <c r="A309" s="5" t="s">
        <v>17</v>
      </c>
      <c r="B309" s="6"/>
      <c r="C309" s="6"/>
      <c r="D309" s="11"/>
      <c r="E309" s="11"/>
    </row>
    <row r="310" spans="1:5" ht="15" customHeight="1" x14ac:dyDescent="0.2">
      <c r="A310" s="7" t="s">
        <v>87</v>
      </c>
      <c r="B310" s="6"/>
      <c r="C310" s="6"/>
      <c r="D310" s="6"/>
      <c r="E310" s="8" t="s">
        <v>108</v>
      </c>
    </row>
    <row r="311" spans="1:5" ht="15" customHeight="1" x14ac:dyDescent="0.2">
      <c r="A311" s="9"/>
      <c r="B311" s="70"/>
      <c r="C311" s="6"/>
      <c r="D311" s="9"/>
      <c r="E311" s="71"/>
    </row>
    <row r="312" spans="1:5" ht="15" customHeight="1" x14ac:dyDescent="0.2">
      <c r="A312" s="63"/>
      <c r="B312" s="30" t="s">
        <v>49</v>
      </c>
      <c r="C312" s="12" t="s">
        <v>50</v>
      </c>
      <c r="D312" s="45" t="s">
        <v>55</v>
      </c>
      <c r="E312" s="12" t="s">
        <v>52</v>
      </c>
    </row>
    <row r="313" spans="1:5" ht="15" customHeight="1" x14ac:dyDescent="0.2">
      <c r="A313" s="72"/>
      <c r="B313" s="14">
        <v>14</v>
      </c>
      <c r="C313" s="32"/>
      <c r="D313" s="75" t="s">
        <v>89</v>
      </c>
      <c r="E313" s="17">
        <v>5400000</v>
      </c>
    </row>
    <row r="314" spans="1:5" ht="15" customHeight="1" x14ac:dyDescent="0.2">
      <c r="A314" s="22"/>
      <c r="B314" s="54"/>
      <c r="C314" s="19" t="s">
        <v>54</v>
      </c>
      <c r="D314" s="34"/>
      <c r="E314" s="35">
        <f>SUM(E313:E313)</f>
        <v>5400000</v>
      </c>
    </row>
    <row r="315" spans="1:5" ht="15" customHeight="1" x14ac:dyDescent="0.2"/>
    <row r="316" spans="1:5" ht="15" customHeight="1" x14ac:dyDescent="0.2"/>
    <row r="317" spans="1:5" ht="15" customHeight="1" x14ac:dyDescent="0.2"/>
    <row r="318" spans="1:5" ht="15" customHeight="1" x14ac:dyDescent="0.2"/>
    <row r="319" spans="1:5" ht="15" customHeight="1" x14ac:dyDescent="0.2"/>
    <row r="320" spans="1:5" ht="15" customHeight="1" x14ac:dyDescent="0.25">
      <c r="A320" s="4" t="s">
        <v>109</v>
      </c>
    </row>
    <row r="321" spans="1:5" ht="15" customHeight="1" x14ac:dyDescent="0.2">
      <c r="A321" s="246" t="s">
        <v>110</v>
      </c>
      <c r="B321" s="246"/>
      <c r="C321" s="246"/>
      <c r="D321" s="246"/>
      <c r="E321" s="246"/>
    </row>
    <row r="322" spans="1:5" ht="15" customHeight="1" x14ac:dyDescent="0.2">
      <c r="A322" s="246"/>
      <c r="B322" s="246"/>
      <c r="C322" s="246"/>
      <c r="D322" s="246"/>
      <c r="E322" s="246"/>
    </row>
    <row r="323" spans="1:5" ht="15" customHeight="1" x14ac:dyDescent="0.2">
      <c r="A323" s="245" t="s">
        <v>111</v>
      </c>
      <c r="B323" s="245"/>
      <c r="C323" s="245"/>
      <c r="D323" s="245"/>
      <c r="E323" s="245"/>
    </row>
    <row r="324" spans="1:5" ht="15" customHeight="1" x14ac:dyDescent="0.2">
      <c r="A324" s="245"/>
      <c r="B324" s="245"/>
      <c r="C324" s="245"/>
      <c r="D324" s="245"/>
      <c r="E324" s="245"/>
    </row>
    <row r="325" spans="1:5" ht="15" customHeight="1" x14ac:dyDescent="0.2">
      <c r="A325" s="245"/>
      <c r="B325" s="245"/>
      <c r="C325" s="245"/>
      <c r="D325" s="245"/>
      <c r="E325" s="245"/>
    </row>
    <row r="326" spans="1:5" ht="15" customHeight="1" x14ac:dyDescent="0.2">
      <c r="A326" s="245"/>
      <c r="B326" s="245"/>
      <c r="C326" s="245"/>
      <c r="D326" s="245"/>
      <c r="E326" s="245"/>
    </row>
    <row r="327" spans="1:5" ht="15" customHeight="1" x14ac:dyDescent="0.2">
      <c r="A327" s="245"/>
      <c r="B327" s="245"/>
      <c r="C327" s="245"/>
      <c r="D327" s="245"/>
      <c r="E327" s="245"/>
    </row>
    <row r="328" spans="1:5" ht="15" customHeight="1" x14ac:dyDescent="0.2">
      <c r="A328" s="36"/>
      <c r="B328" s="36"/>
      <c r="C328" s="36"/>
      <c r="D328" s="36"/>
      <c r="E328" s="36"/>
    </row>
    <row r="329" spans="1:5" ht="15" customHeight="1" x14ac:dyDescent="0.25">
      <c r="A329" s="25" t="s">
        <v>17</v>
      </c>
    </row>
    <row r="330" spans="1:5" ht="15" customHeight="1" x14ac:dyDescent="0.2">
      <c r="A330" s="29" t="s">
        <v>112</v>
      </c>
      <c r="B330" s="26"/>
      <c r="C330" s="27"/>
      <c r="D330" s="27"/>
      <c r="E330" s="28" t="s">
        <v>113</v>
      </c>
    </row>
    <row r="331" spans="1:5" ht="15" customHeight="1" x14ac:dyDescent="0.2">
      <c r="A331" s="29"/>
      <c r="B331" s="11"/>
      <c r="C331" s="27"/>
      <c r="D331" s="27"/>
      <c r="E331" s="76"/>
    </row>
    <row r="332" spans="1:5" ht="15" customHeight="1" x14ac:dyDescent="0.2">
      <c r="A332" s="66"/>
      <c r="B332" s="66"/>
      <c r="C332" s="30" t="s">
        <v>50</v>
      </c>
      <c r="D332" s="45" t="s">
        <v>55</v>
      </c>
      <c r="E332" s="12" t="s">
        <v>52</v>
      </c>
    </row>
    <row r="333" spans="1:5" ht="15" customHeight="1" x14ac:dyDescent="0.2">
      <c r="A333" s="77"/>
      <c r="B333" s="73"/>
      <c r="C333" s="58">
        <v>6113</v>
      </c>
      <c r="D333" s="44" t="s">
        <v>95</v>
      </c>
      <c r="E333" s="87">
        <v>-15000</v>
      </c>
    </row>
    <row r="334" spans="1:5" ht="15" customHeight="1" x14ac:dyDescent="0.2">
      <c r="A334" s="64"/>
      <c r="B334" s="64"/>
      <c r="C334" s="60" t="s">
        <v>54</v>
      </c>
      <c r="D334" s="33"/>
      <c r="E334" s="83">
        <f>SUM(E333:E333)</f>
        <v>-15000</v>
      </c>
    </row>
    <row r="335" spans="1:5" ht="15" customHeight="1" x14ac:dyDescent="0.2"/>
    <row r="336" spans="1:5" ht="15" customHeight="1" x14ac:dyDescent="0.25">
      <c r="A336" s="25" t="s">
        <v>17</v>
      </c>
      <c r="B336" s="27"/>
      <c r="C336" s="27"/>
      <c r="D336" s="27"/>
      <c r="E336" s="27"/>
    </row>
    <row r="337" spans="1:5" ht="15" customHeight="1" x14ac:dyDescent="0.2">
      <c r="A337" s="29" t="s">
        <v>99</v>
      </c>
      <c r="B337" s="27"/>
      <c r="C337" s="27"/>
      <c r="D337" s="27"/>
      <c r="E337" s="28" t="s">
        <v>100</v>
      </c>
    </row>
    <row r="338" spans="1:5" ht="15" customHeight="1" x14ac:dyDescent="0.25">
      <c r="A338" s="25"/>
      <c r="B338" s="11"/>
      <c r="C338" s="27"/>
      <c r="D338" s="27"/>
      <c r="E338" s="76"/>
    </row>
    <row r="339" spans="1:5" ht="15" customHeight="1" x14ac:dyDescent="0.2">
      <c r="A339" s="63"/>
      <c r="B339" s="63"/>
      <c r="C339" s="30" t="s">
        <v>50</v>
      </c>
      <c r="D339" s="45" t="s">
        <v>55</v>
      </c>
      <c r="E339" s="49" t="s">
        <v>52</v>
      </c>
    </row>
    <row r="340" spans="1:5" ht="15" customHeight="1" x14ac:dyDescent="0.2">
      <c r="A340" s="88"/>
      <c r="B340" s="68"/>
      <c r="C340" s="58">
        <v>6172</v>
      </c>
      <c r="D340" s="46" t="s">
        <v>95</v>
      </c>
      <c r="E340" s="87">
        <v>15000</v>
      </c>
    </row>
    <row r="341" spans="1:5" ht="15" customHeight="1" x14ac:dyDescent="0.2">
      <c r="A341" s="67"/>
      <c r="B341" s="68"/>
      <c r="C341" s="60" t="s">
        <v>54</v>
      </c>
      <c r="D341" s="82"/>
      <c r="E341" s="83">
        <f>SUM(E340:E340)</f>
        <v>15000</v>
      </c>
    </row>
    <row r="342" spans="1:5" ht="15" customHeight="1" x14ac:dyDescent="0.2"/>
    <row r="343" spans="1:5" ht="15" customHeight="1" x14ac:dyDescent="0.2"/>
    <row r="344" spans="1:5" ht="15" customHeight="1" x14ac:dyDescent="0.25">
      <c r="A344" s="4" t="s">
        <v>114</v>
      </c>
    </row>
    <row r="345" spans="1:5" ht="15" customHeight="1" x14ac:dyDescent="0.2">
      <c r="A345" s="246" t="s">
        <v>115</v>
      </c>
      <c r="B345" s="246"/>
      <c r="C345" s="246"/>
      <c r="D345" s="246"/>
      <c r="E345" s="246"/>
    </row>
    <row r="346" spans="1:5" ht="15" customHeight="1" x14ac:dyDescent="0.2">
      <c r="A346" s="246"/>
      <c r="B346" s="246"/>
      <c r="C346" s="246"/>
      <c r="D346" s="246"/>
      <c r="E346" s="246"/>
    </row>
    <row r="347" spans="1:5" ht="15" customHeight="1" x14ac:dyDescent="0.2">
      <c r="A347" s="246"/>
      <c r="B347" s="246"/>
      <c r="C347" s="246"/>
      <c r="D347" s="246"/>
      <c r="E347" s="246"/>
    </row>
    <row r="348" spans="1:5" ht="15" customHeight="1" x14ac:dyDescent="0.2">
      <c r="A348" s="245" t="s">
        <v>116</v>
      </c>
      <c r="B348" s="245"/>
      <c r="C348" s="245"/>
      <c r="D348" s="245"/>
      <c r="E348" s="245"/>
    </row>
    <row r="349" spans="1:5" ht="15" customHeight="1" x14ac:dyDescent="0.2">
      <c r="A349" s="245"/>
      <c r="B349" s="245"/>
      <c r="C349" s="245"/>
      <c r="D349" s="245"/>
      <c r="E349" s="245"/>
    </row>
    <row r="350" spans="1:5" ht="15" customHeight="1" x14ac:dyDescent="0.2">
      <c r="A350" s="245"/>
      <c r="B350" s="245"/>
      <c r="C350" s="245"/>
      <c r="D350" s="245"/>
      <c r="E350" s="245"/>
    </row>
    <row r="351" spans="1:5" ht="15" customHeight="1" x14ac:dyDescent="0.2">
      <c r="A351" s="245"/>
      <c r="B351" s="245"/>
      <c r="C351" s="245"/>
      <c r="D351" s="245"/>
      <c r="E351" s="245"/>
    </row>
    <row r="352" spans="1:5" ht="15" customHeight="1" x14ac:dyDescent="0.2">
      <c r="A352" s="245"/>
      <c r="B352" s="245"/>
      <c r="C352" s="245"/>
      <c r="D352" s="245"/>
      <c r="E352" s="245"/>
    </row>
    <row r="353" spans="1:5" ht="15" customHeight="1" x14ac:dyDescent="0.2">
      <c r="A353" s="245"/>
      <c r="B353" s="245"/>
      <c r="C353" s="245"/>
      <c r="D353" s="245"/>
      <c r="E353" s="245"/>
    </row>
    <row r="354" spans="1:5" ht="15" customHeight="1" x14ac:dyDescent="0.2">
      <c r="A354" s="245"/>
      <c r="B354" s="245"/>
      <c r="C354" s="245"/>
      <c r="D354" s="245"/>
      <c r="E354" s="245"/>
    </row>
    <row r="355" spans="1:5" ht="15" customHeight="1" x14ac:dyDescent="0.2">
      <c r="A355" s="36"/>
      <c r="B355" s="36"/>
      <c r="C355" s="36"/>
      <c r="D355" s="36"/>
      <c r="E355" s="36"/>
    </row>
    <row r="356" spans="1:5" ht="15" customHeight="1" x14ac:dyDescent="0.25">
      <c r="A356" s="5" t="s">
        <v>17</v>
      </c>
      <c r="B356" s="6"/>
      <c r="C356" s="6"/>
      <c r="D356" s="11"/>
      <c r="E356" s="11"/>
    </row>
    <row r="357" spans="1:5" ht="15" customHeight="1" x14ac:dyDescent="0.2">
      <c r="A357" s="7" t="s">
        <v>87</v>
      </c>
      <c r="B357" s="6"/>
      <c r="C357" s="6"/>
      <c r="D357" s="6"/>
      <c r="E357" s="8" t="s">
        <v>88</v>
      </c>
    </row>
    <row r="358" spans="1:5" ht="15" customHeight="1" x14ac:dyDescent="0.25">
      <c r="A358" s="89"/>
      <c r="B358" s="90"/>
      <c r="C358" s="6"/>
      <c r="D358" s="9"/>
      <c r="E358" s="71"/>
    </row>
    <row r="359" spans="1:5" ht="15" customHeight="1" x14ac:dyDescent="0.2">
      <c r="A359" s="63"/>
      <c r="B359" s="30" t="s">
        <v>49</v>
      </c>
      <c r="C359" s="12" t="s">
        <v>50</v>
      </c>
      <c r="D359" s="45" t="s">
        <v>55</v>
      </c>
      <c r="E359" s="49" t="s">
        <v>52</v>
      </c>
    </row>
    <row r="360" spans="1:5" ht="15" customHeight="1" x14ac:dyDescent="0.2">
      <c r="A360" s="67"/>
      <c r="B360" s="14">
        <v>14</v>
      </c>
      <c r="C360" s="32"/>
      <c r="D360" s="46" t="s">
        <v>89</v>
      </c>
      <c r="E360" s="17">
        <v>-33391</v>
      </c>
    </row>
    <row r="361" spans="1:5" ht="15" customHeight="1" x14ac:dyDescent="0.2">
      <c r="A361" s="22"/>
      <c r="B361" s="54"/>
      <c r="C361" s="19" t="s">
        <v>54</v>
      </c>
      <c r="D361" s="34"/>
      <c r="E361" s="35">
        <f>SUM(E360:E360)</f>
        <v>-33391</v>
      </c>
    </row>
    <row r="362" spans="1:5" ht="15" customHeight="1" x14ac:dyDescent="0.2"/>
    <row r="363" spans="1:5" ht="15" customHeight="1" x14ac:dyDescent="0.25">
      <c r="A363" s="5" t="s">
        <v>17</v>
      </c>
      <c r="B363" s="6"/>
      <c r="C363" s="6"/>
      <c r="D363" s="6"/>
      <c r="E363" s="6"/>
    </row>
    <row r="364" spans="1:5" ht="15" customHeight="1" x14ac:dyDescent="0.2">
      <c r="A364" s="91" t="s">
        <v>117</v>
      </c>
      <c r="B364" s="27"/>
      <c r="C364" s="27"/>
      <c r="D364" s="27"/>
      <c r="E364" s="28" t="s">
        <v>118</v>
      </c>
    </row>
    <row r="365" spans="1:5" ht="15" customHeight="1" x14ac:dyDescent="0.2">
      <c r="A365" s="92"/>
      <c r="B365" s="93"/>
      <c r="C365" s="27"/>
      <c r="D365" s="27"/>
      <c r="E365" s="76"/>
    </row>
    <row r="366" spans="1:5" ht="15" customHeight="1" x14ac:dyDescent="0.2">
      <c r="A366" s="63"/>
      <c r="B366" s="66"/>
      <c r="C366" s="30" t="s">
        <v>50</v>
      </c>
      <c r="D366" s="45" t="s">
        <v>55</v>
      </c>
      <c r="E366" s="49" t="s">
        <v>52</v>
      </c>
    </row>
    <row r="367" spans="1:5" ht="15" customHeight="1" x14ac:dyDescent="0.2">
      <c r="A367" s="77"/>
      <c r="B367" s="73"/>
      <c r="C367" s="32">
        <v>6172</v>
      </c>
      <c r="D367" s="46" t="s">
        <v>95</v>
      </c>
      <c r="E367" s="17">
        <v>33391</v>
      </c>
    </row>
    <row r="368" spans="1:5" ht="15" customHeight="1" x14ac:dyDescent="0.2">
      <c r="A368" s="65"/>
      <c r="B368" s="94"/>
      <c r="C368" s="60" t="s">
        <v>54</v>
      </c>
      <c r="D368" s="82"/>
      <c r="E368" s="83">
        <f>SUM(E367:E367)</f>
        <v>33391</v>
      </c>
    </row>
    <row r="369" spans="1:5" ht="15" customHeight="1" x14ac:dyDescent="0.2"/>
    <row r="370" spans="1:5" ht="15" customHeight="1" x14ac:dyDescent="0.2"/>
    <row r="371" spans="1:5" ht="15" customHeight="1" x14ac:dyDescent="0.2"/>
    <row r="372" spans="1:5" ht="15" customHeight="1" x14ac:dyDescent="0.2"/>
    <row r="373" spans="1:5" ht="15" customHeight="1" x14ac:dyDescent="0.25">
      <c r="A373" s="4" t="s">
        <v>119</v>
      </c>
    </row>
    <row r="374" spans="1:5" ht="15" customHeight="1" x14ac:dyDescent="0.2">
      <c r="A374" s="249" t="s">
        <v>120</v>
      </c>
      <c r="B374" s="249"/>
      <c r="C374" s="249"/>
      <c r="D374" s="249"/>
      <c r="E374" s="249"/>
    </row>
    <row r="375" spans="1:5" ht="15" customHeight="1" x14ac:dyDescent="0.2">
      <c r="A375" s="249"/>
      <c r="B375" s="249"/>
      <c r="C375" s="249"/>
      <c r="D375" s="249"/>
      <c r="E375" s="249"/>
    </row>
    <row r="376" spans="1:5" ht="15" customHeight="1" x14ac:dyDescent="0.2">
      <c r="A376" s="245" t="s">
        <v>121</v>
      </c>
      <c r="B376" s="245"/>
      <c r="C376" s="245"/>
      <c r="D376" s="245"/>
      <c r="E376" s="245"/>
    </row>
    <row r="377" spans="1:5" ht="15" customHeight="1" x14ac:dyDescent="0.2">
      <c r="A377" s="245"/>
      <c r="B377" s="245"/>
      <c r="C377" s="245"/>
      <c r="D377" s="245"/>
      <c r="E377" s="245"/>
    </row>
    <row r="378" spans="1:5" ht="15" customHeight="1" x14ac:dyDescent="0.2">
      <c r="A378" s="245"/>
      <c r="B378" s="245"/>
      <c r="C378" s="245"/>
      <c r="D378" s="245"/>
      <c r="E378" s="245"/>
    </row>
    <row r="379" spans="1:5" ht="15" customHeight="1" x14ac:dyDescent="0.2">
      <c r="A379" s="245"/>
      <c r="B379" s="245"/>
      <c r="C379" s="245"/>
      <c r="D379" s="245"/>
      <c r="E379" s="245"/>
    </row>
    <row r="380" spans="1:5" ht="15" customHeight="1" x14ac:dyDescent="0.2">
      <c r="A380" s="245"/>
      <c r="B380" s="245"/>
      <c r="C380" s="245"/>
      <c r="D380" s="245"/>
      <c r="E380" s="245"/>
    </row>
    <row r="381" spans="1:5" ht="15" customHeight="1" x14ac:dyDescent="0.2">
      <c r="A381" s="245"/>
      <c r="B381" s="245"/>
      <c r="C381" s="245"/>
      <c r="D381" s="245"/>
      <c r="E381" s="245"/>
    </row>
    <row r="382" spans="1:5" ht="15" customHeight="1" x14ac:dyDescent="0.2">
      <c r="A382" s="245"/>
      <c r="B382" s="245"/>
      <c r="C382" s="245"/>
      <c r="D382" s="245"/>
      <c r="E382" s="245"/>
    </row>
    <row r="383" spans="1:5" ht="15" customHeight="1" x14ac:dyDescent="0.2">
      <c r="A383" s="245"/>
      <c r="B383" s="245"/>
      <c r="C383" s="245"/>
      <c r="D383" s="245"/>
      <c r="E383" s="245"/>
    </row>
    <row r="384" spans="1:5" ht="15" customHeight="1" x14ac:dyDescent="0.2">
      <c r="A384" s="245"/>
      <c r="B384" s="245"/>
      <c r="C384" s="245"/>
      <c r="D384" s="245"/>
      <c r="E384" s="245"/>
    </row>
    <row r="385" spans="1:5" ht="15" customHeight="1" x14ac:dyDescent="0.2">
      <c r="A385" s="43"/>
      <c r="B385" s="43"/>
      <c r="C385" s="43"/>
      <c r="D385" s="43"/>
      <c r="E385" s="43"/>
    </row>
    <row r="386" spans="1:5" ht="15" customHeight="1" x14ac:dyDescent="0.25">
      <c r="A386" s="25" t="s">
        <v>17</v>
      </c>
      <c r="B386" s="27"/>
      <c r="C386" s="27"/>
      <c r="D386" s="27"/>
      <c r="E386" s="11"/>
    </row>
    <row r="387" spans="1:5" ht="15" customHeight="1" x14ac:dyDescent="0.2">
      <c r="A387" s="29" t="s">
        <v>122</v>
      </c>
      <c r="B387" s="11"/>
      <c r="C387" s="11"/>
      <c r="D387" s="11"/>
      <c r="E387" s="11" t="s">
        <v>123</v>
      </c>
    </row>
    <row r="388" spans="1:5" ht="15" customHeight="1" x14ac:dyDescent="0.2"/>
    <row r="389" spans="1:5" ht="15" customHeight="1" x14ac:dyDescent="0.2">
      <c r="B389" s="12" t="s">
        <v>49</v>
      </c>
      <c r="C389" s="30" t="s">
        <v>50</v>
      </c>
      <c r="D389" s="57" t="s">
        <v>51</v>
      </c>
      <c r="E389" s="49" t="s">
        <v>52</v>
      </c>
    </row>
    <row r="390" spans="1:5" ht="15" customHeight="1" x14ac:dyDescent="0.2">
      <c r="B390" s="14">
        <v>14</v>
      </c>
      <c r="C390" s="32"/>
      <c r="D390" s="44" t="s">
        <v>124</v>
      </c>
      <c r="E390" s="17">
        <v>-7000000</v>
      </c>
    </row>
    <row r="391" spans="1:5" ht="15" customHeight="1" x14ac:dyDescent="0.2">
      <c r="B391" s="54"/>
      <c r="C391" s="60" t="s">
        <v>54</v>
      </c>
      <c r="D391" s="61"/>
      <c r="E391" s="62">
        <f>SUM(E390:E390)</f>
        <v>-7000000</v>
      </c>
    </row>
    <row r="392" spans="1:5" ht="15" customHeight="1" x14ac:dyDescent="0.2">
      <c r="B392" s="65"/>
      <c r="C392" s="95"/>
      <c r="D392" s="96"/>
      <c r="E392" s="97"/>
    </row>
    <row r="393" spans="1:5" ht="15" customHeight="1" x14ac:dyDescent="0.25">
      <c r="A393" s="25" t="s">
        <v>17</v>
      </c>
      <c r="B393" s="27"/>
      <c r="C393" s="27"/>
      <c r="D393" s="27"/>
      <c r="E393" s="11"/>
    </row>
    <row r="394" spans="1:5" ht="15" customHeight="1" x14ac:dyDescent="0.2">
      <c r="A394" s="29" t="s">
        <v>77</v>
      </c>
      <c r="B394" s="11"/>
      <c r="C394" s="11"/>
      <c r="D394" s="11"/>
      <c r="E394" s="11" t="s">
        <v>78</v>
      </c>
    </row>
    <row r="395" spans="1:5" ht="15" customHeight="1" x14ac:dyDescent="0.2">
      <c r="A395" s="29"/>
      <c r="B395" s="11"/>
      <c r="C395" s="27"/>
      <c r="D395" s="27"/>
      <c r="E395" s="76"/>
    </row>
    <row r="396" spans="1:5" ht="15" customHeight="1" x14ac:dyDescent="0.2">
      <c r="A396" s="66"/>
      <c r="B396" s="12" t="s">
        <v>49</v>
      </c>
      <c r="C396" s="30" t="s">
        <v>50</v>
      </c>
      <c r="D396" s="57" t="s">
        <v>51</v>
      </c>
      <c r="E396" s="49" t="s">
        <v>52</v>
      </c>
    </row>
    <row r="397" spans="1:5" ht="15" customHeight="1" x14ac:dyDescent="0.2">
      <c r="A397" s="66"/>
      <c r="B397" s="98">
        <v>14</v>
      </c>
      <c r="C397" s="58"/>
      <c r="D397" s="46" t="s">
        <v>124</v>
      </c>
      <c r="E397" s="17">
        <v>2432348</v>
      </c>
    </row>
    <row r="398" spans="1:5" ht="15" customHeight="1" x14ac:dyDescent="0.2">
      <c r="A398" s="66"/>
      <c r="B398" s="98">
        <v>883</v>
      </c>
      <c r="C398" s="58"/>
      <c r="D398" s="46" t="s">
        <v>124</v>
      </c>
      <c r="E398" s="17">
        <v>2567652</v>
      </c>
    </row>
    <row r="399" spans="1:5" ht="15" customHeight="1" x14ac:dyDescent="0.2">
      <c r="A399" s="64"/>
      <c r="B399" s="54"/>
      <c r="C399" s="60" t="s">
        <v>54</v>
      </c>
      <c r="D399" s="61"/>
      <c r="E399" s="62">
        <f>SUM(E397:E398)</f>
        <v>5000000</v>
      </c>
    </row>
    <row r="400" spans="1:5" ht="15" customHeight="1" x14ac:dyDescent="0.2"/>
    <row r="401" spans="1:5" ht="15" customHeight="1" x14ac:dyDescent="0.25">
      <c r="A401" s="25" t="s">
        <v>17</v>
      </c>
      <c r="B401" s="27"/>
      <c r="C401" s="27"/>
      <c r="D401" s="27"/>
      <c r="E401" s="27"/>
    </row>
    <row r="402" spans="1:5" ht="15" customHeight="1" x14ac:dyDescent="0.2">
      <c r="A402" s="29" t="s">
        <v>67</v>
      </c>
      <c r="B402" s="27"/>
      <c r="C402" s="27"/>
      <c r="D402" s="27"/>
      <c r="E402" s="28" t="s">
        <v>68</v>
      </c>
    </row>
    <row r="403" spans="1:5" ht="15" customHeight="1" x14ac:dyDescent="0.25">
      <c r="A403" s="25"/>
      <c r="B403" s="11"/>
      <c r="C403" s="27"/>
      <c r="D403" s="27"/>
      <c r="E403" s="76"/>
    </row>
    <row r="404" spans="1:5" ht="15" customHeight="1" x14ac:dyDescent="0.2">
      <c r="A404" s="66"/>
      <c r="B404" s="66"/>
      <c r="C404" s="30" t="s">
        <v>50</v>
      </c>
      <c r="D404" s="45" t="s">
        <v>55</v>
      </c>
      <c r="E404" s="49" t="s">
        <v>52</v>
      </c>
    </row>
    <row r="405" spans="1:5" ht="15" customHeight="1" x14ac:dyDescent="0.2">
      <c r="A405" s="77"/>
      <c r="B405" s="73"/>
      <c r="C405" s="78">
        <v>6409</v>
      </c>
      <c r="D405" s="46" t="s">
        <v>76</v>
      </c>
      <c r="E405" s="79">
        <v>2000000</v>
      </c>
    </row>
    <row r="406" spans="1:5" ht="15" customHeight="1" x14ac:dyDescent="0.2">
      <c r="A406" s="80"/>
      <c r="B406" s="81"/>
      <c r="C406" s="60" t="s">
        <v>54</v>
      </c>
      <c r="D406" s="82"/>
      <c r="E406" s="83">
        <f>E405</f>
        <v>2000000</v>
      </c>
    </row>
    <row r="407" spans="1:5" ht="15" customHeight="1" x14ac:dyDescent="0.2"/>
    <row r="408" spans="1:5" ht="15" customHeight="1" x14ac:dyDescent="0.2"/>
    <row r="409" spans="1:5" ht="15" customHeight="1" x14ac:dyDescent="0.25">
      <c r="A409" s="4" t="s">
        <v>125</v>
      </c>
    </row>
    <row r="410" spans="1:5" ht="15" customHeight="1" x14ac:dyDescent="0.2">
      <c r="A410" s="249" t="s">
        <v>126</v>
      </c>
      <c r="B410" s="249"/>
      <c r="C410" s="249"/>
      <c r="D410" s="249"/>
      <c r="E410" s="249"/>
    </row>
    <row r="411" spans="1:5" ht="15" customHeight="1" x14ac:dyDescent="0.2">
      <c r="A411" s="249"/>
      <c r="B411" s="249"/>
      <c r="C411" s="249"/>
      <c r="D411" s="249"/>
      <c r="E411" s="249"/>
    </row>
    <row r="412" spans="1:5" ht="15" customHeight="1" x14ac:dyDescent="0.2">
      <c r="A412" s="245" t="s">
        <v>127</v>
      </c>
      <c r="B412" s="245"/>
      <c r="C412" s="245"/>
      <c r="D412" s="245"/>
      <c r="E412" s="245"/>
    </row>
    <row r="413" spans="1:5" ht="15" customHeight="1" x14ac:dyDescent="0.2">
      <c r="A413" s="245"/>
      <c r="B413" s="245"/>
      <c r="C413" s="245"/>
      <c r="D413" s="245"/>
      <c r="E413" s="245"/>
    </row>
    <row r="414" spans="1:5" ht="15" customHeight="1" x14ac:dyDescent="0.2">
      <c r="A414" s="245"/>
      <c r="B414" s="245"/>
      <c r="C414" s="245"/>
      <c r="D414" s="245"/>
      <c r="E414" s="245"/>
    </row>
    <row r="415" spans="1:5" ht="15" customHeight="1" x14ac:dyDescent="0.2">
      <c r="A415" s="245"/>
      <c r="B415" s="245"/>
      <c r="C415" s="245"/>
      <c r="D415" s="245"/>
      <c r="E415" s="245"/>
    </row>
    <row r="416" spans="1:5" ht="15" customHeight="1" x14ac:dyDescent="0.2">
      <c r="A416" s="245"/>
      <c r="B416" s="245"/>
      <c r="C416" s="245"/>
      <c r="D416" s="245"/>
      <c r="E416" s="245"/>
    </row>
    <row r="417" spans="1:5" ht="15" customHeight="1" x14ac:dyDescent="0.2">
      <c r="A417" s="245"/>
      <c r="B417" s="245"/>
      <c r="C417" s="245"/>
      <c r="D417" s="245"/>
      <c r="E417" s="245"/>
    </row>
    <row r="418" spans="1:5" ht="15" customHeight="1" x14ac:dyDescent="0.2"/>
    <row r="419" spans="1:5" ht="15" customHeight="1" x14ac:dyDescent="0.2"/>
    <row r="420" spans="1:5" ht="15" customHeight="1" x14ac:dyDescent="0.2"/>
    <row r="421" spans="1:5" ht="15" customHeight="1" x14ac:dyDescent="0.2"/>
    <row r="422" spans="1:5" ht="15" customHeight="1" x14ac:dyDescent="0.2"/>
    <row r="423" spans="1:5" ht="15" customHeight="1" x14ac:dyDescent="0.2"/>
    <row r="424" spans="1:5" ht="15" customHeight="1" x14ac:dyDescent="0.2"/>
    <row r="425" spans="1:5" ht="15" customHeight="1" x14ac:dyDescent="0.2"/>
    <row r="426" spans="1:5" ht="15" customHeight="1" x14ac:dyDescent="0.25">
      <c r="A426" s="25" t="s">
        <v>17</v>
      </c>
      <c r="B426" s="27"/>
      <c r="C426" s="27"/>
      <c r="D426" s="27"/>
      <c r="E426" s="11"/>
    </row>
    <row r="427" spans="1:5" ht="15" customHeight="1" x14ac:dyDescent="0.2">
      <c r="A427" s="29" t="s">
        <v>93</v>
      </c>
      <c r="B427" s="27"/>
      <c r="C427" s="27"/>
      <c r="D427" s="27"/>
      <c r="E427" s="28" t="s">
        <v>94</v>
      </c>
    </row>
    <row r="428" spans="1:5" ht="15" customHeight="1" x14ac:dyDescent="0.2">
      <c r="A428" s="29"/>
      <c r="B428" s="11"/>
      <c r="C428" s="27"/>
      <c r="D428" s="27"/>
      <c r="E428" s="76"/>
    </row>
    <row r="429" spans="1:5" ht="15" customHeight="1" x14ac:dyDescent="0.2">
      <c r="A429" s="66"/>
      <c r="B429" s="66"/>
      <c r="C429" s="30" t="s">
        <v>50</v>
      </c>
      <c r="D429" s="45" t="s">
        <v>55</v>
      </c>
      <c r="E429" s="49" t="s">
        <v>52</v>
      </c>
    </row>
    <row r="430" spans="1:5" ht="15" customHeight="1" x14ac:dyDescent="0.2">
      <c r="A430" s="66"/>
      <c r="B430" s="66"/>
      <c r="C430" s="58">
        <v>1019</v>
      </c>
      <c r="D430" s="46" t="s">
        <v>95</v>
      </c>
      <c r="E430" s="87">
        <v>-50000</v>
      </c>
    </row>
    <row r="431" spans="1:5" ht="15" customHeight="1" x14ac:dyDescent="0.2">
      <c r="A431" s="66"/>
      <c r="B431" s="66"/>
      <c r="C431" s="58">
        <v>3719</v>
      </c>
      <c r="D431" s="46" t="s">
        <v>95</v>
      </c>
      <c r="E431" s="87">
        <v>-12000</v>
      </c>
    </row>
    <row r="432" spans="1:5" ht="15" customHeight="1" x14ac:dyDescent="0.2">
      <c r="A432" s="66"/>
      <c r="B432" s="66"/>
      <c r="C432" s="58">
        <v>3729</v>
      </c>
      <c r="D432" s="46" t="s">
        <v>95</v>
      </c>
      <c r="E432" s="87">
        <v>-50000</v>
      </c>
    </row>
    <row r="433" spans="1:5" ht="15" customHeight="1" x14ac:dyDescent="0.2">
      <c r="A433" s="66"/>
      <c r="B433" s="66"/>
      <c r="C433" s="58">
        <v>3769</v>
      </c>
      <c r="D433" s="46" t="s">
        <v>95</v>
      </c>
      <c r="E433" s="87">
        <v>112000</v>
      </c>
    </row>
    <row r="434" spans="1:5" ht="15" customHeight="1" x14ac:dyDescent="0.2">
      <c r="A434" s="64"/>
      <c r="B434" s="64"/>
      <c r="C434" s="60" t="s">
        <v>54</v>
      </c>
      <c r="D434" s="82"/>
      <c r="E434" s="83">
        <f>SUM(E430:E433)</f>
        <v>0</v>
      </c>
    </row>
    <row r="435" spans="1:5" ht="15" customHeight="1" x14ac:dyDescent="0.2"/>
    <row r="436" spans="1:5" ht="15" customHeight="1" x14ac:dyDescent="0.2"/>
    <row r="437" spans="1:5" ht="15" customHeight="1" x14ac:dyDescent="0.25">
      <c r="A437" s="4" t="s">
        <v>128</v>
      </c>
    </row>
    <row r="438" spans="1:5" ht="15" customHeight="1" x14ac:dyDescent="0.2">
      <c r="A438" s="249" t="s">
        <v>129</v>
      </c>
      <c r="B438" s="249"/>
      <c r="C438" s="249"/>
      <c r="D438" s="249"/>
      <c r="E438" s="249"/>
    </row>
    <row r="439" spans="1:5" ht="15" customHeight="1" x14ac:dyDescent="0.2">
      <c r="A439" s="249"/>
      <c r="B439" s="249"/>
      <c r="C439" s="249"/>
      <c r="D439" s="249"/>
      <c r="E439" s="249"/>
    </row>
    <row r="440" spans="1:5" ht="15" customHeight="1" x14ac:dyDescent="0.2">
      <c r="A440" s="245" t="s">
        <v>130</v>
      </c>
      <c r="B440" s="245"/>
      <c r="C440" s="245"/>
      <c r="D440" s="245"/>
      <c r="E440" s="245"/>
    </row>
    <row r="441" spans="1:5" ht="15" customHeight="1" x14ac:dyDescent="0.2">
      <c r="A441" s="245"/>
      <c r="B441" s="245"/>
      <c r="C441" s="245"/>
      <c r="D441" s="245"/>
      <c r="E441" s="245"/>
    </row>
    <row r="442" spans="1:5" ht="15" customHeight="1" x14ac:dyDescent="0.2">
      <c r="A442" s="245"/>
      <c r="B442" s="245"/>
      <c r="C442" s="245"/>
      <c r="D442" s="245"/>
      <c r="E442" s="245"/>
    </row>
    <row r="443" spans="1:5" ht="15" customHeight="1" x14ac:dyDescent="0.2">
      <c r="A443" s="245"/>
      <c r="B443" s="245"/>
      <c r="C443" s="245"/>
      <c r="D443" s="245"/>
      <c r="E443" s="245"/>
    </row>
    <row r="444" spans="1:5" ht="15" customHeight="1" x14ac:dyDescent="0.2">
      <c r="A444" s="245"/>
      <c r="B444" s="245"/>
      <c r="C444" s="245"/>
      <c r="D444" s="245"/>
      <c r="E444" s="245"/>
    </row>
    <row r="445" spans="1:5" ht="15" customHeight="1" x14ac:dyDescent="0.2">
      <c r="A445" s="245"/>
      <c r="B445" s="245"/>
      <c r="C445" s="245"/>
      <c r="D445" s="245"/>
      <c r="E445" s="245"/>
    </row>
    <row r="446" spans="1:5" ht="15" customHeight="1" x14ac:dyDescent="0.2"/>
    <row r="447" spans="1:5" ht="15" customHeight="1" x14ac:dyDescent="0.25">
      <c r="A447" s="25" t="s">
        <v>17</v>
      </c>
      <c r="B447" s="27"/>
      <c r="C447" s="27"/>
      <c r="D447" s="27"/>
      <c r="E447" s="11"/>
    </row>
    <row r="448" spans="1:5" ht="15" customHeight="1" x14ac:dyDescent="0.2">
      <c r="A448" s="7" t="s">
        <v>47</v>
      </c>
      <c r="B448" s="27"/>
      <c r="C448" s="27"/>
      <c r="D448" s="27"/>
      <c r="E448" s="28" t="s">
        <v>48</v>
      </c>
    </row>
    <row r="449" spans="1:5" ht="15" customHeight="1" x14ac:dyDescent="0.2">
      <c r="B449" s="93"/>
      <c r="C449" s="27"/>
      <c r="D449" s="27"/>
      <c r="E449" s="76"/>
    </row>
    <row r="450" spans="1:5" ht="15" customHeight="1" x14ac:dyDescent="0.2">
      <c r="B450" s="66"/>
      <c r="C450" s="30" t="s">
        <v>50</v>
      </c>
      <c r="D450" s="31" t="s">
        <v>55</v>
      </c>
      <c r="E450" s="49" t="s">
        <v>52</v>
      </c>
    </row>
    <row r="451" spans="1:5" ht="15" customHeight="1" x14ac:dyDescent="0.2">
      <c r="B451" s="99"/>
      <c r="C451" s="58">
        <v>3233</v>
      </c>
      <c r="D451" s="33" t="s">
        <v>56</v>
      </c>
      <c r="E451" s="100">
        <v>-15000</v>
      </c>
    </row>
    <row r="452" spans="1:5" ht="15" customHeight="1" x14ac:dyDescent="0.2">
      <c r="B452" s="99"/>
      <c r="C452" s="60" t="s">
        <v>54</v>
      </c>
      <c r="D452" s="82"/>
      <c r="E452" s="83">
        <f>SUM(E451:E451)</f>
        <v>-15000</v>
      </c>
    </row>
    <row r="453" spans="1:5" ht="15" customHeight="1" x14ac:dyDescent="0.2"/>
    <row r="454" spans="1:5" ht="15" customHeight="1" x14ac:dyDescent="0.2">
      <c r="B454" s="27"/>
      <c r="C454" s="27"/>
      <c r="D454" s="27"/>
      <c r="E454" s="28" t="s">
        <v>48</v>
      </c>
    </row>
    <row r="455" spans="1:5" ht="15" customHeight="1" x14ac:dyDescent="0.2">
      <c r="B455" s="93"/>
      <c r="C455" s="27"/>
      <c r="D455" s="27"/>
      <c r="E455" s="76"/>
    </row>
    <row r="456" spans="1:5" ht="15" customHeight="1" x14ac:dyDescent="0.2">
      <c r="B456" s="30" t="s">
        <v>49</v>
      </c>
      <c r="C456" s="30" t="s">
        <v>50</v>
      </c>
      <c r="D456" s="31" t="s">
        <v>51</v>
      </c>
      <c r="E456" s="49" t="s">
        <v>52</v>
      </c>
    </row>
    <row r="457" spans="1:5" ht="15" customHeight="1" x14ac:dyDescent="0.2">
      <c r="B457" s="101">
        <v>112</v>
      </c>
      <c r="C457" s="58"/>
      <c r="D457" s="102" t="s">
        <v>131</v>
      </c>
      <c r="E457" s="100">
        <v>15000</v>
      </c>
    </row>
    <row r="458" spans="1:5" ht="15" customHeight="1" x14ac:dyDescent="0.2">
      <c r="B458" s="101"/>
      <c r="C458" s="60" t="s">
        <v>54</v>
      </c>
      <c r="D458" s="82"/>
      <c r="E458" s="83">
        <f>SUM(E457:E457)</f>
        <v>15000</v>
      </c>
    </row>
    <row r="459" spans="1:5" ht="15" customHeight="1" x14ac:dyDescent="0.2"/>
    <row r="460" spans="1:5" ht="15" customHeight="1" x14ac:dyDescent="0.2"/>
    <row r="461" spans="1:5" ht="15" customHeight="1" x14ac:dyDescent="0.25">
      <c r="A461" s="4" t="s">
        <v>132</v>
      </c>
    </row>
    <row r="462" spans="1:5" ht="15" customHeight="1" x14ac:dyDescent="0.2">
      <c r="A462" s="249" t="s">
        <v>129</v>
      </c>
      <c r="B462" s="249"/>
      <c r="C462" s="249"/>
      <c r="D462" s="249"/>
      <c r="E462" s="249"/>
    </row>
    <row r="463" spans="1:5" ht="15" customHeight="1" x14ac:dyDescent="0.2">
      <c r="A463" s="249"/>
      <c r="B463" s="249"/>
      <c r="C463" s="249"/>
      <c r="D463" s="249"/>
      <c r="E463" s="249"/>
    </row>
    <row r="464" spans="1:5" ht="15" customHeight="1" x14ac:dyDescent="0.2">
      <c r="A464" s="245" t="s">
        <v>133</v>
      </c>
      <c r="B464" s="245"/>
      <c r="C464" s="245"/>
      <c r="D464" s="245"/>
      <c r="E464" s="245"/>
    </row>
    <row r="465" spans="1:5" ht="15" customHeight="1" x14ac:dyDescent="0.2">
      <c r="A465" s="245"/>
      <c r="B465" s="245"/>
      <c r="C465" s="245"/>
      <c r="D465" s="245"/>
      <c r="E465" s="245"/>
    </row>
    <row r="466" spans="1:5" ht="15" customHeight="1" x14ac:dyDescent="0.2">
      <c r="A466" s="245"/>
      <c r="B466" s="245"/>
      <c r="C466" s="245"/>
      <c r="D466" s="245"/>
      <c r="E466" s="245"/>
    </row>
    <row r="467" spans="1:5" ht="15" customHeight="1" x14ac:dyDescent="0.2">
      <c r="A467" s="245"/>
      <c r="B467" s="245"/>
      <c r="C467" s="245"/>
      <c r="D467" s="245"/>
      <c r="E467" s="245"/>
    </row>
    <row r="468" spans="1:5" ht="15" customHeight="1" x14ac:dyDescent="0.2">
      <c r="A468" s="245"/>
      <c r="B468" s="245"/>
      <c r="C468" s="245"/>
      <c r="D468" s="245"/>
      <c r="E468" s="245"/>
    </row>
    <row r="469" spans="1:5" ht="15" customHeight="1" x14ac:dyDescent="0.2">
      <c r="A469" s="245"/>
      <c r="B469" s="245"/>
      <c r="C469" s="245"/>
      <c r="D469" s="245"/>
      <c r="E469" s="245"/>
    </row>
    <row r="470" spans="1:5" ht="15" customHeight="1" x14ac:dyDescent="0.2"/>
    <row r="471" spans="1:5" ht="15" customHeight="1" x14ac:dyDescent="0.25">
      <c r="A471" s="25" t="s">
        <v>17</v>
      </c>
      <c r="B471" s="27"/>
      <c r="C471" s="27"/>
      <c r="D471" s="27"/>
      <c r="E471" s="11"/>
    </row>
    <row r="472" spans="1:5" ht="15" customHeight="1" x14ac:dyDescent="0.2">
      <c r="A472" s="7" t="s">
        <v>47</v>
      </c>
      <c r="B472" s="27"/>
      <c r="C472" s="27"/>
      <c r="D472" s="27"/>
      <c r="E472" s="28" t="s">
        <v>48</v>
      </c>
    </row>
    <row r="473" spans="1:5" ht="15" customHeight="1" x14ac:dyDescent="0.2">
      <c r="B473" s="93"/>
      <c r="C473" s="27"/>
      <c r="D473" s="27"/>
      <c r="E473" s="76"/>
    </row>
    <row r="474" spans="1:5" ht="15" customHeight="1" x14ac:dyDescent="0.2">
      <c r="B474" s="30" t="s">
        <v>49</v>
      </c>
      <c r="C474" s="30" t="s">
        <v>50</v>
      </c>
      <c r="D474" s="31" t="s">
        <v>51</v>
      </c>
      <c r="E474" s="49" t="s">
        <v>52</v>
      </c>
    </row>
    <row r="475" spans="1:5" ht="15" customHeight="1" x14ac:dyDescent="0.2">
      <c r="B475" s="101">
        <v>112</v>
      </c>
      <c r="C475" s="58"/>
      <c r="D475" s="102" t="s">
        <v>131</v>
      </c>
      <c r="E475" s="100">
        <v>-100000</v>
      </c>
    </row>
    <row r="476" spans="1:5" ht="15" customHeight="1" x14ac:dyDescent="0.2">
      <c r="B476" s="101">
        <v>112</v>
      </c>
      <c r="C476" s="58"/>
      <c r="D476" s="102" t="s">
        <v>131</v>
      </c>
      <c r="E476" s="100">
        <v>100000</v>
      </c>
    </row>
    <row r="477" spans="1:5" ht="15" customHeight="1" x14ac:dyDescent="0.2">
      <c r="B477" s="101"/>
      <c r="C477" s="60" t="s">
        <v>54</v>
      </c>
      <c r="D477" s="82"/>
      <c r="E477" s="83">
        <f>SUM(E475:E476)</f>
        <v>0</v>
      </c>
    </row>
    <row r="478" spans="1:5" ht="15" customHeight="1" x14ac:dyDescent="0.2"/>
    <row r="479" spans="1:5" ht="15" customHeight="1" x14ac:dyDescent="0.25">
      <c r="A479" s="4" t="s">
        <v>134</v>
      </c>
    </row>
    <row r="480" spans="1:5" ht="15" customHeight="1" x14ac:dyDescent="0.2">
      <c r="A480" s="249" t="s">
        <v>129</v>
      </c>
      <c r="B480" s="249"/>
      <c r="C480" s="249"/>
      <c r="D480" s="249"/>
      <c r="E480" s="249"/>
    </row>
    <row r="481" spans="1:5" ht="15" customHeight="1" x14ac:dyDescent="0.2">
      <c r="A481" s="249"/>
      <c r="B481" s="249"/>
      <c r="C481" s="249"/>
      <c r="D481" s="249"/>
      <c r="E481" s="249"/>
    </row>
    <row r="482" spans="1:5" ht="15" customHeight="1" x14ac:dyDescent="0.2">
      <c r="A482" s="245" t="s">
        <v>135</v>
      </c>
      <c r="B482" s="245"/>
      <c r="C482" s="245"/>
      <c r="D482" s="245"/>
      <c r="E482" s="245"/>
    </row>
    <row r="483" spans="1:5" ht="15" customHeight="1" x14ac:dyDescent="0.2">
      <c r="A483" s="245"/>
      <c r="B483" s="245"/>
      <c r="C483" s="245"/>
      <c r="D483" s="245"/>
      <c r="E483" s="245"/>
    </row>
    <row r="484" spans="1:5" ht="15" customHeight="1" x14ac:dyDescent="0.2">
      <c r="A484" s="245"/>
      <c r="B484" s="245"/>
      <c r="C484" s="245"/>
      <c r="D484" s="245"/>
      <c r="E484" s="245"/>
    </row>
    <row r="485" spans="1:5" ht="15" customHeight="1" x14ac:dyDescent="0.2">
      <c r="A485" s="245"/>
      <c r="B485" s="245"/>
      <c r="C485" s="245"/>
      <c r="D485" s="245"/>
      <c r="E485" s="245"/>
    </row>
    <row r="486" spans="1:5" ht="15" customHeight="1" x14ac:dyDescent="0.2">
      <c r="A486" s="245"/>
      <c r="B486" s="245"/>
      <c r="C486" s="245"/>
      <c r="D486" s="245"/>
      <c r="E486" s="245"/>
    </row>
    <row r="487" spans="1:5" ht="15" customHeight="1" x14ac:dyDescent="0.2">
      <c r="A487" s="245"/>
      <c r="B487" s="245"/>
      <c r="C487" s="245"/>
      <c r="D487" s="245"/>
      <c r="E487" s="245"/>
    </row>
    <row r="488" spans="1:5" ht="15" customHeight="1" x14ac:dyDescent="0.2">
      <c r="A488" s="245"/>
      <c r="B488" s="245"/>
      <c r="C488" s="245"/>
      <c r="D488" s="245"/>
      <c r="E488" s="245"/>
    </row>
    <row r="489" spans="1:5" ht="15" customHeight="1" x14ac:dyDescent="0.2">
      <c r="A489" s="245"/>
      <c r="B489" s="245"/>
      <c r="C489" s="245"/>
      <c r="D489" s="245"/>
      <c r="E489" s="245"/>
    </row>
    <row r="490" spans="1:5" ht="15" customHeight="1" x14ac:dyDescent="0.25">
      <c r="A490" s="25" t="s">
        <v>17</v>
      </c>
      <c r="B490" s="27"/>
      <c r="C490" s="27"/>
      <c r="D490" s="27"/>
      <c r="E490" s="11"/>
    </row>
    <row r="491" spans="1:5" ht="15" customHeight="1" x14ac:dyDescent="0.2">
      <c r="A491" s="7" t="s">
        <v>47</v>
      </c>
      <c r="B491" s="27"/>
      <c r="C491" s="27"/>
      <c r="D491" s="27"/>
      <c r="E491" s="28" t="s">
        <v>48</v>
      </c>
    </row>
    <row r="492" spans="1:5" ht="15" customHeight="1" x14ac:dyDescent="0.2">
      <c r="A492" s="29"/>
      <c r="B492" s="11"/>
      <c r="C492" s="27"/>
      <c r="D492" s="27"/>
      <c r="E492" s="76"/>
    </row>
    <row r="493" spans="1:5" ht="15" customHeight="1" x14ac:dyDescent="0.2">
      <c r="A493" s="66"/>
      <c r="B493" s="66"/>
      <c r="C493" s="30" t="s">
        <v>50</v>
      </c>
      <c r="D493" s="45" t="s">
        <v>55</v>
      </c>
      <c r="E493" s="49" t="s">
        <v>52</v>
      </c>
    </row>
    <row r="494" spans="1:5" ht="15" customHeight="1" x14ac:dyDescent="0.2">
      <c r="A494" s="66"/>
      <c r="B494" s="66"/>
      <c r="C494" s="32">
        <v>3269</v>
      </c>
      <c r="D494" s="46" t="s">
        <v>105</v>
      </c>
      <c r="E494" s="103">
        <v>-145000</v>
      </c>
    </row>
    <row r="495" spans="1:5" ht="15" customHeight="1" x14ac:dyDescent="0.2">
      <c r="A495" s="66"/>
      <c r="B495" s="66"/>
      <c r="C495" s="32">
        <v>3299</v>
      </c>
      <c r="D495" s="74" t="s">
        <v>72</v>
      </c>
      <c r="E495" s="103">
        <v>9000</v>
      </c>
    </row>
    <row r="496" spans="1:5" ht="15" customHeight="1" x14ac:dyDescent="0.2">
      <c r="A496" s="64"/>
      <c r="B496" s="64"/>
      <c r="C496" s="60" t="s">
        <v>54</v>
      </c>
      <c r="D496" s="82"/>
      <c r="E496" s="83">
        <f>SUM(E494:E495)</f>
        <v>-136000</v>
      </c>
    </row>
    <row r="497" spans="1:5" ht="15" customHeight="1" x14ac:dyDescent="0.2"/>
    <row r="498" spans="1:5" ht="15" customHeight="1" x14ac:dyDescent="0.2">
      <c r="B498" s="12" t="s">
        <v>49</v>
      </c>
      <c r="C498" s="30" t="s">
        <v>50</v>
      </c>
      <c r="D498" s="57" t="s">
        <v>51</v>
      </c>
      <c r="E498" s="49" t="s">
        <v>52</v>
      </c>
    </row>
    <row r="499" spans="1:5" ht="15" customHeight="1" x14ac:dyDescent="0.2">
      <c r="B499" s="98">
        <v>476</v>
      </c>
      <c r="C499" s="32"/>
      <c r="D499" s="44" t="s">
        <v>131</v>
      </c>
      <c r="E499" s="87">
        <f>20000+46000+22000+22000+26000</f>
        <v>136000</v>
      </c>
    </row>
    <row r="500" spans="1:5" ht="15" customHeight="1" x14ac:dyDescent="0.2">
      <c r="B500" s="54"/>
      <c r="C500" s="60" t="s">
        <v>54</v>
      </c>
      <c r="D500" s="61"/>
      <c r="E500" s="62">
        <f>SUM(E499:E499)</f>
        <v>136000</v>
      </c>
    </row>
    <row r="501" spans="1:5" ht="15" customHeight="1" x14ac:dyDescent="0.2"/>
    <row r="502" spans="1:5" ht="15" customHeight="1" x14ac:dyDescent="0.2"/>
    <row r="503" spans="1:5" ht="15" customHeight="1" x14ac:dyDescent="0.25">
      <c r="A503" s="4" t="s">
        <v>136</v>
      </c>
    </row>
    <row r="504" spans="1:5" ht="15" customHeight="1" x14ac:dyDescent="0.2">
      <c r="A504" s="249" t="s">
        <v>137</v>
      </c>
      <c r="B504" s="249"/>
      <c r="C504" s="249"/>
      <c r="D504" s="249"/>
      <c r="E504" s="249"/>
    </row>
    <row r="505" spans="1:5" ht="15" customHeight="1" x14ac:dyDescent="0.2">
      <c r="A505" s="249"/>
      <c r="B505" s="249"/>
      <c r="C505" s="249"/>
      <c r="D505" s="249"/>
      <c r="E505" s="249"/>
    </row>
    <row r="506" spans="1:5" ht="15" customHeight="1" x14ac:dyDescent="0.2">
      <c r="A506" s="245" t="s">
        <v>138</v>
      </c>
      <c r="B506" s="245"/>
      <c r="C506" s="245"/>
      <c r="D506" s="245"/>
      <c r="E506" s="245"/>
    </row>
    <row r="507" spans="1:5" ht="15" customHeight="1" x14ac:dyDescent="0.2">
      <c r="A507" s="245"/>
      <c r="B507" s="245"/>
      <c r="C507" s="245"/>
      <c r="D507" s="245"/>
      <c r="E507" s="245"/>
    </row>
    <row r="508" spans="1:5" ht="15" customHeight="1" x14ac:dyDescent="0.2">
      <c r="A508" s="245"/>
      <c r="B508" s="245"/>
      <c r="C508" s="245"/>
      <c r="D508" s="245"/>
      <c r="E508" s="245"/>
    </row>
    <row r="509" spans="1:5" ht="15" customHeight="1" x14ac:dyDescent="0.2">
      <c r="A509" s="245"/>
      <c r="B509" s="245"/>
      <c r="C509" s="245"/>
      <c r="D509" s="245"/>
      <c r="E509" s="245"/>
    </row>
    <row r="510" spans="1:5" ht="15" customHeight="1" x14ac:dyDescent="0.2">
      <c r="A510" s="245"/>
      <c r="B510" s="245"/>
      <c r="C510" s="245"/>
      <c r="D510" s="245"/>
      <c r="E510" s="245"/>
    </row>
    <row r="511" spans="1:5" ht="15" customHeight="1" x14ac:dyDescent="0.2">
      <c r="A511" s="245"/>
      <c r="B511" s="245"/>
      <c r="C511" s="245"/>
      <c r="D511" s="245"/>
      <c r="E511" s="245"/>
    </row>
    <row r="512" spans="1:5" ht="15" customHeight="1" x14ac:dyDescent="0.2"/>
    <row r="513" spans="1:5" ht="15" customHeight="1" x14ac:dyDescent="0.25">
      <c r="A513" s="5" t="s">
        <v>17</v>
      </c>
      <c r="B513" s="6"/>
      <c r="C513" s="6"/>
      <c r="D513" s="6"/>
      <c r="E513" s="9"/>
    </row>
    <row r="514" spans="1:5" ht="15" customHeight="1" x14ac:dyDescent="0.2">
      <c r="A514" s="29" t="s">
        <v>69</v>
      </c>
      <c r="B514" s="11"/>
      <c r="C514" s="11"/>
      <c r="D514" s="11"/>
      <c r="E514" s="11" t="s">
        <v>70</v>
      </c>
    </row>
    <row r="515" spans="1:5" ht="15" customHeight="1" x14ac:dyDescent="0.2"/>
    <row r="516" spans="1:5" ht="15" customHeight="1" x14ac:dyDescent="0.2">
      <c r="C516" s="30" t="s">
        <v>50</v>
      </c>
      <c r="D516" s="45" t="s">
        <v>55</v>
      </c>
      <c r="E516" s="12" t="s">
        <v>52</v>
      </c>
    </row>
    <row r="517" spans="1:5" ht="15" customHeight="1" x14ac:dyDescent="0.2">
      <c r="C517" s="58">
        <v>6172</v>
      </c>
      <c r="D517" s="46" t="s">
        <v>95</v>
      </c>
      <c r="E517" s="87">
        <v>-20000</v>
      </c>
    </row>
    <row r="518" spans="1:5" ht="15" customHeight="1" x14ac:dyDescent="0.2">
      <c r="C518" s="58">
        <v>4399</v>
      </c>
      <c r="D518" s="46" t="s">
        <v>95</v>
      </c>
      <c r="E518" s="87">
        <v>20000</v>
      </c>
    </row>
    <row r="519" spans="1:5" ht="15" customHeight="1" x14ac:dyDescent="0.2">
      <c r="C519" s="60" t="s">
        <v>54</v>
      </c>
      <c r="D519" s="33"/>
      <c r="E519" s="83">
        <f>SUM(E517:E518)</f>
        <v>0</v>
      </c>
    </row>
    <row r="520" spans="1:5" ht="15" customHeight="1" x14ac:dyDescent="0.2"/>
    <row r="521" spans="1:5" ht="15" customHeight="1" x14ac:dyDescent="0.2"/>
    <row r="522" spans="1:5" ht="15" customHeight="1" x14ac:dyDescent="0.25">
      <c r="A522" s="4" t="s">
        <v>139</v>
      </c>
    </row>
    <row r="523" spans="1:5" ht="15" customHeight="1" x14ac:dyDescent="0.2">
      <c r="A523" s="249" t="s">
        <v>140</v>
      </c>
      <c r="B523" s="249"/>
      <c r="C523" s="249"/>
      <c r="D523" s="249"/>
      <c r="E523" s="249"/>
    </row>
    <row r="524" spans="1:5" ht="15" customHeight="1" x14ac:dyDescent="0.2">
      <c r="A524" s="249"/>
      <c r="B524" s="249"/>
      <c r="C524" s="249"/>
      <c r="D524" s="249"/>
      <c r="E524" s="249"/>
    </row>
    <row r="525" spans="1:5" ht="15" customHeight="1" x14ac:dyDescent="0.2">
      <c r="A525" s="250" t="s">
        <v>141</v>
      </c>
      <c r="B525" s="250"/>
      <c r="C525" s="250"/>
      <c r="D525" s="250"/>
      <c r="E525" s="250"/>
    </row>
    <row r="526" spans="1:5" ht="15" customHeight="1" x14ac:dyDescent="0.2">
      <c r="A526" s="250"/>
      <c r="B526" s="250"/>
      <c r="C526" s="250"/>
      <c r="D526" s="250"/>
      <c r="E526" s="250"/>
    </row>
    <row r="527" spans="1:5" ht="15" customHeight="1" x14ac:dyDescent="0.2">
      <c r="A527" s="250"/>
      <c r="B527" s="250"/>
      <c r="C527" s="250"/>
      <c r="D527" s="250"/>
      <c r="E527" s="250"/>
    </row>
    <row r="528" spans="1:5" ht="15" customHeight="1" x14ac:dyDescent="0.2">
      <c r="A528" s="250"/>
      <c r="B528" s="250"/>
      <c r="C528" s="250"/>
      <c r="D528" s="250"/>
      <c r="E528" s="250"/>
    </row>
    <row r="529" spans="1:5" ht="15" customHeight="1" x14ac:dyDescent="0.2">
      <c r="A529" s="250"/>
      <c r="B529" s="250"/>
      <c r="C529" s="250"/>
      <c r="D529" s="250"/>
      <c r="E529" s="250"/>
    </row>
    <row r="530" spans="1:5" ht="15" customHeight="1" x14ac:dyDescent="0.2">
      <c r="A530" s="250"/>
      <c r="B530" s="250"/>
      <c r="C530" s="250"/>
      <c r="D530" s="250"/>
      <c r="E530" s="250"/>
    </row>
    <row r="531" spans="1:5" ht="15" customHeight="1" x14ac:dyDescent="0.2">
      <c r="A531" s="104"/>
      <c r="B531" s="104"/>
      <c r="C531" s="104"/>
      <c r="D531" s="104"/>
      <c r="E531" s="104"/>
    </row>
    <row r="532" spans="1:5" ht="15" customHeight="1" x14ac:dyDescent="0.25">
      <c r="A532" s="25" t="s">
        <v>17</v>
      </c>
      <c r="B532" s="27"/>
      <c r="C532" s="27"/>
      <c r="D532" s="27"/>
      <c r="E532" s="27"/>
    </row>
    <row r="533" spans="1:5" ht="15" customHeight="1" x14ac:dyDescent="0.2">
      <c r="A533" s="7" t="s">
        <v>87</v>
      </c>
      <c r="B533" s="27"/>
      <c r="C533" s="27"/>
      <c r="D533" s="27"/>
      <c r="E533" s="28" t="s">
        <v>88</v>
      </c>
    </row>
    <row r="534" spans="1:5" ht="15" customHeight="1" x14ac:dyDescent="0.2">
      <c r="A534" s="92"/>
      <c r="B534" s="93"/>
      <c r="C534" s="27"/>
      <c r="D534" s="27"/>
      <c r="E534" s="76"/>
    </row>
    <row r="535" spans="1:5" ht="15" customHeight="1" x14ac:dyDescent="0.2">
      <c r="B535" s="30" t="s">
        <v>142</v>
      </c>
      <c r="C535" s="30" t="s">
        <v>50</v>
      </c>
      <c r="D535" s="31" t="s">
        <v>55</v>
      </c>
      <c r="E535" s="12" t="s">
        <v>52</v>
      </c>
    </row>
    <row r="536" spans="1:5" ht="15" customHeight="1" x14ac:dyDescent="0.2">
      <c r="B536" s="101">
        <v>12</v>
      </c>
      <c r="C536" s="32"/>
      <c r="D536" s="46" t="s">
        <v>89</v>
      </c>
      <c r="E536" s="100">
        <v>-32000</v>
      </c>
    </row>
    <row r="537" spans="1:5" ht="15" customHeight="1" x14ac:dyDescent="0.2">
      <c r="B537" s="101">
        <v>12</v>
      </c>
      <c r="C537" s="32"/>
      <c r="D537" s="46" t="s">
        <v>95</v>
      </c>
      <c r="E537" s="100">
        <v>32000</v>
      </c>
    </row>
    <row r="538" spans="1:5" ht="15" customHeight="1" x14ac:dyDescent="0.2">
      <c r="B538" s="101"/>
      <c r="C538" s="60" t="s">
        <v>54</v>
      </c>
      <c r="D538" s="82"/>
      <c r="E538" s="83">
        <f>SUM(E536:E537)</f>
        <v>0</v>
      </c>
    </row>
    <row r="539" spans="1:5" ht="15" customHeight="1" x14ac:dyDescent="0.2"/>
    <row r="540" spans="1:5" ht="15" customHeight="1" x14ac:dyDescent="0.2"/>
    <row r="541" spans="1:5" ht="15" customHeight="1" x14ac:dyDescent="0.25">
      <c r="A541" s="4" t="s">
        <v>143</v>
      </c>
    </row>
    <row r="542" spans="1:5" ht="15" customHeight="1" x14ac:dyDescent="0.2">
      <c r="A542" s="249" t="s">
        <v>140</v>
      </c>
      <c r="B542" s="249"/>
      <c r="C542" s="249"/>
      <c r="D542" s="249"/>
      <c r="E542" s="249"/>
    </row>
    <row r="543" spans="1:5" ht="15" customHeight="1" x14ac:dyDescent="0.2">
      <c r="A543" s="249"/>
      <c r="B543" s="249"/>
      <c r="C543" s="249"/>
      <c r="D543" s="249"/>
      <c r="E543" s="249"/>
    </row>
    <row r="544" spans="1:5" ht="15" customHeight="1" x14ac:dyDescent="0.2">
      <c r="A544" s="250" t="s">
        <v>144</v>
      </c>
      <c r="B544" s="250"/>
      <c r="C544" s="250"/>
      <c r="D544" s="250"/>
      <c r="E544" s="250"/>
    </row>
    <row r="545" spans="1:5" ht="15" customHeight="1" x14ac:dyDescent="0.2">
      <c r="A545" s="250"/>
      <c r="B545" s="250"/>
      <c r="C545" s="250"/>
      <c r="D545" s="250"/>
      <c r="E545" s="250"/>
    </row>
    <row r="546" spans="1:5" ht="15" customHeight="1" x14ac:dyDescent="0.2">
      <c r="A546" s="250"/>
      <c r="B546" s="250"/>
      <c r="C546" s="250"/>
      <c r="D546" s="250"/>
      <c r="E546" s="250"/>
    </row>
    <row r="547" spans="1:5" ht="15" customHeight="1" x14ac:dyDescent="0.2">
      <c r="A547" s="250"/>
      <c r="B547" s="250"/>
      <c r="C547" s="250"/>
      <c r="D547" s="250"/>
      <c r="E547" s="250"/>
    </row>
    <row r="548" spans="1:5" ht="15" customHeight="1" x14ac:dyDescent="0.2">
      <c r="A548" s="250"/>
      <c r="B548" s="250"/>
      <c r="C548" s="250"/>
      <c r="D548" s="250"/>
      <c r="E548" s="250"/>
    </row>
    <row r="549" spans="1:5" ht="15" customHeight="1" x14ac:dyDescent="0.2">
      <c r="A549" s="250"/>
      <c r="B549" s="250"/>
      <c r="C549" s="250"/>
      <c r="D549" s="250"/>
      <c r="E549" s="250"/>
    </row>
    <row r="550" spans="1:5" ht="15" customHeight="1" x14ac:dyDescent="0.2">
      <c r="A550" s="104"/>
      <c r="B550" s="104"/>
      <c r="C550" s="104"/>
      <c r="D550" s="104"/>
      <c r="E550" s="104"/>
    </row>
    <row r="551" spans="1:5" ht="15" customHeight="1" x14ac:dyDescent="0.25">
      <c r="A551" s="25" t="s">
        <v>17</v>
      </c>
      <c r="B551" s="27"/>
      <c r="C551" s="27"/>
      <c r="D551" s="27"/>
      <c r="E551" s="27"/>
    </row>
    <row r="552" spans="1:5" ht="15" customHeight="1" x14ac:dyDescent="0.2">
      <c r="A552" s="7" t="s">
        <v>87</v>
      </c>
      <c r="B552" s="27"/>
      <c r="C552" s="27"/>
      <c r="D552" s="27"/>
      <c r="E552" s="28" t="s">
        <v>88</v>
      </c>
    </row>
    <row r="553" spans="1:5" ht="15" customHeight="1" x14ac:dyDescent="0.2">
      <c r="A553" s="92"/>
      <c r="B553" s="93"/>
      <c r="C553" s="27"/>
      <c r="D553" s="27"/>
      <c r="E553" s="76"/>
    </row>
    <row r="554" spans="1:5" ht="15" customHeight="1" x14ac:dyDescent="0.2">
      <c r="B554" s="30" t="s">
        <v>142</v>
      </c>
      <c r="C554" s="30" t="s">
        <v>50</v>
      </c>
      <c r="D554" s="31" t="s">
        <v>55</v>
      </c>
      <c r="E554" s="12" t="s">
        <v>52</v>
      </c>
    </row>
    <row r="555" spans="1:5" ht="15" customHeight="1" x14ac:dyDescent="0.2">
      <c r="B555" s="101">
        <v>15</v>
      </c>
      <c r="C555" s="32"/>
      <c r="D555" s="46" t="s">
        <v>89</v>
      </c>
      <c r="E555" s="100">
        <v>-55668.5</v>
      </c>
    </row>
    <row r="556" spans="1:5" ht="15" customHeight="1" x14ac:dyDescent="0.2">
      <c r="B556" s="101">
        <v>15</v>
      </c>
      <c r="C556" s="32"/>
      <c r="D556" s="46" t="s">
        <v>95</v>
      </c>
      <c r="E556" s="100">
        <v>55668.5</v>
      </c>
    </row>
    <row r="557" spans="1:5" ht="15" customHeight="1" x14ac:dyDescent="0.2">
      <c r="B557" s="101"/>
      <c r="C557" s="60" t="s">
        <v>54</v>
      </c>
      <c r="D557" s="82"/>
      <c r="E557" s="83">
        <f>SUM(E555:E556)</f>
        <v>0</v>
      </c>
    </row>
    <row r="558" spans="1:5" ht="15" customHeight="1" x14ac:dyDescent="0.2"/>
    <row r="559" spans="1:5" ht="15" customHeight="1" x14ac:dyDescent="0.2"/>
    <row r="560" spans="1:5" ht="15" customHeight="1" x14ac:dyDescent="0.25">
      <c r="A560" s="4" t="s">
        <v>145</v>
      </c>
    </row>
    <row r="561" spans="1:5" ht="15" customHeight="1" x14ac:dyDescent="0.2">
      <c r="A561" s="249" t="s">
        <v>140</v>
      </c>
      <c r="B561" s="249"/>
      <c r="C561" s="249"/>
      <c r="D561" s="249"/>
      <c r="E561" s="249"/>
    </row>
    <row r="562" spans="1:5" ht="15" customHeight="1" x14ac:dyDescent="0.2">
      <c r="A562" s="249"/>
      <c r="B562" s="249"/>
      <c r="C562" s="249"/>
      <c r="D562" s="249"/>
      <c r="E562" s="249"/>
    </row>
    <row r="563" spans="1:5" ht="15" customHeight="1" x14ac:dyDescent="0.2">
      <c r="A563" s="250" t="s">
        <v>146</v>
      </c>
      <c r="B563" s="250"/>
      <c r="C563" s="250"/>
      <c r="D563" s="250"/>
      <c r="E563" s="250"/>
    </row>
    <row r="564" spans="1:5" ht="15" customHeight="1" x14ac:dyDescent="0.2">
      <c r="A564" s="250"/>
      <c r="B564" s="250"/>
      <c r="C564" s="250"/>
      <c r="D564" s="250"/>
      <c r="E564" s="250"/>
    </row>
    <row r="565" spans="1:5" ht="15" customHeight="1" x14ac:dyDescent="0.2">
      <c r="A565" s="250"/>
      <c r="B565" s="250"/>
      <c r="C565" s="250"/>
      <c r="D565" s="250"/>
      <c r="E565" s="250"/>
    </row>
    <row r="566" spans="1:5" ht="15" customHeight="1" x14ac:dyDescent="0.2">
      <c r="A566" s="250"/>
      <c r="B566" s="250"/>
      <c r="C566" s="250"/>
      <c r="D566" s="250"/>
      <c r="E566" s="250"/>
    </row>
    <row r="567" spans="1:5" ht="15" customHeight="1" x14ac:dyDescent="0.2">
      <c r="A567" s="250"/>
      <c r="B567" s="250"/>
      <c r="C567" s="250"/>
      <c r="D567" s="250"/>
      <c r="E567" s="250"/>
    </row>
    <row r="568" spans="1:5" ht="15" customHeight="1" x14ac:dyDescent="0.2">
      <c r="A568" s="250"/>
      <c r="B568" s="250"/>
      <c r="C568" s="250"/>
      <c r="D568" s="250"/>
      <c r="E568" s="250"/>
    </row>
    <row r="569" spans="1:5" ht="15" customHeight="1" x14ac:dyDescent="0.2">
      <c r="A569" s="104"/>
      <c r="B569" s="104"/>
      <c r="C569" s="104"/>
      <c r="D569" s="104"/>
      <c r="E569" s="104"/>
    </row>
    <row r="570" spans="1:5" ht="15" customHeight="1" x14ac:dyDescent="0.25">
      <c r="A570" s="25" t="s">
        <v>17</v>
      </c>
      <c r="B570" s="27"/>
      <c r="C570" s="27"/>
      <c r="D570" s="27"/>
      <c r="E570" s="27"/>
    </row>
    <row r="571" spans="1:5" ht="15" customHeight="1" x14ac:dyDescent="0.2">
      <c r="A571" s="7" t="s">
        <v>87</v>
      </c>
      <c r="B571" s="27"/>
      <c r="C571" s="27"/>
      <c r="D571" s="27"/>
      <c r="E571" s="28" t="s">
        <v>88</v>
      </c>
    </row>
    <row r="572" spans="1:5" ht="15" customHeight="1" x14ac:dyDescent="0.2">
      <c r="A572" s="92"/>
      <c r="B572" s="93"/>
      <c r="C572" s="27"/>
      <c r="D572" s="27"/>
      <c r="E572" s="76"/>
    </row>
    <row r="573" spans="1:5" ht="15" customHeight="1" x14ac:dyDescent="0.2">
      <c r="B573" s="30" t="s">
        <v>142</v>
      </c>
      <c r="C573" s="30" t="s">
        <v>50</v>
      </c>
      <c r="D573" s="31" t="s">
        <v>55</v>
      </c>
      <c r="E573" s="12" t="s">
        <v>52</v>
      </c>
    </row>
    <row r="574" spans="1:5" ht="15" customHeight="1" x14ac:dyDescent="0.2">
      <c r="B574" s="101">
        <v>15</v>
      </c>
      <c r="C574" s="32"/>
      <c r="D574" s="46" t="s">
        <v>89</v>
      </c>
      <c r="E574" s="100">
        <v>-7000</v>
      </c>
    </row>
    <row r="575" spans="1:5" ht="15" customHeight="1" x14ac:dyDescent="0.2">
      <c r="B575" s="101">
        <v>15</v>
      </c>
      <c r="C575" s="32"/>
      <c r="D575" s="46" t="s">
        <v>95</v>
      </c>
      <c r="E575" s="100">
        <v>7000</v>
      </c>
    </row>
    <row r="576" spans="1:5" ht="15" customHeight="1" x14ac:dyDescent="0.2">
      <c r="B576" s="101"/>
      <c r="C576" s="60" t="s">
        <v>54</v>
      </c>
      <c r="D576" s="82"/>
      <c r="E576" s="83">
        <f>SUM(E574:E575)</f>
        <v>0</v>
      </c>
    </row>
    <row r="577" spans="1:5" ht="15" customHeight="1" x14ac:dyDescent="0.2"/>
    <row r="578" spans="1:5" ht="15" customHeight="1" x14ac:dyDescent="0.2"/>
    <row r="579" spans="1:5" ht="15" customHeight="1" x14ac:dyDescent="0.2"/>
    <row r="580" spans="1:5" ht="15" customHeight="1" x14ac:dyDescent="0.2"/>
    <row r="581" spans="1:5" ht="15" customHeight="1" x14ac:dyDescent="0.2"/>
    <row r="582" spans="1:5" ht="15" customHeight="1" x14ac:dyDescent="0.2"/>
    <row r="583" spans="1:5" ht="15" customHeight="1" x14ac:dyDescent="0.2"/>
    <row r="584" spans="1:5" ht="15" customHeight="1" x14ac:dyDescent="0.2"/>
    <row r="585" spans="1:5" ht="15" customHeight="1" x14ac:dyDescent="0.25">
      <c r="A585" s="4" t="s">
        <v>147</v>
      </c>
    </row>
    <row r="586" spans="1:5" ht="15" customHeight="1" x14ac:dyDescent="0.2">
      <c r="A586" s="249" t="s">
        <v>140</v>
      </c>
      <c r="B586" s="249"/>
      <c r="C586" s="249"/>
      <c r="D586" s="249"/>
      <c r="E586" s="249"/>
    </row>
    <row r="587" spans="1:5" ht="15" customHeight="1" x14ac:dyDescent="0.2">
      <c r="A587" s="249"/>
      <c r="B587" s="249"/>
      <c r="C587" s="249"/>
      <c r="D587" s="249"/>
      <c r="E587" s="249"/>
    </row>
    <row r="588" spans="1:5" ht="15" customHeight="1" x14ac:dyDescent="0.2">
      <c r="A588" s="250" t="s">
        <v>148</v>
      </c>
      <c r="B588" s="250"/>
      <c r="C588" s="250"/>
      <c r="D588" s="250"/>
      <c r="E588" s="250"/>
    </row>
    <row r="589" spans="1:5" ht="15" customHeight="1" x14ac:dyDescent="0.2">
      <c r="A589" s="250"/>
      <c r="B589" s="250"/>
      <c r="C589" s="250"/>
      <c r="D589" s="250"/>
      <c r="E589" s="250"/>
    </row>
    <row r="590" spans="1:5" ht="15" customHeight="1" x14ac:dyDescent="0.2">
      <c r="A590" s="250"/>
      <c r="B590" s="250"/>
      <c r="C590" s="250"/>
      <c r="D590" s="250"/>
      <c r="E590" s="250"/>
    </row>
    <row r="591" spans="1:5" ht="15" customHeight="1" x14ac:dyDescent="0.2">
      <c r="A591" s="250"/>
      <c r="B591" s="250"/>
      <c r="C591" s="250"/>
      <c r="D591" s="250"/>
      <c r="E591" s="250"/>
    </row>
    <row r="592" spans="1:5" ht="15" customHeight="1" x14ac:dyDescent="0.2">
      <c r="A592" s="250"/>
      <c r="B592" s="250"/>
      <c r="C592" s="250"/>
      <c r="D592" s="250"/>
      <c r="E592" s="250"/>
    </row>
    <row r="593" spans="1:5" ht="15" customHeight="1" x14ac:dyDescent="0.2">
      <c r="A593" s="250"/>
      <c r="B593" s="250"/>
      <c r="C593" s="250"/>
      <c r="D593" s="250"/>
      <c r="E593" s="250"/>
    </row>
    <row r="594" spans="1:5" ht="15" customHeight="1" x14ac:dyDescent="0.2">
      <c r="A594" s="250"/>
      <c r="B594" s="250"/>
      <c r="C594" s="250"/>
      <c r="D594" s="250"/>
      <c r="E594" s="250"/>
    </row>
    <row r="595" spans="1:5" ht="15" customHeight="1" x14ac:dyDescent="0.2">
      <c r="A595" s="104"/>
      <c r="B595" s="104"/>
      <c r="C595" s="104"/>
      <c r="D595" s="104"/>
      <c r="E595" s="104"/>
    </row>
    <row r="596" spans="1:5" ht="15" customHeight="1" x14ac:dyDescent="0.25">
      <c r="A596" s="25" t="s">
        <v>17</v>
      </c>
      <c r="B596" s="27"/>
      <c r="C596" s="27"/>
      <c r="D596" s="27"/>
      <c r="E596" s="27"/>
    </row>
    <row r="597" spans="1:5" ht="15" customHeight="1" x14ac:dyDescent="0.2">
      <c r="A597" s="7" t="s">
        <v>87</v>
      </c>
      <c r="B597" s="27"/>
      <c r="C597" s="27"/>
      <c r="D597" s="27"/>
      <c r="E597" s="28" t="s">
        <v>88</v>
      </c>
    </row>
    <row r="598" spans="1:5" ht="15" customHeight="1" x14ac:dyDescent="0.2">
      <c r="A598" s="92"/>
      <c r="B598" s="93"/>
      <c r="C598" s="27"/>
      <c r="D598" s="27"/>
      <c r="E598" s="76"/>
    </row>
    <row r="599" spans="1:5" ht="15" customHeight="1" x14ac:dyDescent="0.25">
      <c r="A599" s="4"/>
      <c r="B599" s="30" t="s">
        <v>142</v>
      </c>
      <c r="C599" s="30" t="s">
        <v>50</v>
      </c>
      <c r="D599" s="31" t="s">
        <v>55</v>
      </c>
      <c r="E599" s="12" t="s">
        <v>52</v>
      </c>
    </row>
    <row r="600" spans="1:5" ht="15" customHeight="1" x14ac:dyDescent="0.25">
      <c r="A600" s="4"/>
      <c r="B600" s="101">
        <v>13</v>
      </c>
      <c r="C600" s="32"/>
      <c r="D600" s="46" t="s">
        <v>89</v>
      </c>
      <c r="E600" s="100">
        <v>-64889.1</v>
      </c>
    </row>
    <row r="601" spans="1:5" ht="15" customHeight="1" x14ac:dyDescent="0.25">
      <c r="A601" s="4"/>
      <c r="B601" s="101"/>
      <c r="C601" s="60" t="s">
        <v>54</v>
      </c>
      <c r="D601" s="82"/>
      <c r="E601" s="83">
        <f>SUM(E600:E600)</f>
        <v>-64889.1</v>
      </c>
    </row>
    <row r="602" spans="1:5" ht="15" customHeight="1" x14ac:dyDescent="0.2"/>
    <row r="603" spans="1:5" ht="15" customHeight="1" x14ac:dyDescent="0.25">
      <c r="A603" s="5" t="s">
        <v>17</v>
      </c>
      <c r="B603" s="6"/>
      <c r="C603" s="6"/>
      <c r="D603" s="11"/>
      <c r="E603" s="11"/>
    </row>
    <row r="604" spans="1:5" ht="15" customHeight="1" x14ac:dyDescent="0.2">
      <c r="A604" s="7" t="s">
        <v>87</v>
      </c>
      <c r="B604" s="6"/>
      <c r="C604" s="6"/>
      <c r="D604" s="6"/>
      <c r="E604" s="8" t="s">
        <v>108</v>
      </c>
    </row>
    <row r="605" spans="1:5" ht="15" customHeight="1" x14ac:dyDescent="0.2">
      <c r="A605" s="9"/>
      <c r="B605" s="70"/>
      <c r="C605" s="6"/>
      <c r="D605" s="9"/>
      <c r="E605" s="71"/>
    </row>
    <row r="606" spans="1:5" ht="15" customHeight="1" x14ac:dyDescent="0.2">
      <c r="C606" s="30" t="s">
        <v>50</v>
      </c>
      <c r="D606" s="31" t="s">
        <v>55</v>
      </c>
      <c r="E606" s="49" t="s">
        <v>52</v>
      </c>
    </row>
    <row r="607" spans="1:5" ht="15" customHeight="1" x14ac:dyDescent="0.2">
      <c r="C607" s="58">
        <v>6402</v>
      </c>
      <c r="D607" s="33" t="s">
        <v>56</v>
      </c>
      <c r="E607" s="100">
        <v>64889.1</v>
      </c>
    </row>
    <row r="608" spans="1:5" ht="15" customHeight="1" x14ac:dyDescent="0.2">
      <c r="C608" s="60" t="s">
        <v>54</v>
      </c>
      <c r="D608" s="82"/>
      <c r="E608" s="83">
        <f>SUM(E607:E607)</f>
        <v>64889.1</v>
      </c>
    </row>
    <row r="609" spans="1:5" ht="15" customHeight="1" x14ac:dyDescent="0.2"/>
    <row r="610" spans="1:5" ht="15" customHeight="1" x14ac:dyDescent="0.2"/>
    <row r="611" spans="1:5" ht="15" customHeight="1" x14ac:dyDescent="0.25">
      <c r="A611" s="4" t="s">
        <v>149</v>
      </c>
    </row>
    <row r="612" spans="1:5" ht="15" customHeight="1" x14ac:dyDescent="0.2">
      <c r="A612" s="246" t="s">
        <v>150</v>
      </c>
      <c r="B612" s="246"/>
      <c r="C612" s="246"/>
      <c r="D612" s="246"/>
      <c r="E612" s="246"/>
    </row>
    <row r="613" spans="1:5" ht="15" customHeight="1" x14ac:dyDescent="0.2">
      <c r="A613" s="246"/>
      <c r="B613" s="246"/>
      <c r="C613" s="246"/>
      <c r="D613" s="246"/>
      <c r="E613" s="246"/>
    </row>
    <row r="614" spans="1:5" ht="15" customHeight="1" x14ac:dyDescent="0.2">
      <c r="A614" s="245" t="s">
        <v>188</v>
      </c>
      <c r="B614" s="245"/>
      <c r="C614" s="245"/>
      <c r="D614" s="245"/>
      <c r="E614" s="245"/>
    </row>
    <row r="615" spans="1:5" ht="15" customHeight="1" x14ac:dyDescent="0.2">
      <c r="A615" s="245"/>
      <c r="B615" s="245"/>
      <c r="C615" s="245"/>
      <c r="D615" s="245"/>
      <c r="E615" s="245"/>
    </row>
    <row r="616" spans="1:5" ht="15" customHeight="1" x14ac:dyDescent="0.2">
      <c r="A616" s="245"/>
      <c r="B616" s="245"/>
      <c r="C616" s="245"/>
      <c r="D616" s="245"/>
      <c r="E616" s="245"/>
    </row>
    <row r="617" spans="1:5" ht="15" customHeight="1" x14ac:dyDescent="0.2">
      <c r="A617" s="245"/>
      <c r="B617" s="245"/>
      <c r="C617" s="245"/>
      <c r="D617" s="245"/>
      <c r="E617" s="245"/>
    </row>
    <row r="618" spans="1:5" ht="15" customHeight="1" x14ac:dyDescent="0.2">
      <c r="A618" s="245"/>
      <c r="B618" s="245"/>
      <c r="C618" s="245"/>
      <c r="D618" s="245"/>
      <c r="E618" s="245"/>
    </row>
    <row r="619" spans="1:5" ht="15" customHeight="1" x14ac:dyDescent="0.2">
      <c r="A619" s="245"/>
      <c r="B619" s="245"/>
      <c r="C619" s="245"/>
      <c r="D619" s="245"/>
      <c r="E619" s="245"/>
    </row>
    <row r="620" spans="1:5" ht="15" customHeight="1" x14ac:dyDescent="0.2">
      <c r="A620" s="245"/>
      <c r="B620" s="245"/>
      <c r="C620" s="245"/>
      <c r="D620" s="245"/>
      <c r="E620" s="245"/>
    </row>
    <row r="621" spans="1:5" ht="15" customHeight="1" x14ac:dyDescent="0.2">
      <c r="A621" s="245"/>
      <c r="B621" s="245"/>
      <c r="C621" s="245"/>
      <c r="D621" s="245"/>
      <c r="E621" s="245"/>
    </row>
    <row r="622" spans="1:5" ht="15" customHeight="1" x14ac:dyDescent="0.2">
      <c r="A622" s="36"/>
      <c r="B622" s="36"/>
      <c r="C622" s="36"/>
      <c r="D622" s="36"/>
      <c r="E622" s="36"/>
    </row>
    <row r="623" spans="1:5" ht="15" customHeight="1" x14ac:dyDescent="0.25">
      <c r="A623" s="25" t="s">
        <v>17</v>
      </c>
      <c r="B623" s="27"/>
      <c r="C623" s="27"/>
      <c r="D623" s="27"/>
      <c r="E623" s="27"/>
    </row>
    <row r="624" spans="1:5" ht="15" customHeight="1" x14ac:dyDescent="0.2">
      <c r="A624" s="7" t="s">
        <v>87</v>
      </c>
      <c r="B624" s="27"/>
      <c r="C624" s="27"/>
      <c r="D624" s="27"/>
      <c r="E624" s="28" t="s">
        <v>88</v>
      </c>
    </row>
    <row r="625" spans="1:5" ht="15" customHeight="1" x14ac:dyDescent="0.2">
      <c r="A625" s="92"/>
      <c r="B625" s="93"/>
      <c r="C625" s="27"/>
      <c r="D625" s="27"/>
      <c r="E625" s="76"/>
    </row>
    <row r="626" spans="1:5" ht="15" customHeight="1" x14ac:dyDescent="0.25">
      <c r="A626" s="4"/>
      <c r="B626" s="30" t="s">
        <v>142</v>
      </c>
      <c r="C626" s="30" t="s">
        <v>50</v>
      </c>
      <c r="D626" s="31" t="s">
        <v>55</v>
      </c>
      <c r="E626" s="12" t="s">
        <v>52</v>
      </c>
    </row>
    <row r="627" spans="1:5" ht="15" customHeight="1" x14ac:dyDescent="0.25">
      <c r="A627" s="4"/>
      <c r="B627" s="101">
        <v>10</v>
      </c>
      <c r="C627" s="32"/>
      <c r="D627" s="46" t="s">
        <v>89</v>
      </c>
      <c r="E627" s="100">
        <v>-400000</v>
      </c>
    </row>
    <row r="628" spans="1:5" ht="15" customHeight="1" x14ac:dyDescent="0.25">
      <c r="A628" s="4"/>
      <c r="B628" s="101"/>
      <c r="C628" s="60" t="s">
        <v>54</v>
      </c>
      <c r="D628" s="82"/>
      <c r="E628" s="83">
        <f>SUM(E627:E627)</f>
        <v>-400000</v>
      </c>
    </row>
    <row r="629" spans="1:5" ht="15" customHeight="1" x14ac:dyDescent="0.2">
      <c r="A629" s="36"/>
      <c r="B629" s="36"/>
      <c r="C629" s="36"/>
      <c r="D629" s="36"/>
      <c r="E629" s="36"/>
    </row>
    <row r="630" spans="1:5" ht="15" customHeight="1" x14ac:dyDescent="0.25">
      <c r="A630" s="5" t="s">
        <v>17</v>
      </c>
      <c r="B630" s="6"/>
      <c r="C630" s="6"/>
      <c r="D630" s="11"/>
      <c r="E630" s="11"/>
    </row>
    <row r="631" spans="1:5" ht="15" customHeight="1" x14ac:dyDescent="0.2">
      <c r="A631" s="7" t="s">
        <v>87</v>
      </c>
      <c r="B631" s="6"/>
      <c r="C631" s="6"/>
      <c r="D631" s="6"/>
      <c r="E631" s="8" t="s">
        <v>108</v>
      </c>
    </row>
    <row r="632" spans="1:5" ht="15" customHeight="1" x14ac:dyDescent="0.2">
      <c r="A632" s="9"/>
      <c r="B632" s="70"/>
      <c r="C632" s="6"/>
      <c r="D632" s="9"/>
      <c r="E632" s="71"/>
    </row>
    <row r="633" spans="1:5" ht="15" customHeight="1" x14ac:dyDescent="0.2">
      <c r="A633" s="63"/>
      <c r="B633" s="30" t="s">
        <v>49</v>
      </c>
      <c r="C633" s="12" t="s">
        <v>50</v>
      </c>
      <c r="D633" s="45" t="s">
        <v>55</v>
      </c>
      <c r="E633" s="12" t="s">
        <v>52</v>
      </c>
    </row>
    <row r="634" spans="1:5" ht="15" customHeight="1" x14ac:dyDescent="0.2">
      <c r="A634" s="72"/>
      <c r="B634" s="14">
        <v>10</v>
      </c>
      <c r="C634" s="32"/>
      <c r="D634" s="75" t="s">
        <v>89</v>
      </c>
      <c r="E634" s="17">
        <v>-370000</v>
      </c>
    </row>
    <row r="635" spans="1:5" ht="15" customHeight="1" x14ac:dyDescent="0.2">
      <c r="A635" s="72"/>
      <c r="B635" s="14">
        <v>10</v>
      </c>
      <c r="C635" s="32"/>
      <c r="D635" s="75" t="s">
        <v>89</v>
      </c>
      <c r="E635" s="17">
        <f>77440+70000+870000+76505</f>
        <v>1093945</v>
      </c>
    </row>
    <row r="636" spans="1:5" ht="15" customHeight="1" x14ac:dyDescent="0.2">
      <c r="A636" s="22"/>
      <c r="B636" s="54"/>
      <c r="C636" s="19" t="s">
        <v>54</v>
      </c>
      <c r="D636" s="34"/>
      <c r="E636" s="35">
        <f>SUM(E634:E635)</f>
        <v>723945</v>
      </c>
    </row>
    <row r="637" spans="1:5" ht="15" customHeight="1" x14ac:dyDescent="0.2"/>
    <row r="638" spans="1:5" ht="15" customHeight="1" x14ac:dyDescent="0.25">
      <c r="A638" s="5" t="s">
        <v>17</v>
      </c>
      <c r="B638" s="6"/>
      <c r="C638" s="6"/>
      <c r="D638" s="11"/>
      <c r="E638" s="11"/>
    </row>
    <row r="639" spans="1:5" ht="15" customHeight="1" x14ac:dyDescent="0.2">
      <c r="A639" s="7" t="s">
        <v>81</v>
      </c>
      <c r="B639" s="6"/>
      <c r="C639" s="6"/>
      <c r="D639" s="6"/>
      <c r="E639" s="8" t="s">
        <v>151</v>
      </c>
    </row>
    <row r="640" spans="1:5" ht="15" customHeight="1" x14ac:dyDescent="0.2">
      <c r="A640" s="9"/>
      <c r="B640" s="70"/>
      <c r="C640" s="6"/>
      <c r="D640" s="9"/>
      <c r="E640" s="71"/>
    </row>
    <row r="641" spans="1:5" ht="15" customHeight="1" x14ac:dyDescent="0.2">
      <c r="A641" s="63"/>
      <c r="B641" s="30" t="s">
        <v>49</v>
      </c>
      <c r="C641" s="12" t="s">
        <v>50</v>
      </c>
      <c r="D641" s="45" t="s">
        <v>55</v>
      </c>
      <c r="E641" s="12" t="s">
        <v>52</v>
      </c>
    </row>
    <row r="642" spans="1:5" ht="15" customHeight="1" x14ac:dyDescent="0.2">
      <c r="A642" s="72"/>
      <c r="B642" s="14">
        <v>10</v>
      </c>
      <c r="C642" s="32"/>
      <c r="D642" s="75" t="s">
        <v>89</v>
      </c>
      <c r="E642" s="17">
        <v>-70000</v>
      </c>
    </row>
    <row r="643" spans="1:5" ht="15" customHeight="1" x14ac:dyDescent="0.2">
      <c r="A643" s="72"/>
      <c r="B643" s="14">
        <v>107100884</v>
      </c>
      <c r="C643" s="32"/>
      <c r="D643" s="75" t="s">
        <v>89</v>
      </c>
      <c r="E643" s="17">
        <f>-77440-470000</f>
        <v>-547440</v>
      </c>
    </row>
    <row r="644" spans="1:5" ht="15" customHeight="1" x14ac:dyDescent="0.2">
      <c r="A644" s="72"/>
      <c r="B644" s="14">
        <v>107100880</v>
      </c>
      <c r="C644" s="32"/>
      <c r="D644" s="75" t="s">
        <v>89</v>
      </c>
      <c r="E644" s="17">
        <v>-10000</v>
      </c>
    </row>
    <row r="645" spans="1:5" ht="15" customHeight="1" x14ac:dyDescent="0.2">
      <c r="A645" s="72"/>
      <c r="B645" s="14">
        <v>107100882</v>
      </c>
      <c r="C645" s="32"/>
      <c r="D645" s="75" t="s">
        <v>89</v>
      </c>
      <c r="E645" s="17">
        <v>-5000</v>
      </c>
    </row>
    <row r="646" spans="1:5" ht="15" customHeight="1" x14ac:dyDescent="0.2">
      <c r="A646" s="72"/>
      <c r="B646" s="14">
        <v>107500881</v>
      </c>
      <c r="C646" s="32"/>
      <c r="D646" s="75" t="s">
        <v>89</v>
      </c>
      <c r="E646" s="17">
        <v>-61505</v>
      </c>
    </row>
    <row r="647" spans="1:5" ht="15" customHeight="1" x14ac:dyDescent="0.2">
      <c r="A647" s="72"/>
      <c r="B647" s="14">
        <v>10</v>
      </c>
      <c r="C647" s="32"/>
      <c r="D647" s="75" t="s">
        <v>89</v>
      </c>
      <c r="E647" s="17">
        <v>370000</v>
      </c>
    </row>
    <row r="648" spans="1:5" ht="15" customHeight="1" x14ac:dyDescent="0.2">
      <c r="A648" s="22"/>
      <c r="B648" s="54"/>
      <c r="C648" s="19" t="s">
        <v>54</v>
      </c>
      <c r="D648" s="34"/>
      <c r="E648" s="35">
        <f>SUM(E642:E647)</f>
        <v>-323945</v>
      </c>
    </row>
    <row r="649" spans="1:5" ht="15" customHeight="1" x14ac:dyDescent="0.2"/>
    <row r="650" spans="1:5" ht="15" customHeight="1" x14ac:dyDescent="0.2"/>
    <row r="651" spans="1:5" ht="15" customHeight="1" x14ac:dyDescent="0.25">
      <c r="A651" s="4" t="s">
        <v>152</v>
      </c>
    </row>
    <row r="652" spans="1:5" ht="15" customHeight="1" x14ac:dyDescent="0.2">
      <c r="A652" s="249" t="s">
        <v>153</v>
      </c>
      <c r="B652" s="249"/>
      <c r="C652" s="249"/>
      <c r="D652" s="249"/>
      <c r="E652" s="249"/>
    </row>
    <row r="653" spans="1:5" ht="15" customHeight="1" x14ac:dyDescent="0.2">
      <c r="A653" s="249"/>
      <c r="B653" s="249"/>
      <c r="C653" s="249"/>
      <c r="D653" s="249"/>
      <c r="E653" s="249"/>
    </row>
    <row r="654" spans="1:5" ht="15" customHeight="1" x14ac:dyDescent="0.2">
      <c r="A654" s="245" t="s">
        <v>189</v>
      </c>
      <c r="B654" s="245"/>
      <c r="C654" s="245"/>
      <c r="D654" s="245"/>
      <c r="E654" s="245"/>
    </row>
    <row r="655" spans="1:5" ht="15" customHeight="1" x14ac:dyDescent="0.2">
      <c r="A655" s="245"/>
      <c r="B655" s="245"/>
      <c r="C655" s="245"/>
      <c r="D655" s="245"/>
      <c r="E655" s="245"/>
    </row>
    <row r="656" spans="1:5" ht="15" customHeight="1" x14ac:dyDescent="0.2">
      <c r="A656" s="245"/>
      <c r="B656" s="245"/>
      <c r="C656" s="245"/>
      <c r="D656" s="245"/>
      <c r="E656" s="245"/>
    </row>
    <row r="657" spans="1:5" ht="15" customHeight="1" x14ac:dyDescent="0.2">
      <c r="A657" s="245"/>
      <c r="B657" s="245"/>
      <c r="C657" s="245"/>
      <c r="D657" s="245"/>
      <c r="E657" s="245"/>
    </row>
    <row r="658" spans="1:5" ht="15" customHeight="1" x14ac:dyDescent="0.2">
      <c r="A658" s="245"/>
      <c r="B658" s="245"/>
      <c r="C658" s="245"/>
      <c r="D658" s="245"/>
      <c r="E658" s="245"/>
    </row>
    <row r="659" spans="1:5" ht="15" customHeight="1" x14ac:dyDescent="0.2">
      <c r="A659" s="245"/>
      <c r="B659" s="245"/>
      <c r="C659" s="245"/>
      <c r="D659" s="245"/>
      <c r="E659" s="245"/>
    </row>
    <row r="660" spans="1:5" ht="15" customHeight="1" x14ac:dyDescent="0.2">
      <c r="A660" s="245"/>
      <c r="B660" s="245"/>
      <c r="C660" s="245"/>
      <c r="D660" s="245"/>
      <c r="E660" s="245"/>
    </row>
    <row r="661" spans="1:5" ht="15" customHeight="1" x14ac:dyDescent="0.2">
      <c r="A661" s="245"/>
      <c r="B661" s="245"/>
      <c r="C661" s="245"/>
      <c r="D661" s="245"/>
      <c r="E661" s="245"/>
    </row>
    <row r="662" spans="1:5" ht="15" customHeight="1" x14ac:dyDescent="0.2"/>
    <row r="663" spans="1:5" ht="15" customHeight="1" x14ac:dyDescent="0.25">
      <c r="A663" s="25" t="s">
        <v>17</v>
      </c>
      <c r="B663" s="27"/>
      <c r="C663" s="27"/>
      <c r="D663" s="27"/>
      <c r="E663" s="11"/>
    </row>
    <row r="664" spans="1:5" ht="15" customHeight="1" x14ac:dyDescent="0.2">
      <c r="A664" s="29" t="s">
        <v>122</v>
      </c>
      <c r="B664" s="11"/>
      <c r="C664" s="11"/>
      <c r="D664" s="11"/>
      <c r="E664" s="11" t="s">
        <v>123</v>
      </c>
    </row>
    <row r="665" spans="1:5" ht="15" customHeight="1" x14ac:dyDescent="0.2"/>
    <row r="666" spans="1:5" ht="15" customHeight="1" x14ac:dyDescent="0.2">
      <c r="B666" s="12" t="s">
        <v>49</v>
      </c>
      <c r="C666" s="30" t="s">
        <v>50</v>
      </c>
      <c r="D666" s="57" t="s">
        <v>51</v>
      </c>
      <c r="E666" s="49" t="s">
        <v>52</v>
      </c>
    </row>
    <row r="667" spans="1:5" ht="15" customHeight="1" x14ac:dyDescent="0.2">
      <c r="B667" s="14">
        <v>300</v>
      </c>
      <c r="C667" s="32"/>
      <c r="D667" s="44" t="s">
        <v>131</v>
      </c>
      <c r="E667" s="17">
        <v>-1500000</v>
      </c>
    </row>
    <row r="668" spans="1:5" ht="15" customHeight="1" x14ac:dyDescent="0.2">
      <c r="B668" s="14">
        <v>303</v>
      </c>
      <c r="C668" s="32"/>
      <c r="D668" s="44" t="s">
        <v>131</v>
      </c>
      <c r="E668" s="17">
        <v>1500000</v>
      </c>
    </row>
    <row r="669" spans="1:5" ht="15" customHeight="1" x14ac:dyDescent="0.2">
      <c r="B669" s="54"/>
      <c r="C669" s="60" t="s">
        <v>54</v>
      </c>
      <c r="D669" s="61"/>
      <c r="E669" s="62">
        <f>SUM(E667:E668)</f>
        <v>0</v>
      </c>
    </row>
    <row r="670" spans="1:5" ht="15" customHeight="1" x14ac:dyDescent="0.2"/>
    <row r="671" spans="1:5" ht="15" customHeight="1" x14ac:dyDescent="0.2"/>
    <row r="672" spans="1:5" ht="15" customHeight="1" x14ac:dyDescent="0.25">
      <c r="A672" s="4" t="s">
        <v>154</v>
      </c>
    </row>
    <row r="673" spans="1:5" ht="15" customHeight="1" x14ac:dyDescent="0.2">
      <c r="A673" s="249" t="s">
        <v>153</v>
      </c>
      <c r="B673" s="249"/>
      <c r="C673" s="249"/>
      <c r="D673" s="249"/>
      <c r="E673" s="249"/>
    </row>
    <row r="674" spans="1:5" ht="15" customHeight="1" x14ac:dyDescent="0.2">
      <c r="A674" s="249"/>
      <c r="B674" s="249"/>
      <c r="C674" s="249"/>
      <c r="D674" s="249"/>
      <c r="E674" s="249"/>
    </row>
    <row r="675" spans="1:5" ht="15" customHeight="1" x14ac:dyDescent="0.2">
      <c r="A675" s="245" t="s">
        <v>190</v>
      </c>
      <c r="B675" s="245"/>
      <c r="C675" s="245"/>
      <c r="D675" s="245"/>
      <c r="E675" s="245"/>
    </row>
    <row r="676" spans="1:5" ht="15" customHeight="1" x14ac:dyDescent="0.2">
      <c r="A676" s="245"/>
      <c r="B676" s="245"/>
      <c r="C676" s="245"/>
      <c r="D676" s="245"/>
      <c r="E676" s="245"/>
    </row>
    <row r="677" spans="1:5" ht="15" customHeight="1" x14ac:dyDescent="0.2">
      <c r="A677" s="245"/>
      <c r="B677" s="245"/>
      <c r="C677" s="245"/>
      <c r="D677" s="245"/>
      <c r="E677" s="245"/>
    </row>
    <row r="678" spans="1:5" ht="15" customHeight="1" x14ac:dyDescent="0.2">
      <c r="A678" s="245"/>
      <c r="B678" s="245"/>
      <c r="C678" s="245"/>
      <c r="D678" s="245"/>
      <c r="E678" s="245"/>
    </row>
    <row r="679" spans="1:5" ht="15" customHeight="1" x14ac:dyDescent="0.2">
      <c r="A679" s="245"/>
      <c r="B679" s="245"/>
      <c r="C679" s="245"/>
      <c r="D679" s="245"/>
      <c r="E679" s="245"/>
    </row>
    <row r="680" spans="1:5" ht="15" customHeight="1" x14ac:dyDescent="0.2">
      <c r="A680" s="245"/>
      <c r="B680" s="245"/>
      <c r="C680" s="245"/>
      <c r="D680" s="245"/>
      <c r="E680" s="245"/>
    </row>
    <row r="681" spans="1:5" ht="15" customHeight="1" x14ac:dyDescent="0.2">
      <c r="A681" s="245"/>
      <c r="B681" s="245"/>
      <c r="C681" s="245"/>
      <c r="D681" s="245"/>
      <c r="E681" s="245"/>
    </row>
    <row r="682" spans="1:5" ht="15" customHeight="1" x14ac:dyDescent="0.2">
      <c r="A682" s="245"/>
      <c r="B682" s="245"/>
      <c r="C682" s="245"/>
      <c r="D682" s="245"/>
      <c r="E682" s="245"/>
    </row>
    <row r="683" spans="1:5" ht="15" customHeight="1" x14ac:dyDescent="0.2">
      <c r="A683" s="245"/>
      <c r="B683" s="245"/>
      <c r="C683" s="245"/>
      <c r="D683" s="245"/>
      <c r="E683" s="245"/>
    </row>
    <row r="684" spans="1:5" ht="15" customHeight="1" x14ac:dyDescent="0.2">
      <c r="A684" s="245"/>
      <c r="B684" s="245"/>
      <c r="C684" s="245"/>
      <c r="D684" s="245"/>
      <c r="E684" s="245"/>
    </row>
    <row r="685" spans="1:5" ht="15" customHeight="1" x14ac:dyDescent="0.2"/>
    <row r="686" spans="1:5" ht="15" customHeight="1" x14ac:dyDescent="0.2"/>
    <row r="687" spans="1:5" ht="15" customHeight="1" x14ac:dyDescent="0.2"/>
    <row r="688" spans="1:5" ht="15" customHeight="1" x14ac:dyDescent="0.2"/>
    <row r="689" spans="1:5" ht="15" customHeight="1" x14ac:dyDescent="0.2"/>
    <row r="690" spans="1:5" ht="15" customHeight="1" x14ac:dyDescent="0.25">
      <c r="A690" s="25" t="s">
        <v>17</v>
      </c>
      <c r="B690" s="27"/>
      <c r="C690" s="27"/>
      <c r="D690" s="27"/>
      <c r="E690" s="11"/>
    </row>
    <row r="691" spans="1:5" ht="15" customHeight="1" x14ac:dyDescent="0.2">
      <c r="A691" s="29" t="s">
        <v>122</v>
      </c>
      <c r="B691" s="11"/>
      <c r="C691" s="11"/>
      <c r="D691" s="11"/>
      <c r="E691" s="11" t="s">
        <v>123</v>
      </c>
    </row>
    <row r="692" spans="1:5" ht="15" customHeight="1" x14ac:dyDescent="0.2"/>
    <row r="693" spans="1:5" ht="15" customHeight="1" x14ac:dyDescent="0.2">
      <c r="B693" s="12" t="s">
        <v>49</v>
      </c>
      <c r="C693" s="30" t="s">
        <v>50</v>
      </c>
      <c r="D693" s="57" t="s">
        <v>51</v>
      </c>
      <c r="E693" s="49" t="s">
        <v>52</v>
      </c>
    </row>
    <row r="694" spans="1:5" ht="15" customHeight="1" x14ac:dyDescent="0.2">
      <c r="B694" s="14">
        <v>307</v>
      </c>
      <c r="C694" s="32"/>
      <c r="D694" s="44" t="s">
        <v>131</v>
      </c>
      <c r="E694" s="17">
        <v>-80308</v>
      </c>
    </row>
    <row r="695" spans="1:5" ht="15" customHeight="1" x14ac:dyDescent="0.2">
      <c r="B695" s="14">
        <v>303</v>
      </c>
      <c r="C695" s="32"/>
      <c r="D695" s="44" t="s">
        <v>131</v>
      </c>
      <c r="E695" s="17">
        <v>-69692</v>
      </c>
    </row>
    <row r="696" spans="1:5" ht="15" customHeight="1" x14ac:dyDescent="0.2">
      <c r="B696" s="14">
        <v>303</v>
      </c>
      <c r="C696" s="32"/>
      <c r="D696" s="44" t="s">
        <v>131</v>
      </c>
      <c r="E696" s="17">
        <v>150000</v>
      </c>
    </row>
    <row r="697" spans="1:5" ht="15" customHeight="1" x14ac:dyDescent="0.2">
      <c r="B697" s="54"/>
      <c r="C697" s="60" t="s">
        <v>54</v>
      </c>
      <c r="D697" s="61"/>
      <c r="E697" s="62">
        <f>SUM(E694:E696)</f>
        <v>0</v>
      </c>
    </row>
    <row r="698" spans="1:5" ht="15" customHeight="1" x14ac:dyDescent="0.2"/>
    <row r="699" spans="1:5" ht="15" customHeight="1" x14ac:dyDescent="0.2"/>
    <row r="700" spans="1:5" ht="15" customHeight="1" x14ac:dyDescent="0.25">
      <c r="A700" s="4" t="s">
        <v>155</v>
      </c>
    </row>
    <row r="701" spans="1:5" ht="15" customHeight="1" x14ac:dyDescent="0.2">
      <c r="A701" s="249" t="s">
        <v>153</v>
      </c>
      <c r="B701" s="249"/>
      <c r="C701" s="249"/>
      <c r="D701" s="249"/>
      <c r="E701" s="249"/>
    </row>
    <row r="702" spans="1:5" ht="15" customHeight="1" x14ac:dyDescent="0.2">
      <c r="A702" s="249"/>
      <c r="B702" s="249"/>
      <c r="C702" s="249"/>
      <c r="D702" s="249"/>
      <c r="E702" s="249"/>
    </row>
    <row r="703" spans="1:5" ht="15" customHeight="1" x14ac:dyDescent="0.2">
      <c r="A703" s="245" t="s">
        <v>191</v>
      </c>
      <c r="B703" s="245"/>
      <c r="C703" s="245"/>
      <c r="D703" s="245"/>
      <c r="E703" s="245"/>
    </row>
    <row r="704" spans="1:5" ht="15" customHeight="1" x14ac:dyDescent="0.2">
      <c r="A704" s="245"/>
      <c r="B704" s="245"/>
      <c r="C704" s="245"/>
      <c r="D704" s="245"/>
      <c r="E704" s="245"/>
    </row>
    <row r="705" spans="1:5" ht="15" customHeight="1" x14ac:dyDescent="0.2">
      <c r="A705" s="245"/>
      <c r="B705" s="245"/>
      <c r="C705" s="245"/>
      <c r="D705" s="245"/>
      <c r="E705" s="245"/>
    </row>
    <row r="706" spans="1:5" ht="15" customHeight="1" x14ac:dyDescent="0.2">
      <c r="A706" s="245"/>
      <c r="B706" s="245"/>
      <c r="C706" s="245"/>
      <c r="D706" s="245"/>
      <c r="E706" s="245"/>
    </row>
    <row r="707" spans="1:5" ht="15" customHeight="1" x14ac:dyDescent="0.2">
      <c r="A707" s="245"/>
      <c r="B707" s="245"/>
      <c r="C707" s="245"/>
      <c r="D707" s="245"/>
      <c r="E707" s="245"/>
    </row>
    <row r="708" spans="1:5" ht="15" customHeight="1" x14ac:dyDescent="0.2">
      <c r="A708" s="245"/>
      <c r="B708" s="245"/>
      <c r="C708" s="245"/>
      <c r="D708" s="245"/>
      <c r="E708" s="245"/>
    </row>
    <row r="709" spans="1:5" ht="15" customHeight="1" x14ac:dyDescent="0.2">
      <c r="A709" s="245"/>
      <c r="B709" s="245"/>
      <c r="C709" s="245"/>
      <c r="D709" s="245"/>
      <c r="E709" s="245"/>
    </row>
    <row r="710" spans="1:5" ht="15" customHeight="1" x14ac:dyDescent="0.2">
      <c r="A710" s="245"/>
      <c r="B710" s="245"/>
      <c r="C710" s="245"/>
      <c r="D710" s="245"/>
      <c r="E710" s="245"/>
    </row>
    <row r="711" spans="1:5" ht="15" customHeight="1" x14ac:dyDescent="0.2">
      <c r="A711" s="245"/>
      <c r="B711" s="245"/>
      <c r="C711" s="245"/>
      <c r="D711" s="245"/>
      <c r="E711" s="245"/>
    </row>
    <row r="712" spans="1:5" ht="15" customHeight="1" x14ac:dyDescent="0.2"/>
    <row r="713" spans="1:5" ht="15" customHeight="1" x14ac:dyDescent="0.25">
      <c r="A713" s="25" t="s">
        <v>17</v>
      </c>
      <c r="B713" s="27"/>
      <c r="C713" s="27"/>
      <c r="D713" s="27"/>
      <c r="E713" s="11"/>
    </row>
    <row r="714" spans="1:5" ht="15" customHeight="1" x14ac:dyDescent="0.2">
      <c r="A714" s="29" t="s">
        <v>122</v>
      </c>
      <c r="B714" s="11"/>
      <c r="C714" s="11"/>
      <c r="D714" s="11"/>
      <c r="E714" s="11" t="s">
        <v>123</v>
      </c>
    </row>
    <row r="715" spans="1:5" ht="15" customHeight="1" x14ac:dyDescent="0.2"/>
    <row r="716" spans="1:5" ht="15" customHeight="1" x14ac:dyDescent="0.2">
      <c r="B716" s="12" t="s">
        <v>49</v>
      </c>
      <c r="C716" s="30" t="s">
        <v>50</v>
      </c>
      <c r="D716" s="57" t="s">
        <v>51</v>
      </c>
      <c r="E716" s="49" t="s">
        <v>52</v>
      </c>
    </row>
    <row r="717" spans="1:5" ht="15" customHeight="1" x14ac:dyDescent="0.2">
      <c r="B717" s="14">
        <v>307</v>
      </c>
      <c r="C717" s="32"/>
      <c r="D717" s="44" t="s">
        <v>131</v>
      </c>
      <c r="E717" s="17">
        <v>-90205</v>
      </c>
    </row>
    <row r="718" spans="1:5" ht="15" customHeight="1" x14ac:dyDescent="0.2">
      <c r="B718" s="14">
        <v>301</v>
      </c>
      <c r="C718" s="32"/>
      <c r="D718" s="44" t="s">
        <v>131</v>
      </c>
      <c r="E718" s="17">
        <v>77050</v>
      </c>
    </row>
    <row r="719" spans="1:5" ht="15" customHeight="1" x14ac:dyDescent="0.2">
      <c r="B719" s="14">
        <v>300</v>
      </c>
      <c r="C719" s="32"/>
      <c r="D719" s="44" t="s">
        <v>131</v>
      </c>
      <c r="E719" s="17">
        <v>13155</v>
      </c>
    </row>
    <row r="720" spans="1:5" ht="15" customHeight="1" x14ac:dyDescent="0.2">
      <c r="B720" s="54"/>
      <c r="C720" s="60" t="s">
        <v>54</v>
      </c>
      <c r="D720" s="61"/>
      <c r="E720" s="62">
        <f>SUM(E717:E719)</f>
        <v>0</v>
      </c>
    </row>
    <row r="721" spans="1:5" ht="15" customHeight="1" x14ac:dyDescent="0.2"/>
    <row r="722" spans="1:5" ht="15" customHeight="1" x14ac:dyDescent="0.2"/>
    <row r="723" spans="1:5" ht="15" customHeight="1" x14ac:dyDescent="0.25">
      <c r="A723" s="4" t="s">
        <v>156</v>
      </c>
    </row>
    <row r="724" spans="1:5" ht="15" customHeight="1" x14ac:dyDescent="0.2">
      <c r="A724" s="249" t="s">
        <v>153</v>
      </c>
      <c r="B724" s="249"/>
      <c r="C724" s="249"/>
      <c r="D724" s="249"/>
      <c r="E724" s="249"/>
    </row>
    <row r="725" spans="1:5" ht="15" customHeight="1" x14ac:dyDescent="0.2">
      <c r="A725" s="249"/>
      <c r="B725" s="249"/>
      <c r="C725" s="249"/>
      <c r="D725" s="249"/>
      <c r="E725" s="249"/>
    </row>
    <row r="726" spans="1:5" ht="15" customHeight="1" x14ac:dyDescent="0.2">
      <c r="A726" s="245" t="s">
        <v>192</v>
      </c>
      <c r="B726" s="245"/>
      <c r="C726" s="245"/>
      <c r="D726" s="245"/>
      <c r="E726" s="245"/>
    </row>
    <row r="727" spans="1:5" ht="15" customHeight="1" x14ac:dyDescent="0.2">
      <c r="A727" s="245"/>
      <c r="B727" s="245"/>
      <c r="C727" s="245"/>
      <c r="D727" s="245"/>
      <c r="E727" s="245"/>
    </row>
    <row r="728" spans="1:5" ht="15" customHeight="1" x14ac:dyDescent="0.2">
      <c r="A728" s="245"/>
      <c r="B728" s="245"/>
      <c r="C728" s="245"/>
      <c r="D728" s="245"/>
      <c r="E728" s="245"/>
    </row>
    <row r="729" spans="1:5" ht="15" customHeight="1" x14ac:dyDescent="0.2">
      <c r="A729" s="245"/>
      <c r="B729" s="245"/>
      <c r="C729" s="245"/>
      <c r="D729" s="245"/>
      <c r="E729" s="245"/>
    </row>
    <row r="730" spans="1:5" ht="15" customHeight="1" x14ac:dyDescent="0.2">
      <c r="A730" s="245"/>
      <c r="B730" s="245"/>
      <c r="C730" s="245"/>
      <c r="D730" s="245"/>
      <c r="E730" s="245"/>
    </row>
    <row r="731" spans="1:5" ht="15" customHeight="1" x14ac:dyDescent="0.2">
      <c r="A731" s="245"/>
      <c r="B731" s="245"/>
      <c r="C731" s="245"/>
      <c r="D731" s="245"/>
      <c r="E731" s="245"/>
    </row>
    <row r="732" spans="1:5" ht="15" customHeight="1" x14ac:dyDescent="0.2">
      <c r="A732" s="245"/>
      <c r="B732" s="245"/>
      <c r="C732" s="245"/>
      <c r="D732" s="245"/>
      <c r="E732" s="245"/>
    </row>
    <row r="733" spans="1:5" ht="15" customHeight="1" x14ac:dyDescent="0.2">
      <c r="A733" s="245"/>
      <c r="B733" s="245"/>
      <c r="C733" s="245"/>
      <c r="D733" s="245"/>
      <c r="E733" s="245"/>
    </row>
    <row r="734" spans="1:5" ht="15" customHeight="1" x14ac:dyDescent="0.2">
      <c r="A734" s="245"/>
      <c r="B734" s="245"/>
      <c r="C734" s="245"/>
      <c r="D734" s="245"/>
      <c r="E734" s="245"/>
    </row>
    <row r="735" spans="1:5" ht="15" customHeight="1" x14ac:dyDescent="0.2"/>
    <row r="736" spans="1:5" ht="15" customHeight="1" x14ac:dyDescent="0.25">
      <c r="A736" s="25" t="s">
        <v>17</v>
      </c>
      <c r="B736" s="27"/>
      <c r="C736" s="27"/>
      <c r="D736" s="27"/>
      <c r="E736" s="11"/>
    </row>
    <row r="737" spans="1:5" ht="15" customHeight="1" x14ac:dyDescent="0.2">
      <c r="A737" s="29" t="s">
        <v>122</v>
      </c>
      <c r="B737" s="11"/>
      <c r="C737" s="11"/>
      <c r="D737" s="11"/>
      <c r="E737" s="11" t="s">
        <v>123</v>
      </c>
    </row>
    <row r="738" spans="1:5" ht="15" customHeight="1" x14ac:dyDescent="0.2"/>
    <row r="739" spans="1:5" ht="15" customHeight="1" x14ac:dyDescent="0.2">
      <c r="B739" s="12" t="s">
        <v>49</v>
      </c>
      <c r="C739" s="30" t="s">
        <v>50</v>
      </c>
      <c r="D739" s="57" t="s">
        <v>51</v>
      </c>
      <c r="E739" s="49" t="s">
        <v>52</v>
      </c>
    </row>
    <row r="740" spans="1:5" ht="15" customHeight="1" x14ac:dyDescent="0.2">
      <c r="B740" s="14">
        <v>10</v>
      </c>
      <c r="C740" s="32"/>
      <c r="D740" s="44" t="s">
        <v>131</v>
      </c>
      <c r="E740" s="17">
        <v>-430000</v>
      </c>
    </row>
    <row r="741" spans="1:5" ht="15" customHeight="1" x14ac:dyDescent="0.2">
      <c r="B741" s="14">
        <v>10</v>
      </c>
      <c r="C741" s="32"/>
      <c r="D741" s="44" t="s">
        <v>124</v>
      </c>
      <c r="E741" s="17">
        <v>430000</v>
      </c>
    </row>
    <row r="742" spans="1:5" ht="15" customHeight="1" x14ac:dyDescent="0.2">
      <c r="B742" s="54"/>
      <c r="C742" s="60" t="s">
        <v>54</v>
      </c>
      <c r="D742" s="61"/>
      <c r="E742" s="62">
        <f>SUM(E740:E741)</f>
        <v>0</v>
      </c>
    </row>
    <row r="743" spans="1:5" ht="15" customHeight="1" x14ac:dyDescent="0.25">
      <c r="A743" s="4" t="s">
        <v>157</v>
      </c>
    </row>
    <row r="744" spans="1:5" ht="15" customHeight="1" x14ac:dyDescent="0.2">
      <c r="A744" s="249" t="s">
        <v>153</v>
      </c>
      <c r="B744" s="249"/>
      <c r="C744" s="249"/>
      <c r="D744" s="249"/>
      <c r="E744" s="249"/>
    </row>
    <row r="745" spans="1:5" ht="15" customHeight="1" x14ac:dyDescent="0.2">
      <c r="A745" s="249"/>
      <c r="B745" s="249"/>
      <c r="C745" s="249"/>
      <c r="D745" s="249"/>
      <c r="E745" s="249"/>
    </row>
    <row r="746" spans="1:5" ht="15" customHeight="1" x14ac:dyDescent="0.2">
      <c r="A746" s="245" t="s">
        <v>193</v>
      </c>
      <c r="B746" s="245"/>
      <c r="C746" s="245"/>
      <c r="D746" s="245"/>
      <c r="E746" s="245"/>
    </row>
    <row r="747" spans="1:5" ht="15" customHeight="1" x14ac:dyDescent="0.2">
      <c r="A747" s="245"/>
      <c r="B747" s="245"/>
      <c r="C747" s="245"/>
      <c r="D747" s="245"/>
      <c r="E747" s="245"/>
    </row>
    <row r="748" spans="1:5" ht="15" customHeight="1" x14ac:dyDescent="0.2">
      <c r="A748" s="245"/>
      <c r="B748" s="245"/>
      <c r="C748" s="245"/>
      <c r="D748" s="245"/>
      <c r="E748" s="245"/>
    </row>
    <row r="749" spans="1:5" ht="15" customHeight="1" x14ac:dyDescent="0.2">
      <c r="A749" s="245"/>
      <c r="B749" s="245"/>
      <c r="C749" s="245"/>
      <c r="D749" s="245"/>
      <c r="E749" s="245"/>
    </row>
    <row r="750" spans="1:5" ht="15" customHeight="1" x14ac:dyDescent="0.2">
      <c r="A750" s="245"/>
      <c r="B750" s="245"/>
      <c r="C750" s="245"/>
      <c r="D750" s="245"/>
      <c r="E750" s="245"/>
    </row>
    <row r="751" spans="1:5" ht="15" customHeight="1" x14ac:dyDescent="0.2">
      <c r="A751" s="245"/>
      <c r="B751" s="245"/>
      <c r="C751" s="245"/>
      <c r="D751" s="245"/>
      <c r="E751" s="245"/>
    </row>
    <row r="752" spans="1:5" ht="15" customHeight="1" x14ac:dyDescent="0.2">
      <c r="A752" s="245"/>
      <c r="B752" s="245"/>
      <c r="C752" s="245"/>
      <c r="D752" s="245"/>
      <c r="E752" s="245"/>
    </row>
    <row r="753" spans="1:5" ht="15" customHeight="1" x14ac:dyDescent="0.2">
      <c r="A753" s="245"/>
      <c r="B753" s="245"/>
      <c r="C753" s="245"/>
      <c r="D753" s="245"/>
      <c r="E753" s="245"/>
    </row>
    <row r="754" spans="1:5" ht="15" customHeight="1" x14ac:dyDescent="0.2">
      <c r="A754" s="245"/>
      <c r="B754" s="245"/>
      <c r="C754" s="245"/>
      <c r="D754" s="245"/>
      <c r="E754" s="245"/>
    </row>
    <row r="755" spans="1:5" ht="15" customHeight="1" x14ac:dyDescent="0.2"/>
    <row r="756" spans="1:5" ht="15" customHeight="1" x14ac:dyDescent="0.25">
      <c r="A756" s="25" t="s">
        <v>17</v>
      </c>
      <c r="B756" s="27"/>
      <c r="C756" s="27"/>
      <c r="D756" s="27"/>
      <c r="E756" s="11"/>
    </row>
    <row r="757" spans="1:5" ht="15" customHeight="1" x14ac:dyDescent="0.2">
      <c r="A757" s="29" t="s">
        <v>122</v>
      </c>
      <c r="B757" s="11"/>
      <c r="C757" s="11"/>
      <c r="D757" s="11"/>
      <c r="E757" s="11" t="s">
        <v>123</v>
      </c>
    </row>
    <row r="758" spans="1:5" ht="15" customHeight="1" x14ac:dyDescent="0.2"/>
    <row r="759" spans="1:5" ht="15" customHeight="1" x14ac:dyDescent="0.2">
      <c r="B759" s="12" t="s">
        <v>49</v>
      </c>
      <c r="C759" s="30" t="s">
        <v>50</v>
      </c>
      <c r="D759" s="57" t="s">
        <v>51</v>
      </c>
      <c r="E759" s="49" t="s">
        <v>52</v>
      </c>
    </row>
    <row r="760" spans="1:5" ht="15" customHeight="1" x14ac:dyDescent="0.2">
      <c r="B760" s="14">
        <v>13</v>
      </c>
      <c r="C760" s="32"/>
      <c r="D760" s="44" t="s">
        <v>124</v>
      </c>
      <c r="E760" s="17">
        <v>-832861</v>
      </c>
    </row>
    <row r="761" spans="1:5" ht="15" customHeight="1" x14ac:dyDescent="0.2">
      <c r="B761" s="14">
        <v>13</v>
      </c>
      <c r="C761" s="32"/>
      <c r="D761" s="44" t="s">
        <v>131</v>
      </c>
      <c r="E761" s="17">
        <v>232861</v>
      </c>
    </row>
    <row r="762" spans="1:5" ht="15" customHeight="1" x14ac:dyDescent="0.2">
      <c r="B762" s="14">
        <v>303</v>
      </c>
      <c r="C762" s="32"/>
      <c r="D762" s="44" t="s">
        <v>131</v>
      </c>
      <c r="E762" s="17">
        <v>600000</v>
      </c>
    </row>
    <row r="763" spans="1:5" ht="15" customHeight="1" x14ac:dyDescent="0.2">
      <c r="B763" s="54"/>
      <c r="C763" s="60" t="s">
        <v>54</v>
      </c>
      <c r="D763" s="61"/>
      <c r="E763" s="62">
        <f>SUM(E760:E762)</f>
        <v>0</v>
      </c>
    </row>
    <row r="764" spans="1:5" ht="15" customHeight="1" x14ac:dyDescent="0.2"/>
    <row r="765" spans="1:5" ht="15" customHeight="1" x14ac:dyDescent="0.2"/>
    <row r="766" spans="1:5" ht="15" customHeight="1" x14ac:dyDescent="0.25">
      <c r="A766" s="4" t="s">
        <v>158</v>
      </c>
    </row>
    <row r="767" spans="1:5" ht="15" customHeight="1" x14ac:dyDescent="0.2">
      <c r="A767" s="249" t="s">
        <v>153</v>
      </c>
      <c r="B767" s="249"/>
      <c r="C767" s="249"/>
      <c r="D767" s="249"/>
      <c r="E767" s="249"/>
    </row>
    <row r="768" spans="1:5" ht="15" customHeight="1" x14ac:dyDescent="0.2">
      <c r="A768" s="249"/>
      <c r="B768" s="249"/>
      <c r="C768" s="249"/>
      <c r="D768" s="249"/>
      <c r="E768" s="249"/>
    </row>
    <row r="769" spans="1:5" ht="15" customHeight="1" x14ac:dyDescent="0.2">
      <c r="A769" s="245" t="s">
        <v>194</v>
      </c>
      <c r="B769" s="245"/>
      <c r="C769" s="245"/>
      <c r="D769" s="245"/>
      <c r="E769" s="245"/>
    </row>
    <row r="770" spans="1:5" ht="15" customHeight="1" x14ac:dyDescent="0.2">
      <c r="A770" s="245"/>
      <c r="B770" s="245"/>
      <c r="C770" s="245"/>
      <c r="D770" s="245"/>
      <c r="E770" s="245"/>
    </row>
    <row r="771" spans="1:5" ht="15" customHeight="1" x14ac:dyDescent="0.2">
      <c r="A771" s="245"/>
      <c r="B771" s="245"/>
      <c r="C771" s="245"/>
      <c r="D771" s="245"/>
      <c r="E771" s="245"/>
    </row>
    <row r="772" spans="1:5" ht="15" customHeight="1" x14ac:dyDescent="0.2">
      <c r="A772" s="245"/>
      <c r="B772" s="245"/>
      <c r="C772" s="245"/>
      <c r="D772" s="245"/>
      <c r="E772" s="245"/>
    </row>
    <row r="773" spans="1:5" ht="15" customHeight="1" x14ac:dyDescent="0.2">
      <c r="A773" s="245"/>
      <c r="B773" s="245"/>
      <c r="C773" s="245"/>
      <c r="D773" s="245"/>
      <c r="E773" s="245"/>
    </row>
    <row r="774" spans="1:5" ht="15" customHeight="1" x14ac:dyDescent="0.2">
      <c r="A774" s="245"/>
      <c r="B774" s="245"/>
      <c r="C774" s="245"/>
      <c r="D774" s="245"/>
      <c r="E774" s="245"/>
    </row>
    <row r="775" spans="1:5" ht="15" customHeight="1" x14ac:dyDescent="0.2">
      <c r="A775" s="245"/>
      <c r="B775" s="245"/>
      <c r="C775" s="245"/>
      <c r="D775" s="245"/>
      <c r="E775" s="245"/>
    </row>
    <row r="776" spans="1:5" ht="15" customHeight="1" x14ac:dyDescent="0.2">
      <c r="A776" s="245"/>
      <c r="B776" s="245"/>
      <c r="C776" s="245"/>
      <c r="D776" s="245"/>
      <c r="E776" s="245"/>
    </row>
    <row r="777" spans="1:5" ht="15" customHeight="1" x14ac:dyDescent="0.2"/>
    <row r="778" spans="1:5" ht="15" customHeight="1" x14ac:dyDescent="0.25">
      <c r="A778" s="25" t="s">
        <v>17</v>
      </c>
      <c r="B778" s="27"/>
      <c r="C778" s="27"/>
      <c r="D778" s="27"/>
      <c r="E778" s="11"/>
    </row>
    <row r="779" spans="1:5" ht="15" customHeight="1" x14ac:dyDescent="0.2">
      <c r="A779" s="29" t="s">
        <v>122</v>
      </c>
      <c r="B779" s="11"/>
      <c r="C779" s="11"/>
      <c r="D779" s="11"/>
      <c r="E779" s="11" t="s">
        <v>123</v>
      </c>
    </row>
    <row r="780" spans="1:5" ht="15" customHeight="1" x14ac:dyDescent="0.2"/>
    <row r="781" spans="1:5" ht="15" customHeight="1" x14ac:dyDescent="0.2">
      <c r="B781" s="12" t="s">
        <v>49</v>
      </c>
      <c r="C781" s="30" t="s">
        <v>50</v>
      </c>
      <c r="D781" s="57" t="s">
        <v>51</v>
      </c>
      <c r="E781" s="49" t="s">
        <v>52</v>
      </c>
    </row>
    <row r="782" spans="1:5" ht="15" customHeight="1" x14ac:dyDescent="0.2">
      <c r="B782" s="14">
        <v>307</v>
      </c>
      <c r="C782" s="32"/>
      <c r="D782" s="44" t="s">
        <v>131</v>
      </c>
      <c r="E782" s="17">
        <v>-143000</v>
      </c>
    </row>
    <row r="783" spans="1:5" ht="15" customHeight="1" x14ac:dyDescent="0.2">
      <c r="B783" s="14">
        <v>10</v>
      </c>
      <c r="C783" s="32"/>
      <c r="D783" s="44" t="s">
        <v>131</v>
      </c>
      <c r="E783" s="17">
        <v>143000</v>
      </c>
    </row>
    <row r="784" spans="1:5" ht="15" customHeight="1" x14ac:dyDescent="0.2">
      <c r="B784" s="54"/>
      <c r="C784" s="60" t="s">
        <v>54</v>
      </c>
      <c r="D784" s="61"/>
      <c r="E784" s="62">
        <f>SUM(E782:E783)</f>
        <v>0</v>
      </c>
    </row>
    <row r="785" spans="1:5" ht="15" customHeight="1" x14ac:dyDescent="0.2"/>
    <row r="786" spans="1:5" ht="15" customHeight="1" x14ac:dyDescent="0.2"/>
    <row r="787" spans="1:5" ht="15" customHeight="1" x14ac:dyDescent="0.25">
      <c r="A787" s="4" t="s">
        <v>159</v>
      </c>
    </row>
    <row r="788" spans="1:5" ht="15" customHeight="1" x14ac:dyDescent="0.2">
      <c r="A788" s="249" t="s">
        <v>160</v>
      </c>
      <c r="B788" s="249"/>
      <c r="C788" s="249"/>
      <c r="D788" s="249"/>
      <c r="E788" s="249"/>
    </row>
    <row r="789" spans="1:5" ht="15" customHeight="1" x14ac:dyDescent="0.2">
      <c r="A789" s="249"/>
      <c r="B789" s="249"/>
      <c r="C789" s="249"/>
      <c r="D789" s="249"/>
      <c r="E789" s="249"/>
    </row>
    <row r="790" spans="1:5" ht="15" customHeight="1" x14ac:dyDescent="0.2">
      <c r="A790" s="250" t="s">
        <v>161</v>
      </c>
      <c r="B790" s="250"/>
      <c r="C790" s="250"/>
      <c r="D790" s="250"/>
      <c r="E790" s="250"/>
    </row>
    <row r="791" spans="1:5" ht="15" customHeight="1" x14ac:dyDescent="0.2">
      <c r="A791" s="250"/>
      <c r="B791" s="250"/>
      <c r="C791" s="250"/>
      <c r="D791" s="250"/>
      <c r="E791" s="250"/>
    </row>
    <row r="792" spans="1:5" ht="15" customHeight="1" x14ac:dyDescent="0.2">
      <c r="A792" s="250"/>
      <c r="B792" s="250"/>
      <c r="C792" s="250"/>
      <c r="D792" s="250"/>
      <c r="E792" s="250"/>
    </row>
    <row r="793" spans="1:5" ht="15" customHeight="1" x14ac:dyDescent="0.2">
      <c r="A793" s="250"/>
      <c r="B793" s="250"/>
      <c r="C793" s="250"/>
      <c r="D793" s="250"/>
      <c r="E793" s="250"/>
    </row>
    <row r="794" spans="1:5" ht="15" customHeight="1" x14ac:dyDescent="0.2">
      <c r="A794" s="250"/>
      <c r="B794" s="250"/>
      <c r="C794" s="250"/>
      <c r="D794" s="250"/>
      <c r="E794" s="250"/>
    </row>
    <row r="795" spans="1:5" ht="15" customHeight="1" x14ac:dyDescent="0.2">
      <c r="A795" s="250"/>
      <c r="B795" s="250"/>
      <c r="C795" s="250"/>
      <c r="D795" s="250"/>
      <c r="E795" s="250"/>
    </row>
    <row r="796" spans="1:5" ht="15" customHeight="1" x14ac:dyDescent="0.2"/>
    <row r="797" spans="1:5" ht="15" customHeight="1" x14ac:dyDescent="0.25">
      <c r="A797" s="5" t="s">
        <v>17</v>
      </c>
      <c r="B797" s="6"/>
      <c r="C797" s="6"/>
      <c r="D797" s="11"/>
      <c r="E797" s="11"/>
    </row>
    <row r="798" spans="1:5" ht="15" customHeight="1" x14ac:dyDescent="0.2">
      <c r="A798" s="7" t="s">
        <v>81</v>
      </c>
      <c r="B798" s="27"/>
      <c r="C798" s="27"/>
      <c r="D798" s="27"/>
      <c r="E798" s="28" t="s">
        <v>162</v>
      </c>
    </row>
    <row r="799" spans="1:5" ht="15" customHeight="1" x14ac:dyDescent="0.25">
      <c r="A799" s="25"/>
      <c r="B799" s="27"/>
      <c r="C799" s="27"/>
      <c r="D799" s="27"/>
      <c r="E799" s="11"/>
    </row>
    <row r="800" spans="1:5" ht="15" customHeight="1" x14ac:dyDescent="0.25">
      <c r="A800" s="25"/>
      <c r="B800" s="27"/>
      <c r="C800" s="30" t="s">
        <v>50</v>
      </c>
      <c r="D800" s="45" t="s">
        <v>55</v>
      </c>
      <c r="E800" s="12" t="s">
        <v>52</v>
      </c>
    </row>
    <row r="801" spans="1:5" ht="15" customHeight="1" x14ac:dyDescent="0.25">
      <c r="A801" s="25"/>
      <c r="B801" s="27"/>
      <c r="C801" s="32">
        <v>3636</v>
      </c>
      <c r="D801" s="46" t="s">
        <v>101</v>
      </c>
      <c r="E801" s="105">
        <f>-235000-722730</f>
        <v>-957730</v>
      </c>
    </row>
    <row r="802" spans="1:5" ht="15" customHeight="1" x14ac:dyDescent="0.25">
      <c r="A802" s="25"/>
      <c r="B802" s="27"/>
      <c r="C802" s="32">
        <v>2125</v>
      </c>
      <c r="D802" s="74" t="s">
        <v>72</v>
      </c>
      <c r="E802" s="105">
        <v>957730</v>
      </c>
    </row>
    <row r="803" spans="1:5" ht="15" customHeight="1" x14ac:dyDescent="0.25">
      <c r="A803" s="25"/>
      <c r="B803" s="27"/>
      <c r="C803" s="60" t="s">
        <v>54</v>
      </c>
      <c r="D803" s="82"/>
      <c r="E803" s="83">
        <f>SUM(E801:E802)</f>
        <v>0</v>
      </c>
    </row>
    <row r="804" spans="1:5" ht="15" customHeight="1" x14ac:dyDescent="0.2"/>
    <row r="805" spans="1:5" ht="15" customHeight="1" x14ac:dyDescent="0.2"/>
    <row r="806" spans="1:5" ht="15" customHeight="1" x14ac:dyDescent="0.25">
      <c r="A806" s="4" t="s">
        <v>163</v>
      </c>
    </row>
    <row r="807" spans="1:5" ht="15" customHeight="1" x14ac:dyDescent="0.2">
      <c r="A807" s="246" t="s">
        <v>60</v>
      </c>
      <c r="B807" s="246"/>
      <c r="C807" s="246"/>
      <c r="D807" s="246"/>
      <c r="E807" s="246"/>
    </row>
    <row r="808" spans="1:5" ht="15" customHeight="1" x14ac:dyDescent="0.2">
      <c r="A808" s="246" t="s">
        <v>164</v>
      </c>
      <c r="B808" s="246"/>
      <c r="C808" s="246"/>
      <c r="D808" s="246"/>
      <c r="E808" s="246"/>
    </row>
    <row r="809" spans="1:5" ht="15" customHeight="1" x14ac:dyDescent="0.2">
      <c r="A809" s="250" t="s">
        <v>165</v>
      </c>
      <c r="B809" s="250"/>
      <c r="C809" s="250"/>
      <c r="D809" s="250"/>
      <c r="E809" s="250"/>
    </row>
    <row r="810" spans="1:5" ht="15" customHeight="1" x14ac:dyDescent="0.2">
      <c r="A810" s="250"/>
      <c r="B810" s="250"/>
      <c r="C810" s="250"/>
      <c r="D810" s="250"/>
      <c r="E810" s="250"/>
    </row>
    <row r="811" spans="1:5" ht="15" customHeight="1" x14ac:dyDescent="0.2">
      <c r="A811" s="250"/>
      <c r="B811" s="250"/>
      <c r="C811" s="250"/>
      <c r="D811" s="250"/>
      <c r="E811" s="250"/>
    </row>
    <row r="812" spans="1:5" ht="15" customHeight="1" x14ac:dyDescent="0.2">
      <c r="A812" s="250"/>
      <c r="B812" s="250"/>
      <c r="C812" s="250"/>
      <c r="D812" s="250"/>
      <c r="E812" s="250"/>
    </row>
    <row r="813" spans="1:5" ht="15" customHeight="1" x14ac:dyDescent="0.2">
      <c r="A813" s="250"/>
      <c r="B813" s="250"/>
      <c r="C813" s="250"/>
      <c r="D813" s="250"/>
      <c r="E813" s="250"/>
    </row>
    <row r="814" spans="1:5" ht="15" customHeight="1" x14ac:dyDescent="0.2">
      <c r="A814" s="250"/>
      <c r="B814" s="250"/>
      <c r="C814" s="250"/>
      <c r="D814" s="250"/>
      <c r="E814" s="250"/>
    </row>
    <row r="815" spans="1:5" ht="15" customHeight="1" x14ac:dyDescent="0.25">
      <c r="A815" s="40"/>
    </row>
    <row r="816" spans="1:5" ht="15" customHeight="1" x14ac:dyDescent="0.25">
      <c r="A816" s="25" t="s">
        <v>1</v>
      </c>
      <c r="B816" s="27"/>
      <c r="C816" s="27"/>
      <c r="D816" s="27"/>
      <c r="E816" s="27"/>
    </row>
    <row r="817" spans="1:5" ht="15" customHeight="1" x14ac:dyDescent="0.2">
      <c r="A817" s="29" t="s">
        <v>67</v>
      </c>
      <c r="B817" s="27"/>
      <c r="C817" s="27"/>
      <c r="D817" s="27"/>
      <c r="E817" s="28" t="s">
        <v>68</v>
      </c>
    </row>
    <row r="818" spans="1:5" ht="15" customHeight="1" x14ac:dyDescent="0.25">
      <c r="B818" s="25"/>
      <c r="C818" s="27"/>
      <c r="D818" s="27"/>
      <c r="E818" s="76"/>
    </row>
    <row r="819" spans="1:5" ht="15" customHeight="1" x14ac:dyDescent="0.2">
      <c r="B819" s="30" t="s">
        <v>49</v>
      </c>
      <c r="C819" s="30" t="s">
        <v>50</v>
      </c>
      <c r="D819" s="31" t="s">
        <v>51</v>
      </c>
      <c r="E819" s="49" t="s">
        <v>52</v>
      </c>
    </row>
    <row r="820" spans="1:5" ht="15" customHeight="1" x14ac:dyDescent="0.2">
      <c r="B820" s="101">
        <v>35963</v>
      </c>
      <c r="C820" s="58"/>
      <c r="D820" s="74" t="s">
        <v>166</v>
      </c>
      <c r="E820" s="100">
        <v>1578350</v>
      </c>
    </row>
    <row r="821" spans="1:5" ht="15" customHeight="1" x14ac:dyDescent="0.2">
      <c r="B821" s="106"/>
      <c r="C821" s="60" t="s">
        <v>54</v>
      </c>
      <c r="D821" s="82"/>
      <c r="E821" s="83">
        <f>SUM(E820)</f>
        <v>1578350</v>
      </c>
    </row>
    <row r="822" spans="1:5" ht="15" customHeight="1" x14ac:dyDescent="0.25">
      <c r="A822" s="40"/>
    </row>
    <row r="823" spans="1:5" ht="15" customHeight="1" x14ac:dyDescent="0.25">
      <c r="A823" s="5" t="s">
        <v>17</v>
      </c>
      <c r="B823" s="6"/>
      <c r="C823" s="6"/>
      <c r="D823" s="11"/>
      <c r="E823" s="11"/>
    </row>
    <row r="824" spans="1:5" ht="15" customHeight="1" x14ac:dyDescent="0.2">
      <c r="A824" s="29" t="s">
        <v>77</v>
      </c>
      <c r="B824" s="11"/>
      <c r="C824" s="11"/>
      <c r="D824" s="11"/>
      <c r="E824" s="11" t="s">
        <v>78</v>
      </c>
    </row>
    <row r="825" spans="1:5" ht="15" customHeight="1" x14ac:dyDescent="0.2">
      <c r="A825" s="9"/>
      <c r="B825" s="70"/>
      <c r="C825" s="6"/>
      <c r="D825" s="9"/>
      <c r="E825" s="71"/>
    </row>
    <row r="826" spans="1:5" ht="15" customHeight="1" x14ac:dyDescent="0.2">
      <c r="A826" s="63"/>
      <c r="B826" s="12" t="s">
        <v>49</v>
      </c>
      <c r="C826" s="30" t="s">
        <v>50</v>
      </c>
      <c r="D826" s="57" t="s">
        <v>51</v>
      </c>
      <c r="E826" s="49" t="s">
        <v>52</v>
      </c>
    </row>
    <row r="827" spans="1:5" ht="15" customHeight="1" x14ac:dyDescent="0.2">
      <c r="A827" s="72"/>
      <c r="B827" s="101">
        <v>35963</v>
      </c>
      <c r="C827" s="58"/>
      <c r="D827" s="46" t="s">
        <v>167</v>
      </c>
      <c r="E827" s="100">
        <v>1578350</v>
      </c>
    </row>
    <row r="828" spans="1:5" ht="15" customHeight="1" x14ac:dyDescent="0.2">
      <c r="B828" s="54"/>
      <c r="C828" s="60" t="s">
        <v>54</v>
      </c>
      <c r="D828" s="61"/>
      <c r="E828" s="62">
        <f>SUM(E827:E827)</f>
        <v>1578350</v>
      </c>
    </row>
    <row r="829" spans="1:5" ht="15" customHeight="1" x14ac:dyDescent="0.2"/>
    <row r="830" spans="1:5" ht="15" customHeight="1" x14ac:dyDescent="0.2"/>
    <row r="831" spans="1:5" ht="15" customHeight="1" x14ac:dyDescent="0.25">
      <c r="A831" s="4" t="s">
        <v>168</v>
      </c>
    </row>
    <row r="832" spans="1:5" ht="15" customHeight="1" x14ac:dyDescent="0.2">
      <c r="A832" s="246" t="s">
        <v>60</v>
      </c>
      <c r="B832" s="246"/>
      <c r="C832" s="246"/>
      <c r="D832" s="246"/>
      <c r="E832" s="246"/>
    </row>
    <row r="833" spans="1:5" ht="15" customHeight="1" x14ac:dyDescent="0.2">
      <c r="A833" s="246" t="s">
        <v>169</v>
      </c>
      <c r="B833" s="246"/>
      <c r="C833" s="246"/>
      <c r="D833" s="246"/>
      <c r="E833" s="246"/>
    </row>
    <row r="834" spans="1:5" ht="15" customHeight="1" x14ac:dyDescent="0.2">
      <c r="A834" s="245" t="s">
        <v>170</v>
      </c>
      <c r="B834" s="245"/>
      <c r="C834" s="245"/>
      <c r="D834" s="245"/>
      <c r="E834" s="245"/>
    </row>
    <row r="835" spans="1:5" ht="15" customHeight="1" x14ac:dyDescent="0.2">
      <c r="A835" s="245"/>
      <c r="B835" s="245"/>
      <c r="C835" s="245"/>
      <c r="D835" s="245"/>
      <c r="E835" s="245"/>
    </row>
    <row r="836" spans="1:5" ht="15" customHeight="1" x14ac:dyDescent="0.2">
      <c r="A836" s="245"/>
      <c r="B836" s="245"/>
      <c r="C836" s="245"/>
      <c r="D836" s="245"/>
      <c r="E836" s="245"/>
    </row>
    <row r="837" spans="1:5" ht="15" customHeight="1" x14ac:dyDescent="0.2">
      <c r="A837" s="245"/>
      <c r="B837" s="245"/>
      <c r="C837" s="245"/>
      <c r="D837" s="245"/>
      <c r="E837" s="245"/>
    </row>
    <row r="838" spans="1:5" ht="15" customHeight="1" x14ac:dyDescent="0.2">
      <c r="A838" s="245"/>
      <c r="B838" s="245"/>
      <c r="C838" s="245"/>
      <c r="D838" s="245"/>
      <c r="E838" s="245"/>
    </row>
    <row r="839" spans="1:5" ht="15" customHeight="1" x14ac:dyDescent="0.2">
      <c r="A839" s="245"/>
      <c r="B839" s="245"/>
      <c r="C839" s="245"/>
      <c r="D839" s="245"/>
      <c r="E839" s="245"/>
    </row>
    <row r="840" spans="1:5" ht="15" customHeight="1" x14ac:dyDescent="0.2">
      <c r="A840" s="104"/>
      <c r="B840" s="104"/>
      <c r="C840" s="104"/>
      <c r="D840" s="104"/>
      <c r="E840" s="104"/>
    </row>
    <row r="841" spans="1:5" ht="15" customHeight="1" x14ac:dyDescent="0.25">
      <c r="A841" s="5" t="s">
        <v>1</v>
      </c>
      <c r="B841" s="6"/>
      <c r="C841" s="6"/>
      <c r="D841" s="6"/>
      <c r="E841" s="6"/>
    </row>
    <row r="842" spans="1:5" ht="15" customHeight="1" x14ac:dyDescent="0.2">
      <c r="A842" s="29" t="s">
        <v>67</v>
      </c>
      <c r="B842" s="6"/>
      <c r="C842" s="6"/>
      <c r="D842" s="6"/>
      <c r="E842" s="8" t="s">
        <v>68</v>
      </c>
    </row>
    <row r="843" spans="1:5" ht="15" customHeight="1" x14ac:dyDescent="0.25">
      <c r="A843" s="11"/>
      <c r="B843" s="25"/>
      <c r="C843" s="27"/>
      <c r="D843" s="27"/>
      <c r="E843" s="76"/>
    </row>
    <row r="844" spans="1:5" ht="15" customHeight="1" x14ac:dyDescent="0.2">
      <c r="B844" s="30" t="s">
        <v>49</v>
      </c>
      <c r="C844" s="30" t="s">
        <v>50</v>
      </c>
      <c r="D844" s="31" t="s">
        <v>51</v>
      </c>
      <c r="E844" s="49" t="s">
        <v>52</v>
      </c>
    </row>
    <row r="845" spans="1:5" ht="15" customHeight="1" x14ac:dyDescent="0.2">
      <c r="B845" s="98">
        <v>98278</v>
      </c>
      <c r="C845" s="15"/>
      <c r="D845" s="16" t="s">
        <v>171</v>
      </c>
      <c r="E845" s="17">
        <v>18792</v>
      </c>
    </row>
    <row r="846" spans="1:5" ht="15" customHeight="1" x14ac:dyDescent="0.2">
      <c r="B846" s="54"/>
      <c r="C846" s="60" t="s">
        <v>54</v>
      </c>
      <c r="D846" s="82"/>
      <c r="E846" s="83">
        <f>SUM(E845:E845)</f>
        <v>18792</v>
      </c>
    </row>
    <row r="847" spans="1:5" ht="15" customHeight="1" x14ac:dyDescent="0.25">
      <c r="A847" s="40"/>
      <c r="B847" s="42"/>
      <c r="C847" s="42"/>
      <c r="D847" s="42"/>
      <c r="E847" s="42"/>
    </row>
    <row r="848" spans="1:5" ht="15" customHeight="1" x14ac:dyDescent="0.25">
      <c r="A848" s="40"/>
      <c r="B848" s="42"/>
      <c r="C848" s="42"/>
      <c r="D848" s="42"/>
      <c r="E848" s="42"/>
    </row>
    <row r="849" spans="1:5" ht="15" customHeight="1" x14ac:dyDescent="0.25">
      <c r="A849" s="40"/>
      <c r="B849" s="42"/>
      <c r="C849" s="42"/>
      <c r="D849" s="42"/>
      <c r="E849" s="42"/>
    </row>
    <row r="850" spans="1:5" ht="15" customHeight="1" x14ac:dyDescent="0.25">
      <c r="A850" s="5" t="s">
        <v>17</v>
      </c>
      <c r="B850" s="6"/>
      <c r="C850" s="6"/>
    </row>
    <row r="851" spans="1:5" ht="15" customHeight="1" x14ac:dyDescent="0.2">
      <c r="A851" s="29" t="s">
        <v>93</v>
      </c>
      <c r="B851" s="27"/>
      <c r="C851" s="27"/>
      <c r="D851" s="27"/>
      <c r="E851" s="28" t="s">
        <v>94</v>
      </c>
    </row>
    <row r="852" spans="1:5" ht="15" customHeight="1" x14ac:dyDescent="0.2">
      <c r="A852" s="9"/>
      <c r="B852" s="70"/>
      <c r="C852" s="6"/>
      <c r="D852" s="42"/>
      <c r="E852" s="71"/>
    </row>
    <row r="853" spans="1:5" ht="15" customHeight="1" x14ac:dyDescent="0.2">
      <c r="C853" s="12" t="s">
        <v>50</v>
      </c>
      <c r="D853" s="48" t="s">
        <v>55</v>
      </c>
      <c r="E853" s="49" t="s">
        <v>52</v>
      </c>
    </row>
    <row r="854" spans="1:5" ht="15" customHeight="1" x14ac:dyDescent="0.2">
      <c r="C854" s="32">
        <v>3769</v>
      </c>
      <c r="D854" s="46" t="s">
        <v>95</v>
      </c>
      <c r="E854" s="17">
        <v>18792</v>
      </c>
    </row>
    <row r="855" spans="1:5" ht="15" customHeight="1" x14ac:dyDescent="0.2">
      <c r="C855" s="19" t="s">
        <v>54</v>
      </c>
      <c r="D855" s="34"/>
      <c r="E855" s="35">
        <f>SUM(E854:E854)</f>
        <v>18792</v>
      </c>
    </row>
    <row r="856" spans="1:5" ht="15" customHeight="1" x14ac:dyDescent="0.2"/>
    <row r="857" spans="1:5" ht="15" customHeight="1" x14ac:dyDescent="0.2"/>
    <row r="858" spans="1:5" ht="15" customHeight="1" x14ac:dyDescent="0.25">
      <c r="A858" s="4" t="s">
        <v>172</v>
      </c>
    </row>
    <row r="859" spans="1:5" ht="15" customHeight="1" x14ac:dyDescent="0.2">
      <c r="A859" s="246" t="s">
        <v>60</v>
      </c>
      <c r="B859" s="246"/>
      <c r="C859" s="246"/>
      <c r="D859" s="246"/>
      <c r="E859" s="246"/>
    </row>
    <row r="860" spans="1:5" ht="15" customHeight="1" x14ac:dyDescent="0.2">
      <c r="A860" s="246" t="s">
        <v>173</v>
      </c>
      <c r="B860" s="246"/>
      <c r="C860" s="246"/>
      <c r="D860" s="246"/>
      <c r="E860" s="246"/>
    </row>
    <row r="861" spans="1:5" ht="15" customHeight="1" x14ac:dyDescent="0.2">
      <c r="A861" s="245" t="s">
        <v>174</v>
      </c>
      <c r="B861" s="245"/>
      <c r="C861" s="245"/>
      <c r="D861" s="245"/>
      <c r="E861" s="245"/>
    </row>
    <row r="862" spans="1:5" ht="15" customHeight="1" x14ac:dyDescent="0.2">
      <c r="A862" s="245"/>
      <c r="B862" s="245"/>
      <c r="C862" s="245"/>
      <c r="D862" s="245"/>
      <c r="E862" s="245"/>
    </row>
    <row r="863" spans="1:5" ht="15" customHeight="1" x14ac:dyDescent="0.2">
      <c r="A863" s="245"/>
      <c r="B863" s="245"/>
      <c r="C863" s="245"/>
      <c r="D863" s="245"/>
      <c r="E863" s="245"/>
    </row>
    <row r="864" spans="1:5" ht="15" customHeight="1" x14ac:dyDescent="0.2">
      <c r="A864" s="245"/>
      <c r="B864" s="245"/>
      <c r="C864" s="245"/>
      <c r="D864" s="245"/>
      <c r="E864" s="245"/>
    </row>
    <row r="865" spans="1:5" ht="15" customHeight="1" x14ac:dyDescent="0.2">
      <c r="A865" s="245"/>
      <c r="B865" s="245"/>
      <c r="C865" s="245"/>
      <c r="D865" s="245"/>
      <c r="E865" s="245"/>
    </row>
    <row r="866" spans="1:5" ht="15" customHeight="1" x14ac:dyDescent="0.2">
      <c r="A866" s="245"/>
      <c r="B866" s="245"/>
      <c r="C866" s="245"/>
      <c r="D866" s="245"/>
      <c r="E866" s="245"/>
    </row>
    <row r="867" spans="1:5" ht="15" customHeight="1" x14ac:dyDescent="0.2">
      <c r="A867" s="107"/>
      <c r="B867" s="107"/>
      <c r="C867" s="107"/>
      <c r="D867" s="107"/>
      <c r="E867" s="107"/>
    </row>
    <row r="868" spans="1:5" ht="15" customHeight="1" x14ac:dyDescent="0.25">
      <c r="A868" s="5" t="s">
        <v>1</v>
      </c>
      <c r="B868" s="6"/>
      <c r="C868" s="6"/>
      <c r="D868" s="6"/>
      <c r="E868" s="6"/>
    </row>
    <row r="869" spans="1:5" ht="15" customHeight="1" x14ac:dyDescent="0.2">
      <c r="A869" s="7" t="s">
        <v>47</v>
      </c>
      <c r="B869" s="6"/>
      <c r="C869" s="6"/>
      <c r="D869" s="6"/>
      <c r="E869" s="8" t="s">
        <v>48</v>
      </c>
    </row>
    <row r="870" spans="1:5" ht="15" customHeight="1" x14ac:dyDescent="0.25">
      <c r="A870" s="9"/>
      <c r="B870" s="5"/>
      <c r="C870" s="6"/>
      <c r="D870" s="6"/>
      <c r="E870" s="10"/>
    </row>
    <row r="871" spans="1:5" ht="15" customHeight="1" x14ac:dyDescent="0.2">
      <c r="A871" s="11"/>
      <c r="B871" s="12" t="s">
        <v>49</v>
      </c>
      <c r="C871" s="12" t="s">
        <v>50</v>
      </c>
      <c r="D871" s="13" t="s">
        <v>51</v>
      </c>
      <c r="E871" s="12" t="s">
        <v>52</v>
      </c>
    </row>
    <row r="872" spans="1:5" ht="15" customHeight="1" x14ac:dyDescent="0.2">
      <c r="A872" s="11"/>
      <c r="B872" s="14">
        <v>34940</v>
      </c>
      <c r="C872" s="15"/>
      <c r="D872" s="16" t="s">
        <v>175</v>
      </c>
      <c r="E872" s="17">
        <v>120000</v>
      </c>
    </row>
    <row r="873" spans="1:5" ht="15" customHeight="1" x14ac:dyDescent="0.2">
      <c r="A873" s="11"/>
      <c r="B873" s="18"/>
      <c r="C873" s="19" t="s">
        <v>54</v>
      </c>
      <c r="D873" s="20"/>
      <c r="E873" s="21">
        <f>SUM(E872:E872)</f>
        <v>120000</v>
      </c>
    </row>
    <row r="874" spans="1:5" ht="15" customHeight="1" x14ac:dyDescent="0.2">
      <c r="A874" s="11"/>
      <c r="B874" s="22"/>
      <c r="C874" s="23"/>
      <c r="D874" s="6"/>
      <c r="E874" s="24"/>
    </row>
    <row r="875" spans="1:5" ht="15" customHeight="1" x14ac:dyDescent="0.25">
      <c r="A875" s="5" t="s">
        <v>17</v>
      </c>
      <c r="B875" s="6"/>
      <c r="C875" s="6"/>
      <c r="D875" s="6"/>
      <c r="E875" s="9"/>
    </row>
    <row r="876" spans="1:5" ht="15" customHeight="1" x14ac:dyDescent="0.2">
      <c r="A876" s="7" t="s">
        <v>47</v>
      </c>
      <c r="B876" s="6"/>
      <c r="C876" s="6"/>
      <c r="D876" s="6"/>
      <c r="E876" s="8" t="s">
        <v>48</v>
      </c>
    </row>
    <row r="877" spans="1:5" ht="15" customHeight="1" x14ac:dyDescent="0.2"/>
    <row r="878" spans="1:5" ht="15" customHeight="1" x14ac:dyDescent="0.2">
      <c r="B878" s="12" t="s">
        <v>49</v>
      </c>
      <c r="C878" s="12" t="s">
        <v>50</v>
      </c>
      <c r="D878" s="13" t="s">
        <v>51</v>
      </c>
      <c r="E878" s="12" t="s">
        <v>52</v>
      </c>
    </row>
    <row r="879" spans="1:5" ht="15" customHeight="1" x14ac:dyDescent="0.2">
      <c r="B879" s="14">
        <v>34940</v>
      </c>
      <c r="C879" s="15"/>
      <c r="D879" s="46" t="s">
        <v>167</v>
      </c>
      <c r="E879" s="17">
        <v>120000</v>
      </c>
    </row>
    <row r="880" spans="1:5" ht="15" customHeight="1" x14ac:dyDescent="0.2">
      <c r="B880" s="18"/>
      <c r="C880" s="19" t="s">
        <v>54</v>
      </c>
      <c r="D880" s="20"/>
      <c r="E880" s="21">
        <f>SUM(E879:E879)</f>
        <v>120000</v>
      </c>
    </row>
    <row r="881" spans="1:5" ht="15" customHeight="1" x14ac:dyDescent="0.2"/>
    <row r="882" spans="1:5" ht="15" customHeight="1" x14ac:dyDescent="0.2"/>
    <row r="883" spans="1:5" ht="15" customHeight="1" x14ac:dyDescent="0.25">
      <c r="A883" s="4" t="s">
        <v>176</v>
      </c>
      <c r="B883" s="11"/>
      <c r="C883" s="11"/>
      <c r="D883" s="11"/>
      <c r="E883" s="11"/>
    </row>
    <row r="884" spans="1:5" ht="15" customHeight="1" x14ac:dyDescent="0.2">
      <c r="A884" s="246" t="s">
        <v>60</v>
      </c>
      <c r="B884" s="246"/>
      <c r="C884" s="246"/>
      <c r="D884" s="246"/>
      <c r="E884" s="246"/>
    </row>
    <row r="885" spans="1:5" ht="15" customHeight="1" x14ac:dyDescent="0.2">
      <c r="A885" s="246" t="s">
        <v>169</v>
      </c>
      <c r="B885" s="246"/>
      <c r="C885" s="246"/>
      <c r="D885" s="246"/>
      <c r="E885" s="246"/>
    </row>
    <row r="886" spans="1:5" ht="15" customHeight="1" x14ac:dyDescent="0.2">
      <c r="A886" s="245" t="s">
        <v>177</v>
      </c>
      <c r="B886" s="245"/>
      <c r="C886" s="245"/>
      <c r="D886" s="245"/>
      <c r="E886" s="245"/>
    </row>
    <row r="887" spans="1:5" ht="15" customHeight="1" x14ac:dyDescent="0.2">
      <c r="A887" s="245"/>
      <c r="B887" s="245"/>
      <c r="C887" s="245"/>
      <c r="D887" s="245"/>
      <c r="E887" s="245"/>
    </row>
    <row r="888" spans="1:5" ht="15" customHeight="1" x14ac:dyDescent="0.2">
      <c r="A888" s="245"/>
      <c r="B888" s="245"/>
      <c r="C888" s="245"/>
      <c r="D888" s="245"/>
      <c r="E888" s="245"/>
    </row>
    <row r="889" spans="1:5" ht="15" customHeight="1" x14ac:dyDescent="0.2">
      <c r="A889" s="245"/>
      <c r="B889" s="245"/>
      <c r="C889" s="245"/>
      <c r="D889" s="245"/>
      <c r="E889" s="245"/>
    </row>
    <row r="890" spans="1:5" ht="15" customHeight="1" x14ac:dyDescent="0.2">
      <c r="A890" s="245"/>
      <c r="B890" s="245"/>
      <c r="C890" s="245"/>
      <c r="D890" s="245"/>
      <c r="E890" s="245"/>
    </row>
    <row r="891" spans="1:5" ht="15" customHeight="1" x14ac:dyDescent="0.2">
      <c r="A891" s="108"/>
      <c r="B891" s="108"/>
      <c r="C891" s="108"/>
      <c r="D891" s="108"/>
      <c r="E891" s="108"/>
    </row>
    <row r="892" spans="1:5" ht="15" customHeight="1" x14ac:dyDescent="0.25">
      <c r="A892" s="25" t="s">
        <v>1</v>
      </c>
      <c r="B892" s="27"/>
      <c r="C892" s="27"/>
      <c r="D892" s="27"/>
      <c r="E892" s="27"/>
    </row>
    <row r="893" spans="1:5" ht="15" customHeight="1" x14ac:dyDescent="0.2">
      <c r="A893" s="29" t="s">
        <v>67</v>
      </c>
      <c r="B893" s="27"/>
      <c r="C893" s="27"/>
      <c r="D893" s="27"/>
      <c r="E893" s="28" t="s">
        <v>68</v>
      </c>
    </row>
    <row r="894" spans="1:5" ht="15" customHeight="1" x14ac:dyDescent="0.25">
      <c r="B894" s="25"/>
      <c r="C894" s="27"/>
      <c r="D894" s="27"/>
      <c r="E894" s="76"/>
    </row>
    <row r="895" spans="1:5" ht="15" customHeight="1" x14ac:dyDescent="0.2">
      <c r="B895" s="30" t="s">
        <v>49</v>
      </c>
      <c r="C895" s="30" t="s">
        <v>50</v>
      </c>
      <c r="D895" s="31" t="s">
        <v>51</v>
      </c>
      <c r="E895" s="49" t="s">
        <v>52</v>
      </c>
    </row>
    <row r="896" spans="1:5" ht="15" customHeight="1" x14ac:dyDescent="0.2">
      <c r="B896" s="109">
        <v>98193</v>
      </c>
      <c r="C896" s="110"/>
      <c r="D896" s="111" t="s">
        <v>178</v>
      </c>
      <c r="E896" s="100">
        <v>100000</v>
      </c>
    </row>
    <row r="897" spans="1:5" ht="15" customHeight="1" x14ac:dyDescent="0.2">
      <c r="B897" s="106"/>
      <c r="C897" s="60" t="s">
        <v>54</v>
      </c>
      <c r="D897" s="82"/>
      <c r="E897" s="83">
        <f>SUM(E896:E896)</f>
        <v>100000</v>
      </c>
    </row>
    <row r="898" spans="1:5" ht="15" customHeight="1" x14ac:dyDescent="0.2">
      <c r="A898" s="11"/>
      <c r="B898" s="11"/>
      <c r="C898" s="11"/>
      <c r="D898" s="11"/>
    </row>
    <row r="899" spans="1:5" ht="15" customHeight="1" x14ac:dyDescent="0.2">
      <c r="A899" s="11"/>
      <c r="B899" s="11"/>
      <c r="C899" s="11"/>
      <c r="D899" s="11"/>
    </row>
    <row r="900" spans="1:5" ht="15" customHeight="1" x14ac:dyDescent="0.2">
      <c r="A900" s="11"/>
      <c r="B900" s="11"/>
      <c r="C900" s="11"/>
      <c r="D900" s="11"/>
    </row>
    <row r="901" spans="1:5" ht="15" customHeight="1" x14ac:dyDescent="0.2">
      <c r="A901" s="11"/>
      <c r="B901" s="11"/>
      <c r="C901" s="11"/>
      <c r="D901" s="11"/>
    </row>
    <row r="902" spans="1:5" ht="15" customHeight="1" x14ac:dyDescent="0.2">
      <c r="A902" s="11"/>
      <c r="B902" s="11"/>
      <c r="C902" s="11"/>
      <c r="D902" s="11"/>
    </row>
    <row r="903" spans="1:5" ht="15" customHeight="1" x14ac:dyDescent="0.25">
      <c r="A903" s="5" t="s">
        <v>17</v>
      </c>
      <c r="B903" s="6"/>
      <c r="C903" s="6"/>
      <c r="D903" s="6"/>
      <c r="E903" s="6"/>
    </row>
    <row r="904" spans="1:5" ht="15" customHeight="1" x14ac:dyDescent="0.2">
      <c r="A904" s="7" t="s">
        <v>99</v>
      </c>
      <c r="B904" s="42"/>
      <c r="C904" s="42"/>
      <c r="D904" s="42"/>
      <c r="E904" s="42" t="s">
        <v>100</v>
      </c>
    </row>
    <row r="905" spans="1:5" ht="15" customHeight="1" x14ac:dyDescent="0.2">
      <c r="A905" s="9"/>
      <c r="B905" s="70"/>
      <c r="C905" s="6"/>
      <c r="D905" s="42"/>
      <c r="E905" s="71"/>
    </row>
    <row r="906" spans="1:5" ht="15" customHeight="1" x14ac:dyDescent="0.2">
      <c r="B906" s="63"/>
      <c r="C906" s="12" t="s">
        <v>50</v>
      </c>
      <c r="D906" s="48" t="s">
        <v>55</v>
      </c>
      <c r="E906" s="112" t="s">
        <v>52</v>
      </c>
    </row>
    <row r="907" spans="1:5" ht="15" customHeight="1" x14ac:dyDescent="0.2">
      <c r="B907" s="113"/>
      <c r="C907" s="32">
        <v>6115</v>
      </c>
      <c r="D907" s="52" t="s">
        <v>95</v>
      </c>
      <c r="E907" s="86">
        <v>100000</v>
      </c>
    </row>
    <row r="908" spans="1:5" ht="15" customHeight="1" x14ac:dyDescent="0.2">
      <c r="B908" s="113"/>
      <c r="C908" s="19" t="s">
        <v>54</v>
      </c>
      <c r="D908" s="114"/>
      <c r="E908" s="35">
        <f>SUM(E907:E907)</f>
        <v>100000</v>
      </c>
    </row>
    <row r="909" spans="1:5" ht="15" customHeight="1" x14ac:dyDescent="0.2"/>
    <row r="910" spans="1:5" ht="15" customHeight="1" x14ac:dyDescent="0.2"/>
    <row r="911" spans="1:5" ht="15" customHeight="1" x14ac:dyDescent="0.25">
      <c r="A911" s="4" t="s">
        <v>179</v>
      </c>
    </row>
    <row r="912" spans="1:5" ht="15" customHeight="1" x14ac:dyDescent="0.2">
      <c r="A912" s="246" t="s">
        <v>60</v>
      </c>
      <c r="B912" s="246"/>
      <c r="C912" s="246"/>
      <c r="D912" s="246"/>
      <c r="E912" s="246"/>
    </row>
    <row r="913" spans="1:5" ht="15" customHeight="1" x14ac:dyDescent="0.2">
      <c r="A913" s="245" t="s">
        <v>180</v>
      </c>
      <c r="B913" s="245"/>
      <c r="C913" s="245"/>
      <c r="D913" s="245"/>
      <c r="E913" s="245"/>
    </row>
    <row r="914" spans="1:5" ht="15" customHeight="1" x14ac:dyDescent="0.2">
      <c r="A914" s="245"/>
      <c r="B914" s="245"/>
      <c r="C914" s="245"/>
      <c r="D914" s="245"/>
      <c r="E914" s="245"/>
    </row>
    <row r="915" spans="1:5" ht="15" customHeight="1" x14ac:dyDescent="0.2">
      <c r="A915" s="245"/>
      <c r="B915" s="245"/>
      <c r="C915" s="245"/>
      <c r="D915" s="245"/>
      <c r="E915" s="245"/>
    </row>
    <row r="916" spans="1:5" ht="15" customHeight="1" x14ac:dyDescent="0.2">
      <c r="A916" s="245"/>
      <c r="B916" s="245"/>
      <c r="C916" s="245"/>
      <c r="D916" s="245"/>
      <c r="E916" s="245"/>
    </row>
    <row r="917" spans="1:5" ht="15" customHeight="1" x14ac:dyDescent="0.2">
      <c r="A917" s="245"/>
      <c r="B917" s="245"/>
      <c r="C917" s="245"/>
      <c r="D917" s="245"/>
      <c r="E917" s="245"/>
    </row>
    <row r="918" spans="1:5" ht="15" customHeight="1" x14ac:dyDescent="0.2">
      <c r="A918" s="245"/>
      <c r="B918" s="245"/>
      <c r="C918" s="245"/>
      <c r="D918" s="245"/>
      <c r="E918" s="245"/>
    </row>
    <row r="919" spans="1:5" ht="15" customHeight="1" x14ac:dyDescent="0.2">
      <c r="A919" s="245"/>
      <c r="B919" s="245"/>
      <c r="C919" s="245"/>
      <c r="D919" s="245"/>
      <c r="E919" s="245"/>
    </row>
    <row r="920" spans="1:5" ht="15" customHeight="1" x14ac:dyDescent="0.2"/>
    <row r="921" spans="1:5" ht="15" customHeight="1" x14ac:dyDescent="0.25">
      <c r="A921" s="25" t="s">
        <v>1</v>
      </c>
      <c r="B921" s="27"/>
      <c r="C921" s="27"/>
      <c r="D921" s="27"/>
      <c r="E921" s="27"/>
    </row>
    <row r="922" spans="1:5" ht="15" customHeight="1" x14ac:dyDescent="0.2">
      <c r="A922" s="29" t="s">
        <v>67</v>
      </c>
      <c r="B922" s="27"/>
      <c r="C922" s="27"/>
      <c r="D922" s="27"/>
      <c r="E922" s="28" t="s">
        <v>68</v>
      </c>
    </row>
    <row r="923" spans="1:5" ht="15" customHeight="1" x14ac:dyDescent="0.25">
      <c r="A923" s="11"/>
      <c r="B923" s="25"/>
      <c r="C923" s="27"/>
      <c r="D923" s="27"/>
      <c r="E923" s="76"/>
    </row>
    <row r="924" spans="1:5" ht="15" customHeight="1" x14ac:dyDescent="0.2">
      <c r="B924" s="12" t="s">
        <v>49</v>
      </c>
      <c r="C924" s="30" t="s">
        <v>50</v>
      </c>
      <c r="D924" s="31" t="s">
        <v>51</v>
      </c>
      <c r="E924" s="49" t="s">
        <v>52</v>
      </c>
    </row>
    <row r="925" spans="1:5" ht="15" customHeight="1" x14ac:dyDescent="0.2">
      <c r="B925" s="98">
        <v>305</v>
      </c>
      <c r="C925" s="51">
        <v>6172</v>
      </c>
      <c r="D925" s="46" t="s">
        <v>181</v>
      </c>
      <c r="E925" s="87">
        <v>60832</v>
      </c>
    </row>
    <row r="926" spans="1:5" ht="15" customHeight="1" x14ac:dyDescent="0.2">
      <c r="B926" s="98"/>
      <c r="C926" s="60" t="s">
        <v>54</v>
      </c>
      <c r="D926" s="82"/>
      <c r="E926" s="83">
        <f>SUM(E925:E925)</f>
        <v>60832</v>
      </c>
    </row>
    <row r="927" spans="1:5" ht="15" customHeight="1" x14ac:dyDescent="0.2"/>
    <row r="928" spans="1:5" ht="15" customHeight="1" x14ac:dyDescent="0.25">
      <c r="A928" s="25" t="s">
        <v>17</v>
      </c>
      <c r="B928" s="27"/>
      <c r="C928" s="27"/>
      <c r="D928" s="27"/>
      <c r="E928" s="27"/>
    </row>
    <row r="929" spans="1:5" ht="15" customHeight="1" x14ac:dyDescent="0.2">
      <c r="A929" s="29" t="s">
        <v>122</v>
      </c>
      <c r="B929" s="11"/>
      <c r="C929" s="11"/>
      <c r="D929" s="11"/>
      <c r="E929" s="11" t="s">
        <v>123</v>
      </c>
    </row>
    <row r="930" spans="1:5" ht="15" customHeight="1" x14ac:dyDescent="0.25">
      <c r="A930" s="25"/>
      <c r="B930" s="11"/>
      <c r="C930" s="27"/>
      <c r="D930" s="27"/>
      <c r="E930" s="76"/>
    </row>
    <row r="931" spans="1:5" ht="15" customHeight="1" x14ac:dyDescent="0.2">
      <c r="A931" s="66"/>
      <c r="B931" s="12" t="s">
        <v>49</v>
      </c>
      <c r="C931" s="30" t="s">
        <v>50</v>
      </c>
      <c r="D931" s="57" t="s">
        <v>51</v>
      </c>
      <c r="E931" s="49" t="s">
        <v>52</v>
      </c>
    </row>
    <row r="932" spans="1:5" ht="15" customHeight="1" x14ac:dyDescent="0.2">
      <c r="A932" s="77"/>
      <c r="B932" s="98">
        <v>305</v>
      </c>
      <c r="C932" s="32"/>
      <c r="D932" s="44" t="s">
        <v>131</v>
      </c>
      <c r="E932" s="87">
        <v>60832</v>
      </c>
    </row>
    <row r="933" spans="1:5" ht="15" customHeight="1" x14ac:dyDescent="0.2">
      <c r="A933" s="80"/>
      <c r="B933" s="54"/>
      <c r="C933" s="60" t="s">
        <v>54</v>
      </c>
      <c r="D933" s="61"/>
      <c r="E933" s="62">
        <f>SUM(E932:E932)</f>
        <v>60832</v>
      </c>
    </row>
    <row r="934" spans="1:5" ht="15" customHeight="1" x14ac:dyDescent="0.2"/>
    <row r="935" spans="1:5" ht="15" customHeight="1" x14ac:dyDescent="0.2"/>
    <row r="936" spans="1:5" ht="15" customHeight="1" x14ac:dyDescent="0.25">
      <c r="A936" s="4" t="s">
        <v>182</v>
      </c>
    </row>
    <row r="937" spans="1:5" ht="15" customHeight="1" x14ac:dyDescent="0.2">
      <c r="A937" s="246" t="s">
        <v>60</v>
      </c>
      <c r="B937" s="246"/>
      <c r="C937" s="246"/>
      <c r="D937" s="246"/>
      <c r="E937" s="246"/>
    </row>
    <row r="938" spans="1:5" ht="15" customHeight="1" x14ac:dyDescent="0.2">
      <c r="A938" s="246" t="s">
        <v>164</v>
      </c>
      <c r="B938" s="246"/>
      <c r="C938" s="246"/>
      <c r="D938" s="246"/>
      <c r="E938" s="246"/>
    </row>
    <row r="939" spans="1:5" ht="15" customHeight="1" x14ac:dyDescent="0.2">
      <c r="A939" s="250" t="s">
        <v>183</v>
      </c>
      <c r="B939" s="250"/>
      <c r="C939" s="250"/>
      <c r="D939" s="250"/>
      <c r="E939" s="250"/>
    </row>
    <row r="940" spans="1:5" ht="15" customHeight="1" x14ac:dyDescent="0.2">
      <c r="A940" s="250"/>
      <c r="B940" s="250"/>
      <c r="C940" s="250"/>
      <c r="D940" s="250"/>
      <c r="E940" s="250"/>
    </row>
    <row r="941" spans="1:5" ht="15" customHeight="1" x14ac:dyDescent="0.2">
      <c r="A941" s="250"/>
      <c r="B941" s="250"/>
      <c r="C941" s="250"/>
      <c r="D941" s="250"/>
      <c r="E941" s="250"/>
    </row>
    <row r="942" spans="1:5" ht="15" customHeight="1" x14ac:dyDescent="0.2">
      <c r="A942" s="250"/>
      <c r="B942" s="250"/>
      <c r="C942" s="250"/>
      <c r="D942" s="250"/>
      <c r="E942" s="250"/>
    </row>
    <row r="943" spans="1:5" ht="15" customHeight="1" x14ac:dyDescent="0.2">
      <c r="A943" s="250"/>
      <c r="B943" s="250"/>
      <c r="C943" s="250"/>
      <c r="D943" s="250"/>
      <c r="E943" s="250"/>
    </row>
    <row r="944" spans="1:5" ht="15" customHeight="1" x14ac:dyDescent="0.2">
      <c r="A944" s="250"/>
      <c r="B944" s="250"/>
      <c r="C944" s="250"/>
      <c r="D944" s="250"/>
      <c r="E944" s="250"/>
    </row>
    <row r="945" spans="1:5" ht="15" customHeight="1" x14ac:dyDescent="0.2">
      <c r="A945" s="250"/>
      <c r="B945" s="250"/>
      <c r="C945" s="250"/>
      <c r="D945" s="250"/>
      <c r="E945" s="250"/>
    </row>
    <row r="946" spans="1:5" ht="15" customHeight="1" x14ac:dyDescent="0.2">
      <c r="A946" s="250"/>
      <c r="B946" s="250"/>
      <c r="C946" s="250"/>
      <c r="D946" s="250"/>
      <c r="E946" s="250"/>
    </row>
    <row r="947" spans="1:5" ht="15" customHeight="1" x14ac:dyDescent="0.2">
      <c r="A947" s="250"/>
      <c r="B947" s="250"/>
      <c r="C947" s="250"/>
      <c r="D947" s="250"/>
      <c r="E947" s="250"/>
    </row>
    <row r="948" spans="1:5" ht="15" customHeight="1" x14ac:dyDescent="0.2">
      <c r="A948" s="250"/>
      <c r="B948" s="250"/>
      <c r="C948" s="250"/>
      <c r="D948" s="250"/>
      <c r="E948" s="250"/>
    </row>
    <row r="949" spans="1:5" ht="15" customHeight="1" x14ac:dyDescent="0.25">
      <c r="A949" s="40"/>
    </row>
    <row r="950" spans="1:5" ht="15" customHeight="1" x14ac:dyDescent="0.25">
      <c r="A950" s="40"/>
    </row>
    <row r="951" spans="1:5" ht="15" customHeight="1" x14ac:dyDescent="0.25">
      <c r="A951" s="40"/>
    </row>
    <row r="952" spans="1:5" ht="15" customHeight="1" x14ac:dyDescent="0.25">
      <c r="A952" s="40"/>
    </row>
    <row r="953" spans="1:5" ht="15" customHeight="1" x14ac:dyDescent="0.25">
      <c r="A953" s="40"/>
    </row>
    <row r="954" spans="1:5" ht="15" customHeight="1" x14ac:dyDescent="0.25">
      <c r="A954" s="40"/>
    </row>
    <row r="955" spans="1:5" ht="15" customHeight="1" x14ac:dyDescent="0.25">
      <c r="A955" s="40"/>
    </row>
    <row r="956" spans="1:5" ht="15" customHeight="1" x14ac:dyDescent="0.25">
      <c r="A956" s="25" t="s">
        <v>1</v>
      </c>
      <c r="B956" s="27"/>
      <c r="C956" s="27"/>
      <c r="D956" s="27"/>
      <c r="E956" s="27"/>
    </row>
    <row r="957" spans="1:5" ht="15" customHeight="1" x14ac:dyDescent="0.2">
      <c r="A957" s="7" t="s">
        <v>81</v>
      </c>
      <c r="B957" s="27"/>
      <c r="C957" s="27"/>
      <c r="D957" s="27"/>
      <c r="E957" s="28" t="s">
        <v>151</v>
      </c>
    </row>
    <row r="958" spans="1:5" ht="15" customHeight="1" x14ac:dyDescent="0.25">
      <c r="B958" s="25"/>
      <c r="C958" s="27"/>
      <c r="D958" s="27"/>
      <c r="E958" s="76"/>
    </row>
    <row r="959" spans="1:5" ht="15" customHeight="1" x14ac:dyDescent="0.2">
      <c r="B959" s="30" t="s">
        <v>49</v>
      </c>
      <c r="C959" s="30" t="s">
        <v>50</v>
      </c>
      <c r="D959" s="31" t="s">
        <v>51</v>
      </c>
      <c r="E959" s="49" t="s">
        <v>52</v>
      </c>
    </row>
    <row r="960" spans="1:5" ht="15" customHeight="1" x14ac:dyDescent="0.2">
      <c r="B960" s="101">
        <v>35963</v>
      </c>
      <c r="C960" s="58"/>
      <c r="D960" s="74" t="s">
        <v>166</v>
      </c>
      <c r="E960" s="100">
        <v>-800000</v>
      </c>
    </row>
    <row r="961" spans="1:5" ht="15" customHeight="1" x14ac:dyDescent="0.2">
      <c r="B961" s="106"/>
      <c r="C961" s="60" t="s">
        <v>54</v>
      </c>
      <c r="D961" s="82"/>
      <c r="E961" s="83">
        <f>SUM(E960)</f>
        <v>-800000</v>
      </c>
    </row>
    <row r="962" spans="1:5" ht="15" customHeight="1" x14ac:dyDescent="0.25">
      <c r="A962" s="40"/>
    </row>
    <row r="963" spans="1:5" ht="15" customHeight="1" x14ac:dyDescent="0.25">
      <c r="A963" s="25" t="s">
        <v>1</v>
      </c>
      <c r="B963" s="27"/>
      <c r="C963" s="27"/>
      <c r="D963" s="27"/>
      <c r="E963" s="27"/>
    </row>
    <row r="964" spans="1:5" ht="15" customHeight="1" x14ac:dyDescent="0.2">
      <c r="A964" s="7" t="s">
        <v>87</v>
      </c>
      <c r="B964" s="27"/>
      <c r="C964" s="27"/>
      <c r="D964" s="27"/>
      <c r="E964" s="28" t="s">
        <v>108</v>
      </c>
    </row>
    <row r="965" spans="1:5" ht="15" customHeight="1" x14ac:dyDescent="0.25">
      <c r="B965" s="25"/>
      <c r="C965" s="27"/>
      <c r="D965" s="27"/>
      <c r="E965" s="76"/>
    </row>
    <row r="966" spans="1:5" ht="15" customHeight="1" x14ac:dyDescent="0.2">
      <c r="B966" s="30" t="s">
        <v>49</v>
      </c>
      <c r="C966" s="30" t="s">
        <v>50</v>
      </c>
      <c r="D966" s="31" t="s">
        <v>51</v>
      </c>
      <c r="E966" s="49" t="s">
        <v>52</v>
      </c>
    </row>
    <row r="967" spans="1:5" ht="15" customHeight="1" x14ac:dyDescent="0.2">
      <c r="B967" s="101">
        <v>35963</v>
      </c>
      <c r="C967" s="58"/>
      <c r="D967" s="74" t="s">
        <v>166</v>
      </c>
      <c r="E967" s="100">
        <v>800000</v>
      </c>
    </row>
    <row r="968" spans="1:5" ht="15" customHeight="1" x14ac:dyDescent="0.2">
      <c r="B968" s="101">
        <v>35963</v>
      </c>
      <c r="C968" s="58"/>
      <c r="D968" s="74" t="s">
        <v>166</v>
      </c>
      <c r="E968" s="100">
        <v>400000</v>
      </c>
    </row>
    <row r="969" spans="1:5" ht="15" customHeight="1" x14ac:dyDescent="0.2">
      <c r="B969" s="106"/>
      <c r="C969" s="60" t="s">
        <v>54</v>
      </c>
      <c r="D969" s="82"/>
      <c r="E969" s="83">
        <f>SUM(E967:E968)</f>
        <v>1200000</v>
      </c>
    </row>
    <row r="970" spans="1:5" ht="15" customHeight="1" x14ac:dyDescent="0.2">
      <c r="B970" s="115"/>
      <c r="C970" s="95"/>
      <c r="D970" s="27"/>
      <c r="E970" s="116"/>
    </row>
    <row r="971" spans="1:5" ht="15" customHeight="1" x14ac:dyDescent="0.25">
      <c r="A971" s="25" t="s">
        <v>17</v>
      </c>
      <c r="B971" s="27"/>
      <c r="C971" s="27"/>
      <c r="D971" s="27"/>
      <c r="E971" s="27"/>
    </row>
    <row r="972" spans="1:5" ht="15" customHeight="1" x14ac:dyDescent="0.2">
      <c r="A972" s="29" t="s">
        <v>67</v>
      </c>
      <c r="B972" s="27"/>
      <c r="C972" s="27"/>
      <c r="D972" s="27"/>
      <c r="E972" s="28" t="s">
        <v>68</v>
      </c>
    </row>
    <row r="973" spans="1:5" ht="15" customHeight="1" x14ac:dyDescent="0.25">
      <c r="A973" s="25"/>
      <c r="B973" s="11"/>
      <c r="C973" s="27"/>
      <c r="D973" s="27"/>
      <c r="E973" s="76"/>
    </row>
    <row r="974" spans="1:5" ht="15" customHeight="1" x14ac:dyDescent="0.2">
      <c r="A974" s="66"/>
      <c r="B974" s="66"/>
      <c r="C974" s="30" t="s">
        <v>50</v>
      </c>
      <c r="D974" s="45" t="s">
        <v>55</v>
      </c>
      <c r="E974" s="49" t="s">
        <v>52</v>
      </c>
    </row>
    <row r="975" spans="1:5" ht="15" customHeight="1" x14ac:dyDescent="0.2">
      <c r="A975" s="77"/>
      <c r="B975" s="73"/>
      <c r="C975" s="78">
        <v>6409</v>
      </c>
      <c r="D975" s="46" t="s">
        <v>76</v>
      </c>
      <c r="E975" s="79">
        <v>-80000</v>
      </c>
    </row>
    <row r="976" spans="1:5" ht="15" customHeight="1" x14ac:dyDescent="0.2">
      <c r="A976" s="80"/>
      <c r="B976" s="81"/>
      <c r="C976" s="60" t="s">
        <v>54</v>
      </c>
      <c r="D976" s="82"/>
      <c r="E976" s="83">
        <f>E975</f>
        <v>-80000</v>
      </c>
    </row>
    <row r="977" spans="1:5" ht="15" customHeight="1" x14ac:dyDescent="0.2">
      <c r="B977" s="115"/>
      <c r="C977" s="95"/>
      <c r="D977" s="27"/>
      <c r="E977" s="116"/>
    </row>
    <row r="978" spans="1:5" ht="15" customHeight="1" x14ac:dyDescent="0.25">
      <c r="A978" s="5" t="s">
        <v>17</v>
      </c>
      <c r="B978" s="6"/>
      <c r="C978" s="6"/>
      <c r="D978" s="11"/>
      <c r="E978" s="11"/>
    </row>
    <row r="979" spans="1:5" ht="15" customHeight="1" x14ac:dyDescent="0.2">
      <c r="A979" s="7" t="s">
        <v>87</v>
      </c>
      <c r="B979" s="6"/>
      <c r="C979" s="6"/>
      <c r="D979" s="6"/>
      <c r="E979" s="28" t="s">
        <v>108</v>
      </c>
    </row>
    <row r="980" spans="1:5" ht="15" customHeight="1" x14ac:dyDescent="0.2">
      <c r="A980" s="9"/>
      <c r="B980" s="70"/>
      <c r="C980" s="6"/>
      <c r="D980" s="9"/>
      <c r="E980" s="71"/>
    </row>
    <row r="981" spans="1:5" ht="15" customHeight="1" x14ac:dyDescent="0.2">
      <c r="A981" s="63"/>
      <c r="B981" s="63"/>
      <c r="C981" s="12" t="s">
        <v>50</v>
      </c>
      <c r="D981" s="45" t="s">
        <v>55</v>
      </c>
      <c r="E981" s="12" t="s">
        <v>52</v>
      </c>
    </row>
    <row r="982" spans="1:5" ht="15" customHeight="1" x14ac:dyDescent="0.2">
      <c r="A982" s="72"/>
      <c r="B982" s="73"/>
      <c r="C982" s="32">
        <v>3533</v>
      </c>
      <c r="D982" s="75" t="s">
        <v>89</v>
      </c>
      <c r="E982" s="100">
        <v>480000</v>
      </c>
    </row>
    <row r="983" spans="1:5" ht="15" customHeight="1" x14ac:dyDescent="0.2">
      <c r="A983" s="22"/>
      <c r="B983" s="6"/>
      <c r="C983" s="19" t="s">
        <v>54</v>
      </c>
      <c r="D983" s="34"/>
      <c r="E983" s="35">
        <f>SUM(E982:E982)</f>
        <v>480000</v>
      </c>
    </row>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
    <row r="991" spans="1:5" ht="15" customHeight="1" x14ac:dyDescent="0.2"/>
    <row r="992" spans="1:5"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sheetData>
  <mergeCells count="81">
    <mergeCell ref="A937:E937"/>
    <mergeCell ref="A938:E938"/>
    <mergeCell ref="A939:E948"/>
    <mergeCell ref="A861:E866"/>
    <mergeCell ref="A884:E884"/>
    <mergeCell ref="A885:E885"/>
    <mergeCell ref="A886:E890"/>
    <mergeCell ref="A912:E912"/>
    <mergeCell ref="A913:E919"/>
    <mergeCell ref="A860:E860"/>
    <mergeCell ref="A767:E768"/>
    <mergeCell ref="A769:E776"/>
    <mergeCell ref="A788:E789"/>
    <mergeCell ref="A790:E795"/>
    <mergeCell ref="A807:E807"/>
    <mergeCell ref="A808:E808"/>
    <mergeCell ref="A809:E814"/>
    <mergeCell ref="A832:E832"/>
    <mergeCell ref="A833:E833"/>
    <mergeCell ref="A834:E839"/>
    <mergeCell ref="A859:E859"/>
    <mergeCell ref="A746:E754"/>
    <mergeCell ref="A612:E613"/>
    <mergeCell ref="A614:E621"/>
    <mergeCell ref="A652:E653"/>
    <mergeCell ref="A654:E661"/>
    <mergeCell ref="A673:E674"/>
    <mergeCell ref="A675:E684"/>
    <mergeCell ref="A701:E702"/>
    <mergeCell ref="A703:E711"/>
    <mergeCell ref="A724:E725"/>
    <mergeCell ref="A726:E734"/>
    <mergeCell ref="A744:E745"/>
    <mergeCell ref="A588:E594"/>
    <mergeCell ref="A480:E481"/>
    <mergeCell ref="A482:E489"/>
    <mergeCell ref="A504:E505"/>
    <mergeCell ref="A506:E511"/>
    <mergeCell ref="A523:E524"/>
    <mergeCell ref="A525:E530"/>
    <mergeCell ref="A542:E543"/>
    <mergeCell ref="A544:E549"/>
    <mergeCell ref="A561:E562"/>
    <mergeCell ref="A563:E568"/>
    <mergeCell ref="A586:E587"/>
    <mergeCell ref="A464:E469"/>
    <mergeCell ref="A321:E322"/>
    <mergeCell ref="A323:E327"/>
    <mergeCell ref="A345:E347"/>
    <mergeCell ref="A348:E354"/>
    <mergeCell ref="A374:E375"/>
    <mergeCell ref="A376:E384"/>
    <mergeCell ref="A410:E411"/>
    <mergeCell ref="A412:E417"/>
    <mergeCell ref="A438:E439"/>
    <mergeCell ref="A440:E445"/>
    <mergeCell ref="A462:E463"/>
    <mergeCell ref="A292:E300"/>
    <mergeCell ref="A144:E145"/>
    <mergeCell ref="A146:E154"/>
    <mergeCell ref="A176:E177"/>
    <mergeCell ref="A178:E184"/>
    <mergeCell ref="A204:E205"/>
    <mergeCell ref="A206:E212"/>
    <mergeCell ref="A230:E231"/>
    <mergeCell ref="A232:E238"/>
    <mergeCell ref="A256:E257"/>
    <mergeCell ref="A258:E264"/>
    <mergeCell ref="A290:E291"/>
    <mergeCell ref="A111:E119"/>
    <mergeCell ref="A2:E2"/>
    <mergeCell ref="A3:E10"/>
    <mergeCell ref="A29:E29"/>
    <mergeCell ref="A30:E38"/>
    <mergeCell ref="A56:E56"/>
    <mergeCell ref="A57:E57"/>
    <mergeCell ref="A58:E63"/>
    <mergeCell ref="A81:E81"/>
    <mergeCell ref="A82:E82"/>
    <mergeCell ref="A83:E87"/>
    <mergeCell ref="A109:E110"/>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460/16 - 493/16 a 495/16 - 497/16 schválené Radou Olomouckého kraje 29.9.2016</oddHeader>
    <oddFooter xml:space="preserve">&amp;L&amp;"Arial,Kurzíva"5.1. - Rozpočet Olomouckého kraje 2016 - rozpočtové změny 
Příloha č.1: Rozpočtové změny č. 460/16 - 493/16 a 495/16 - 497/16 schválené Radou Olomouckého kraje 29.9.2016&amp;R&amp;"Arial,Kurzíva"Strana &amp;P (celkem 58)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3"/>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4" t="s">
        <v>196</v>
      </c>
    </row>
    <row r="2" spans="1:5" ht="15" customHeight="1" x14ac:dyDescent="0.2">
      <c r="A2" s="246" t="s">
        <v>60</v>
      </c>
      <c r="B2" s="246"/>
      <c r="C2" s="246"/>
      <c r="D2" s="246"/>
      <c r="E2" s="246"/>
    </row>
    <row r="3" spans="1:5" ht="15" customHeight="1" x14ac:dyDescent="0.2">
      <c r="A3" s="246" t="s">
        <v>61</v>
      </c>
      <c r="B3" s="246"/>
      <c r="C3" s="246"/>
      <c r="D3" s="246"/>
      <c r="E3" s="246"/>
    </row>
    <row r="4" spans="1:5" ht="15" customHeight="1" x14ac:dyDescent="0.2">
      <c r="A4" s="245" t="s">
        <v>197</v>
      </c>
      <c r="B4" s="245"/>
      <c r="C4" s="245"/>
      <c r="D4" s="245"/>
      <c r="E4" s="245"/>
    </row>
    <row r="5" spans="1:5" ht="15" customHeight="1" x14ac:dyDescent="0.2">
      <c r="A5" s="245"/>
      <c r="B5" s="245"/>
      <c r="C5" s="245"/>
      <c r="D5" s="245"/>
      <c r="E5" s="245"/>
    </row>
    <row r="6" spans="1:5" ht="15" customHeight="1" x14ac:dyDescent="0.2">
      <c r="A6" s="245"/>
      <c r="B6" s="245"/>
      <c r="C6" s="245"/>
      <c r="D6" s="245"/>
      <c r="E6" s="245"/>
    </row>
    <row r="7" spans="1:5" ht="15" customHeight="1" x14ac:dyDescent="0.2">
      <c r="A7" s="245"/>
      <c r="B7" s="245"/>
      <c r="C7" s="245"/>
      <c r="D7" s="245"/>
      <c r="E7" s="245"/>
    </row>
    <row r="8" spans="1:5" ht="15" customHeight="1" x14ac:dyDescent="0.2">
      <c r="A8" s="245"/>
      <c r="B8" s="245"/>
      <c r="C8" s="245"/>
      <c r="D8" s="245"/>
      <c r="E8" s="245"/>
    </row>
    <row r="9" spans="1:5" ht="15" customHeight="1" x14ac:dyDescent="0.2">
      <c r="A9" s="245"/>
      <c r="B9" s="245"/>
      <c r="C9" s="245"/>
      <c r="D9" s="245"/>
      <c r="E9" s="245"/>
    </row>
    <row r="10" spans="1:5" ht="15" customHeight="1" x14ac:dyDescent="0.2">
      <c r="A10" s="36"/>
      <c r="B10" s="36"/>
      <c r="C10" s="36"/>
      <c r="D10" s="36"/>
      <c r="E10" s="36"/>
    </row>
    <row r="11" spans="1:5" ht="15" customHeight="1" x14ac:dyDescent="0.25">
      <c r="A11" s="5" t="s">
        <v>1</v>
      </c>
      <c r="B11" s="6"/>
      <c r="C11" s="6"/>
      <c r="D11" s="6"/>
      <c r="E11" s="6"/>
    </row>
    <row r="12" spans="1:5" ht="15" customHeight="1" x14ac:dyDescent="0.2">
      <c r="A12" s="7" t="s">
        <v>47</v>
      </c>
      <c r="B12" s="6"/>
      <c r="C12" s="6"/>
      <c r="D12" s="6"/>
      <c r="E12" s="8" t="s">
        <v>48</v>
      </c>
    </row>
    <row r="13" spans="1:5" ht="15" customHeight="1" x14ac:dyDescent="0.25">
      <c r="A13" s="120"/>
      <c r="B13" s="5"/>
      <c r="C13" s="6"/>
      <c r="D13" s="6"/>
      <c r="E13" s="10"/>
    </row>
    <row r="14" spans="1:5" ht="15" customHeight="1" x14ac:dyDescent="0.2">
      <c r="B14" s="121" t="s">
        <v>49</v>
      </c>
      <c r="C14" s="121" t="s">
        <v>50</v>
      </c>
      <c r="D14" s="122" t="s">
        <v>51</v>
      </c>
      <c r="E14" s="121" t="s">
        <v>52</v>
      </c>
    </row>
    <row r="15" spans="1:5" ht="15" customHeight="1" x14ac:dyDescent="0.2">
      <c r="B15" s="123">
        <v>33034</v>
      </c>
      <c r="C15" s="124"/>
      <c r="D15" s="125" t="s">
        <v>53</v>
      </c>
      <c r="E15" s="126">
        <v>615829</v>
      </c>
    </row>
    <row r="16" spans="1:5" ht="15" customHeight="1" x14ac:dyDescent="0.2">
      <c r="B16" s="127"/>
      <c r="C16" s="128" t="s">
        <v>54</v>
      </c>
      <c r="D16" s="129"/>
      <c r="E16" s="130">
        <f>SUM(E15:E15)</f>
        <v>615829</v>
      </c>
    </row>
    <row r="17" spans="1:5" ht="15" customHeight="1" x14ac:dyDescent="0.25">
      <c r="A17" s="40"/>
      <c r="B17" s="42"/>
      <c r="C17" s="42"/>
      <c r="D17" s="42"/>
      <c r="E17" s="42"/>
    </row>
    <row r="18" spans="1:5" ht="15" customHeight="1" x14ac:dyDescent="0.25">
      <c r="A18" s="5" t="s">
        <v>17</v>
      </c>
      <c r="B18" s="6"/>
      <c r="C18" s="6"/>
      <c r="D18" s="6"/>
      <c r="E18" s="120"/>
    </row>
    <row r="19" spans="1:5" ht="15" customHeight="1" x14ac:dyDescent="0.2">
      <c r="A19" s="7" t="s">
        <v>47</v>
      </c>
      <c r="B19" s="6"/>
      <c r="C19" s="6"/>
      <c r="D19" s="6"/>
      <c r="E19" s="8" t="s">
        <v>48</v>
      </c>
    </row>
    <row r="20" spans="1:5" ht="15" customHeight="1" x14ac:dyDescent="0.2"/>
    <row r="21" spans="1:5" ht="15" customHeight="1" x14ac:dyDescent="0.2">
      <c r="B21" s="121" t="s">
        <v>49</v>
      </c>
      <c r="C21" s="121" t="s">
        <v>50</v>
      </c>
      <c r="D21" s="131" t="s">
        <v>51</v>
      </c>
      <c r="E21" s="121" t="s">
        <v>52</v>
      </c>
    </row>
    <row r="22" spans="1:5" ht="15" customHeight="1" x14ac:dyDescent="0.2">
      <c r="B22" s="123">
        <v>33034</v>
      </c>
      <c r="C22" s="124"/>
      <c r="D22" s="132" t="s">
        <v>63</v>
      </c>
      <c r="E22" s="126">
        <v>615829</v>
      </c>
    </row>
    <row r="23" spans="1:5" ht="15" customHeight="1" x14ac:dyDescent="0.2">
      <c r="A23" s="133"/>
      <c r="B23" s="134"/>
      <c r="C23" s="128" t="s">
        <v>54</v>
      </c>
      <c r="D23" s="135"/>
      <c r="E23" s="136">
        <f>SUM(E22:E22)</f>
        <v>615829</v>
      </c>
    </row>
    <row r="24" spans="1:5" ht="15" customHeight="1" x14ac:dyDescent="0.2"/>
    <row r="25" spans="1:5" ht="15" customHeight="1" x14ac:dyDescent="0.2"/>
    <row r="26" spans="1:5" ht="15" customHeight="1" x14ac:dyDescent="0.25">
      <c r="A26" s="4" t="s">
        <v>198</v>
      </c>
    </row>
    <row r="27" spans="1:5" ht="15" customHeight="1" x14ac:dyDescent="0.2">
      <c r="A27" s="246" t="s">
        <v>60</v>
      </c>
      <c r="B27" s="246"/>
      <c r="C27" s="246"/>
      <c r="D27" s="246"/>
      <c r="E27" s="246"/>
    </row>
    <row r="28" spans="1:5" ht="15" customHeight="1" x14ac:dyDescent="0.2">
      <c r="A28" s="246" t="s">
        <v>199</v>
      </c>
      <c r="B28" s="246"/>
      <c r="C28" s="246"/>
      <c r="D28" s="246"/>
      <c r="E28" s="246"/>
    </row>
    <row r="29" spans="1:5" ht="15" customHeight="1" x14ac:dyDescent="0.2">
      <c r="A29" s="250" t="s">
        <v>200</v>
      </c>
      <c r="B29" s="250"/>
      <c r="C29" s="250"/>
      <c r="D29" s="250"/>
      <c r="E29" s="250"/>
    </row>
    <row r="30" spans="1:5" ht="15" customHeight="1" x14ac:dyDescent="0.2">
      <c r="A30" s="250"/>
      <c r="B30" s="250"/>
      <c r="C30" s="250"/>
      <c r="D30" s="250"/>
      <c r="E30" s="250"/>
    </row>
    <row r="31" spans="1:5" ht="15" customHeight="1" x14ac:dyDescent="0.2">
      <c r="A31" s="250"/>
      <c r="B31" s="250"/>
      <c r="C31" s="250"/>
      <c r="D31" s="250"/>
      <c r="E31" s="250"/>
    </row>
    <row r="32" spans="1:5" ht="15" customHeight="1" x14ac:dyDescent="0.2">
      <c r="A32" s="250"/>
      <c r="B32" s="250"/>
      <c r="C32" s="250"/>
      <c r="D32" s="250"/>
      <c r="E32" s="250"/>
    </row>
    <row r="33" spans="1:5" ht="15" customHeight="1" x14ac:dyDescent="0.2">
      <c r="A33" s="250"/>
      <c r="B33" s="250"/>
      <c r="C33" s="250"/>
      <c r="D33" s="250"/>
      <c r="E33" s="250"/>
    </row>
    <row r="34" spans="1:5" ht="15" customHeight="1" x14ac:dyDescent="0.2">
      <c r="A34" s="250"/>
      <c r="B34" s="250"/>
      <c r="C34" s="250"/>
      <c r="D34" s="250"/>
      <c r="E34" s="250"/>
    </row>
    <row r="35" spans="1:5" ht="15" customHeight="1" x14ac:dyDescent="0.2">
      <c r="A35" s="250"/>
      <c r="B35" s="250"/>
      <c r="C35" s="250"/>
      <c r="D35" s="250"/>
      <c r="E35" s="250"/>
    </row>
    <row r="36" spans="1:5" ht="15" customHeight="1" x14ac:dyDescent="0.2">
      <c r="A36" s="250"/>
      <c r="B36" s="250"/>
      <c r="C36" s="250"/>
      <c r="D36" s="250"/>
      <c r="E36" s="250"/>
    </row>
    <row r="37" spans="1:5" ht="15" customHeight="1" x14ac:dyDescent="0.2">
      <c r="A37" s="104"/>
      <c r="B37" s="137"/>
      <c r="C37" s="104"/>
      <c r="D37" s="104"/>
      <c r="E37" s="104"/>
    </row>
    <row r="38" spans="1:5" ht="15" customHeight="1" x14ac:dyDescent="0.25">
      <c r="A38" s="5" t="s">
        <v>1</v>
      </c>
      <c r="B38" s="38"/>
      <c r="C38" s="6"/>
      <c r="D38" s="6"/>
      <c r="E38" s="6"/>
    </row>
    <row r="39" spans="1:5" ht="15" customHeight="1" x14ac:dyDescent="0.2">
      <c r="A39" s="69" t="s">
        <v>81</v>
      </c>
      <c r="B39" s="6"/>
      <c r="C39" s="6"/>
      <c r="D39" s="6"/>
      <c r="E39" s="8" t="s">
        <v>162</v>
      </c>
    </row>
    <row r="40" spans="1:5" ht="15" customHeight="1" x14ac:dyDescent="0.25">
      <c r="A40" s="138"/>
      <c r="B40" s="139"/>
      <c r="C40" s="27"/>
      <c r="D40" s="27"/>
      <c r="E40" s="76"/>
    </row>
    <row r="41" spans="1:5" ht="15" customHeight="1" x14ac:dyDescent="0.2">
      <c r="B41" s="140" t="s">
        <v>49</v>
      </c>
      <c r="C41" s="140" t="s">
        <v>50</v>
      </c>
      <c r="D41" s="141" t="s">
        <v>51</v>
      </c>
      <c r="E41" s="142" t="s">
        <v>52</v>
      </c>
    </row>
    <row r="42" spans="1:5" ht="15" customHeight="1" x14ac:dyDescent="0.2">
      <c r="B42" s="143">
        <v>109517018</v>
      </c>
      <c r="C42" s="144"/>
      <c r="D42" s="125" t="s">
        <v>53</v>
      </c>
      <c r="E42" s="126">
        <v>102713.7</v>
      </c>
    </row>
    <row r="43" spans="1:5" ht="15" customHeight="1" x14ac:dyDescent="0.2">
      <c r="B43" s="143">
        <v>109117017</v>
      </c>
      <c r="C43" s="144"/>
      <c r="D43" s="125" t="s">
        <v>53</v>
      </c>
      <c r="E43" s="126">
        <v>582044.30000000005</v>
      </c>
    </row>
    <row r="44" spans="1:5" ht="15" customHeight="1" x14ac:dyDescent="0.2">
      <c r="B44" s="145"/>
      <c r="C44" s="146" t="s">
        <v>54</v>
      </c>
      <c r="D44" s="147"/>
      <c r="E44" s="148">
        <f>SUM(E42:E43)</f>
        <v>684758</v>
      </c>
    </row>
    <row r="45" spans="1:5" ht="15" customHeight="1" x14ac:dyDescent="0.2"/>
    <row r="46" spans="1:5" ht="15" customHeight="1" x14ac:dyDescent="0.25">
      <c r="A46" s="5" t="s">
        <v>17</v>
      </c>
      <c r="B46" s="6"/>
      <c r="C46" s="6"/>
      <c r="D46" s="138"/>
      <c r="E46" s="138"/>
    </row>
    <row r="47" spans="1:5" ht="15" customHeight="1" x14ac:dyDescent="0.2">
      <c r="A47" s="29" t="s">
        <v>67</v>
      </c>
      <c r="B47" s="27"/>
      <c r="C47" s="27"/>
      <c r="D47" s="27"/>
      <c r="E47" s="28" t="s">
        <v>68</v>
      </c>
    </row>
    <row r="48" spans="1:5" ht="15" customHeight="1" x14ac:dyDescent="0.2">
      <c r="A48" s="120"/>
      <c r="B48" s="70"/>
      <c r="C48" s="6"/>
      <c r="D48" s="120"/>
      <c r="E48" s="71"/>
    </row>
    <row r="49" spans="1:5" ht="15" customHeight="1" x14ac:dyDescent="0.2">
      <c r="A49" s="63"/>
      <c r="B49" s="63"/>
      <c r="C49" s="121" t="s">
        <v>50</v>
      </c>
      <c r="D49" s="131" t="s">
        <v>55</v>
      </c>
      <c r="E49" s="121" t="s">
        <v>52</v>
      </c>
    </row>
    <row r="50" spans="1:5" ht="15" customHeight="1" x14ac:dyDescent="0.2">
      <c r="A50" s="149"/>
      <c r="B50" s="150"/>
      <c r="C50" s="151">
        <v>6409</v>
      </c>
      <c r="D50" s="152" t="s">
        <v>76</v>
      </c>
      <c r="E50" s="126">
        <v>684758</v>
      </c>
    </row>
    <row r="51" spans="1:5" ht="15" customHeight="1" x14ac:dyDescent="0.2">
      <c r="A51" s="133"/>
      <c r="B51" s="6"/>
      <c r="C51" s="128" t="s">
        <v>54</v>
      </c>
      <c r="D51" s="135"/>
      <c r="E51" s="136">
        <f>SUM(E50:E50)</f>
        <v>684758</v>
      </c>
    </row>
    <row r="52" spans="1:5" ht="15" customHeight="1" x14ac:dyDescent="0.2"/>
    <row r="53" spans="1:5" ht="15" customHeight="1" x14ac:dyDescent="0.2"/>
    <row r="54" spans="1:5" ht="15" customHeight="1" x14ac:dyDescent="0.2"/>
    <row r="55" spans="1:5" ht="15" customHeight="1" x14ac:dyDescent="0.25">
      <c r="A55" s="4" t="s">
        <v>201</v>
      </c>
    </row>
    <row r="56" spans="1:5" ht="15" customHeight="1" x14ac:dyDescent="0.2">
      <c r="A56" s="246" t="s">
        <v>45</v>
      </c>
      <c r="B56" s="246"/>
      <c r="C56" s="246"/>
      <c r="D56" s="246"/>
      <c r="E56" s="246"/>
    </row>
    <row r="57" spans="1:5" ht="15" customHeight="1" x14ac:dyDescent="0.2">
      <c r="A57" s="245" t="s">
        <v>202</v>
      </c>
      <c r="B57" s="245"/>
      <c r="C57" s="245"/>
      <c r="D57" s="245"/>
      <c r="E57" s="245"/>
    </row>
    <row r="58" spans="1:5" ht="15" customHeight="1" x14ac:dyDescent="0.2">
      <c r="A58" s="245"/>
      <c r="B58" s="245"/>
      <c r="C58" s="245"/>
      <c r="D58" s="245"/>
      <c r="E58" s="245"/>
    </row>
    <row r="59" spans="1:5" ht="15" customHeight="1" x14ac:dyDescent="0.2">
      <c r="A59" s="245"/>
      <c r="B59" s="245"/>
      <c r="C59" s="245"/>
      <c r="D59" s="245"/>
      <c r="E59" s="245"/>
    </row>
    <row r="60" spans="1:5" ht="15" customHeight="1" x14ac:dyDescent="0.2">
      <c r="A60" s="245"/>
      <c r="B60" s="245"/>
      <c r="C60" s="245"/>
      <c r="D60" s="245"/>
      <c r="E60" s="245"/>
    </row>
    <row r="61" spans="1:5" ht="15" customHeight="1" x14ac:dyDescent="0.2">
      <c r="A61" s="245"/>
      <c r="B61" s="245"/>
      <c r="C61" s="245"/>
      <c r="D61" s="245"/>
      <c r="E61" s="245"/>
    </row>
    <row r="62" spans="1:5" ht="15" customHeight="1" x14ac:dyDescent="0.2">
      <c r="A62" s="245"/>
      <c r="B62" s="245"/>
      <c r="C62" s="245"/>
      <c r="D62" s="245"/>
      <c r="E62" s="245"/>
    </row>
    <row r="63" spans="1:5" ht="15" customHeight="1" x14ac:dyDescent="0.2">
      <c r="A63" s="245"/>
      <c r="B63" s="245"/>
      <c r="C63" s="245"/>
      <c r="D63" s="245"/>
      <c r="E63" s="245"/>
    </row>
    <row r="64" spans="1:5" ht="15" customHeight="1" x14ac:dyDescent="0.2">
      <c r="A64" s="245"/>
      <c r="B64" s="245"/>
      <c r="C64" s="245"/>
      <c r="D64" s="245"/>
      <c r="E64" s="245"/>
    </row>
    <row r="65" spans="1:5" ht="15" customHeight="1" x14ac:dyDescent="0.2"/>
    <row r="66" spans="1:5" ht="15" customHeight="1" x14ac:dyDescent="0.25">
      <c r="A66" s="5" t="s">
        <v>1</v>
      </c>
      <c r="B66" s="6"/>
      <c r="C66" s="6"/>
      <c r="D66" s="6"/>
      <c r="E66" s="6"/>
    </row>
    <row r="67" spans="1:5" ht="15" customHeight="1" x14ac:dyDescent="0.2">
      <c r="A67" s="7" t="s">
        <v>47</v>
      </c>
      <c r="B67" s="6"/>
      <c r="C67" s="6"/>
      <c r="D67" s="6"/>
      <c r="E67" s="8" t="s">
        <v>48</v>
      </c>
    </row>
    <row r="68" spans="1:5" ht="15" customHeight="1" x14ac:dyDescent="0.25">
      <c r="A68" s="120"/>
      <c r="B68" s="5"/>
      <c r="C68" s="6"/>
      <c r="D68" s="6"/>
      <c r="E68" s="10"/>
    </row>
    <row r="69" spans="1:5" ht="15" customHeight="1" x14ac:dyDescent="0.2">
      <c r="A69" s="138"/>
      <c r="B69" s="121" t="s">
        <v>49</v>
      </c>
      <c r="C69" s="121" t="s">
        <v>50</v>
      </c>
      <c r="D69" s="122" t="s">
        <v>51</v>
      </c>
      <c r="E69" s="121" t="s">
        <v>52</v>
      </c>
    </row>
    <row r="70" spans="1:5" ht="15" customHeight="1" x14ac:dyDescent="0.2">
      <c r="A70" s="138"/>
      <c r="B70" s="123">
        <v>33025</v>
      </c>
      <c r="C70" s="124"/>
      <c r="D70" s="125" t="s">
        <v>53</v>
      </c>
      <c r="E70" s="126">
        <v>-25</v>
      </c>
    </row>
    <row r="71" spans="1:5" ht="15" customHeight="1" x14ac:dyDescent="0.2">
      <c r="A71" s="138"/>
      <c r="B71" s="127"/>
      <c r="C71" s="128" t="s">
        <v>54</v>
      </c>
      <c r="D71" s="129"/>
      <c r="E71" s="130">
        <f>SUM(E70:E70)</f>
        <v>-25</v>
      </c>
    </row>
    <row r="72" spans="1:5" ht="15" customHeight="1" x14ac:dyDescent="0.2">
      <c r="A72" s="138"/>
      <c r="B72" s="133"/>
      <c r="C72" s="23"/>
      <c r="D72" s="6"/>
      <c r="E72" s="24"/>
    </row>
    <row r="73" spans="1:5" ht="15" customHeight="1" x14ac:dyDescent="0.25">
      <c r="A73" s="25" t="s">
        <v>17</v>
      </c>
      <c r="B73" s="26"/>
      <c r="C73" s="27"/>
      <c r="D73" s="27"/>
      <c r="E73" s="138"/>
    </row>
    <row r="74" spans="1:5" ht="15" customHeight="1" x14ac:dyDescent="0.2">
      <c r="A74" s="7" t="s">
        <v>47</v>
      </c>
      <c r="B74" s="26"/>
      <c r="C74" s="27"/>
      <c r="D74" s="27"/>
      <c r="E74" s="28" t="s">
        <v>48</v>
      </c>
    </row>
    <row r="75" spans="1:5" ht="15" customHeight="1" x14ac:dyDescent="0.2">
      <c r="A75" s="29"/>
      <c r="B75" s="26"/>
      <c r="C75" s="27"/>
      <c r="D75" s="27"/>
      <c r="E75" s="28"/>
    </row>
    <row r="76" spans="1:5" ht="15" customHeight="1" x14ac:dyDescent="0.2">
      <c r="C76" s="140" t="s">
        <v>50</v>
      </c>
      <c r="D76" s="141" t="s">
        <v>55</v>
      </c>
      <c r="E76" s="121" t="s">
        <v>52</v>
      </c>
    </row>
    <row r="77" spans="1:5" ht="15" customHeight="1" x14ac:dyDescent="0.2">
      <c r="C77" s="151">
        <v>3117</v>
      </c>
      <c r="D77" s="153" t="s">
        <v>56</v>
      </c>
      <c r="E77" s="126">
        <v>-25</v>
      </c>
    </row>
    <row r="78" spans="1:5" ht="15" customHeight="1" x14ac:dyDescent="0.2">
      <c r="C78" s="128" t="s">
        <v>54</v>
      </c>
      <c r="D78" s="135"/>
      <c r="E78" s="136">
        <f>SUM(E77:E77)</f>
        <v>-25</v>
      </c>
    </row>
    <row r="79" spans="1:5" ht="15" customHeight="1" x14ac:dyDescent="0.2"/>
    <row r="80" spans="1:5" ht="15" customHeight="1" x14ac:dyDescent="0.2"/>
    <row r="81" spans="1:5" ht="15" customHeight="1" x14ac:dyDescent="0.25">
      <c r="A81" s="4" t="s">
        <v>203</v>
      </c>
    </row>
    <row r="82" spans="1:5" ht="15" customHeight="1" x14ac:dyDescent="0.2">
      <c r="A82" s="246" t="s">
        <v>45</v>
      </c>
      <c r="B82" s="246"/>
      <c r="C82" s="246"/>
      <c r="D82" s="246"/>
      <c r="E82" s="246"/>
    </row>
    <row r="83" spans="1:5" ht="15" customHeight="1" x14ac:dyDescent="0.2">
      <c r="A83" s="245" t="s">
        <v>204</v>
      </c>
      <c r="B83" s="245"/>
      <c r="C83" s="245"/>
      <c r="D83" s="245"/>
      <c r="E83" s="245"/>
    </row>
    <row r="84" spans="1:5" ht="15" customHeight="1" x14ac:dyDescent="0.2">
      <c r="A84" s="245"/>
      <c r="B84" s="245"/>
      <c r="C84" s="245"/>
      <c r="D84" s="245"/>
      <c r="E84" s="245"/>
    </row>
    <row r="85" spans="1:5" ht="15" customHeight="1" x14ac:dyDescent="0.2">
      <c r="A85" s="245"/>
      <c r="B85" s="245"/>
      <c r="C85" s="245"/>
      <c r="D85" s="245"/>
      <c r="E85" s="245"/>
    </row>
    <row r="86" spans="1:5" ht="15" customHeight="1" x14ac:dyDescent="0.2">
      <c r="A86" s="245"/>
      <c r="B86" s="245"/>
      <c r="C86" s="245"/>
      <c r="D86" s="245"/>
      <c r="E86" s="245"/>
    </row>
    <row r="87" spans="1:5" ht="15" customHeight="1" x14ac:dyDescent="0.2">
      <c r="A87" s="245"/>
      <c r="B87" s="245"/>
      <c r="C87" s="245"/>
      <c r="D87" s="245"/>
      <c r="E87" s="245"/>
    </row>
    <row r="88" spans="1:5" ht="15" customHeight="1" x14ac:dyDescent="0.2">
      <c r="A88" s="245"/>
      <c r="B88" s="245"/>
      <c r="C88" s="245"/>
      <c r="D88" s="245"/>
      <c r="E88" s="245"/>
    </row>
    <row r="89" spans="1:5" ht="15" customHeight="1" x14ac:dyDescent="0.2">
      <c r="A89" s="245"/>
      <c r="B89" s="245"/>
      <c r="C89" s="245"/>
      <c r="D89" s="245"/>
      <c r="E89" s="245"/>
    </row>
    <row r="90" spans="1:5" ht="15" customHeight="1" x14ac:dyDescent="0.2">
      <c r="A90" s="36"/>
      <c r="B90" s="36"/>
      <c r="C90" s="36"/>
      <c r="D90" s="36"/>
      <c r="E90" s="36"/>
    </row>
    <row r="91" spans="1:5" ht="15" customHeight="1" x14ac:dyDescent="0.25">
      <c r="A91" s="5" t="s">
        <v>1</v>
      </c>
      <c r="B91" s="6"/>
      <c r="C91" s="6"/>
      <c r="D91" s="6"/>
      <c r="E91" s="6"/>
    </row>
    <row r="92" spans="1:5" ht="15" customHeight="1" x14ac:dyDescent="0.2">
      <c r="A92" s="29" t="s">
        <v>67</v>
      </c>
      <c r="B92" s="27"/>
      <c r="C92" s="27"/>
      <c r="D92" s="27"/>
      <c r="E92" s="28" t="s">
        <v>68</v>
      </c>
    </row>
    <row r="93" spans="1:5" ht="15" customHeight="1" x14ac:dyDescent="0.25">
      <c r="A93" s="120"/>
      <c r="B93" s="5"/>
      <c r="C93" s="6"/>
      <c r="D93" s="6"/>
      <c r="E93" s="10"/>
    </row>
    <row r="94" spans="1:5" ht="15" customHeight="1" x14ac:dyDescent="0.2">
      <c r="B94" s="121" t="s">
        <v>49</v>
      </c>
      <c r="C94" s="121" t="s">
        <v>50</v>
      </c>
      <c r="D94" s="122" t="s">
        <v>51</v>
      </c>
      <c r="E94" s="142" t="s">
        <v>52</v>
      </c>
    </row>
    <row r="95" spans="1:5" ht="15" customHeight="1" x14ac:dyDescent="0.2">
      <c r="B95" s="123">
        <v>14018</v>
      </c>
      <c r="C95" s="124"/>
      <c r="D95" s="125" t="s">
        <v>53</v>
      </c>
      <c r="E95" s="126">
        <v>-19418.580000000002</v>
      </c>
    </row>
    <row r="96" spans="1:5" ht="15" customHeight="1" x14ac:dyDescent="0.2">
      <c r="B96" s="127"/>
      <c r="C96" s="128" t="s">
        <v>54</v>
      </c>
      <c r="D96" s="129"/>
      <c r="E96" s="130">
        <f>SUM(E95:E95)</f>
        <v>-19418.580000000002</v>
      </c>
    </row>
    <row r="97" spans="1:5" ht="15" customHeight="1" x14ac:dyDescent="0.25">
      <c r="A97" s="40"/>
      <c r="B97" s="42"/>
      <c r="C97" s="42"/>
      <c r="D97" s="42"/>
      <c r="E97" s="42"/>
    </row>
    <row r="98" spans="1:5" ht="15" customHeight="1" x14ac:dyDescent="0.25">
      <c r="A98" s="25" t="s">
        <v>17</v>
      </c>
      <c r="B98" s="27"/>
      <c r="C98" s="27"/>
      <c r="D98" s="27"/>
      <c r="E98" s="138"/>
    </row>
    <row r="99" spans="1:5" ht="15" customHeight="1" x14ac:dyDescent="0.2">
      <c r="A99" s="29" t="s">
        <v>69</v>
      </c>
      <c r="B99" s="11"/>
      <c r="C99" s="11"/>
      <c r="D99" s="11"/>
      <c r="E99" s="11" t="s">
        <v>70</v>
      </c>
    </row>
    <row r="100" spans="1:5" ht="15" customHeight="1" x14ac:dyDescent="0.2">
      <c r="A100" s="138"/>
      <c r="B100" s="55"/>
      <c r="C100" s="27"/>
      <c r="E100" s="56"/>
    </row>
    <row r="101" spans="1:5" ht="15" customHeight="1" x14ac:dyDescent="0.2">
      <c r="B101" s="66"/>
      <c r="C101" s="140" t="s">
        <v>50</v>
      </c>
      <c r="D101" s="154" t="s">
        <v>55</v>
      </c>
      <c r="E101" s="142" t="s">
        <v>52</v>
      </c>
    </row>
    <row r="102" spans="1:5" ht="15" customHeight="1" x14ac:dyDescent="0.2">
      <c r="B102" s="155"/>
      <c r="C102" s="156">
        <v>4349</v>
      </c>
      <c r="D102" s="157" t="s">
        <v>95</v>
      </c>
      <c r="E102" s="158">
        <f>-3168.58-16250</f>
        <v>-19418.580000000002</v>
      </c>
    </row>
    <row r="103" spans="1:5" ht="15" customHeight="1" x14ac:dyDescent="0.2">
      <c r="B103" s="133"/>
      <c r="C103" s="128" t="s">
        <v>54</v>
      </c>
      <c r="D103" s="129"/>
      <c r="E103" s="130">
        <f>SUM(E102:E102)</f>
        <v>-19418.580000000002</v>
      </c>
    </row>
    <row r="104" spans="1:5" ht="15" customHeight="1" x14ac:dyDescent="0.2"/>
    <row r="105" spans="1:5" ht="15" customHeight="1" x14ac:dyDescent="0.2"/>
    <row r="106" spans="1:5" ht="15" customHeight="1" x14ac:dyDescent="0.2"/>
    <row r="107" spans="1:5" ht="15" customHeight="1" x14ac:dyDescent="0.2"/>
    <row r="108" spans="1:5" ht="15" customHeight="1" x14ac:dyDescent="0.25">
      <c r="A108" s="4" t="s">
        <v>205</v>
      </c>
    </row>
    <row r="109" spans="1:5" ht="15" customHeight="1" x14ac:dyDescent="0.2">
      <c r="A109" s="246" t="s">
        <v>85</v>
      </c>
      <c r="B109" s="246"/>
      <c r="C109" s="246"/>
      <c r="D109" s="246"/>
      <c r="E109" s="246"/>
    </row>
    <row r="110" spans="1:5" ht="15" customHeight="1" x14ac:dyDescent="0.2">
      <c r="A110" s="246"/>
      <c r="B110" s="246"/>
      <c r="C110" s="246"/>
      <c r="D110" s="246"/>
      <c r="E110" s="246"/>
    </row>
    <row r="111" spans="1:5" ht="15" customHeight="1" x14ac:dyDescent="0.2">
      <c r="A111" s="245" t="s">
        <v>206</v>
      </c>
      <c r="B111" s="245"/>
      <c r="C111" s="245"/>
      <c r="D111" s="245"/>
      <c r="E111" s="245"/>
    </row>
    <row r="112" spans="1:5" ht="15" customHeight="1" x14ac:dyDescent="0.2">
      <c r="A112" s="245"/>
      <c r="B112" s="245"/>
      <c r="C112" s="245"/>
      <c r="D112" s="245"/>
      <c r="E112" s="245"/>
    </row>
    <row r="113" spans="1:5" ht="15" customHeight="1" x14ac:dyDescent="0.2">
      <c r="A113" s="245"/>
      <c r="B113" s="245"/>
      <c r="C113" s="245"/>
      <c r="D113" s="245"/>
      <c r="E113" s="245"/>
    </row>
    <row r="114" spans="1:5" ht="15" customHeight="1" x14ac:dyDescent="0.2">
      <c r="A114" s="245"/>
      <c r="B114" s="245"/>
      <c r="C114" s="245"/>
      <c r="D114" s="245"/>
      <c r="E114" s="245"/>
    </row>
    <row r="115" spans="1:5" ht="15" customHeight="1" x14ac:dyDescent="0.2">
      <c r="A115" s="245"/>
      <c r="B115" s="245"/>
      <c r="C115" s="245"/>
      <c r="D115" s="245"/>
      <c r="E115" s="245"/>
    </row>
    <row r="116" spans="1:5" ht="15" customHeight="1" x14ac:dyDescent="0.2">
      <c r="A116" s="245"/>
      <c r="B116" s="245"/>
      <c r="C116" s="245"/>
      <c r="D116" s="245"/>
      <c r="E116" s="245"/>
    </row>
    <row r="117" spans="1:5" ht="15" customHeight="1" x14ac:dyDescent="0.2">
      <c r="A117" s="245"/>
      <c r="B117" s="245"/>
      <c r="C117" s="245"/>
      <c r="D117" s="245"/>
      <c r="E117" s="245"/>
    </row>
    <row r="118" spans="1:5" ht="15" customHeight="1" x14ac:dyDescent="0.2">
      <c r="A118" s="36"/>
      <c r="B118" s="36"/>
      <c r="C118" s="36"/>
      <c r="D118" s="36"/>
      <c r="E118" s="36"/>
    </row>
    <row r="119" spans="1:5" ht="15" customHeight="1" x14ac:dyDescent="0.25">
      <c r="A119" s="5" t="s">
        <v>17</v>
      </c>
      <c r="B119" s="6"/>
      <c r="C119" s="6"/>
      <c r="D119" s="138"/>
      <c r="E119" s="138"/>
    </row>
    <row r="120" spans="1:5" ht="15" customHeight="1" x14ac:dyDescent="0.2">
      <c r="A120" s="7" t="s">
        <v>87</v>
      </c>
      <c r="B120" s="6"/>
      <c r="C120" s="6"/>
      <c r="D120" s="6"/>
      <c r="E120" s="8" t="s">
        <v>88</v>
      </c>
    </row>
    <row r="121" spans="1:5" ht="15" customHeight="1" x14ac:dyDescent="0.2">
      <c r="A121" s="120"/>
      <c r="B121" s="70"/>
      <c r="C121" s="6"/>
      <c r="D121" s="120"/>
      <c r="E121" s="71"/>
    </row>
    <row r="122" spans="1:5" ht="15" customHeight="1" x14ac:dyDescent="0.2">
      <c r="A122" s="63"/>
      <c r="B122" s="140" t="s">
        <v>49</v>
      </c>
      <c r="C122" s="121" t="s">
        <v>50</v>
      </c>
      <c r="D122" s="131" t="s">
        <v>55</v>
      </c>
      <c r="E122" s="121" t="s">
        <v>52</v>
      </c>
    </row>
    <row r="123" spans="1:5" ht="15" customHeight="1" x14ac:dyDescent="0.2">
      <c r="A123" s="149"/>
      <c r="B123" s="123">
        <v>10</v>
      </c>
      <c r="C123" s="151"/>
      <c r="D123" s="152" t="s">
        <v>89</v>
      </c>
      <c r="E123" s="126">
        <f>-1002435-116828-1139.55-200000-400000-400000-300000-4929-23664-29914-477370.46-686500-700000-453625</f>
        <v>-4796405.01</v>
      </c>
    </row>
    <row r="124" spans="1:5" ht="15" customHeight="1" x14ac:dyDescent="0.2">
      <c r="A124" s="149"/>
      <c r="B124" s="123">
        <v>10</v>
      </c>
      <c r="C124" s="151"/>
      <c r="D124" s="157" t="s">
        <v>95</v>
      </c>
      <c r="E124" s="126">
        <f>-146140.68-28798-8220-200000-3335780-68900-56901-13445-1000000-200000</f>
        <v>-5058184.68</v>
      </c>
    </row>
    <row r="125" spans="1:5" ht="15" customHeight="1" x14ac:dyDescent="0.2">
      <c r="A125" s="149"/>
      <c r="B125" s="123">
        <v>11</v>
      </c>
      <c r="C125" s="151"/>
      <c r="D125" s="152" t="s">
        <v>89</v>
      </c>
      <c r="E125" s="126">
        <f>-86078.9-22.6-73856.11-0.08-1100000</f>
        <v>-1259957.69</v>
      </c>
    </row>
    <row r="126" spans="1:5" ht="15" customHeight="1" x14ac:dyDescent="0.2">
      <c r="A126" s="149"/>
      <c r="B126" s="123">
        <v>11</v>
      </c>
      <c r="C126" s="151"/>
      <c r="D126" s="157" t="s">
        <v>95</v>
      </c>
      <c r="E126" s="126">
        <f>-69-0.01-181298-3200000-333976.51</f>
        <v>-3715343.5199999996</v>
      </c>
    </row>
    <row r="127" spans="1:5" ht="15" customHeight="1" x14ac:dyDescent="0.2">
      <c r="A127" s="149"/>
      <c r="B127" s="123">
        <v>12</v>
      </c>
      <c r="C127" s="151"/>
      <c r="D127" s="152" t="s">
        <v>89</v>
      </c>
      <c r="E127" s="126">
        <f>-4000000-605000-532811.9-1211868</f>
        <v>-6349679.9000000004</v>
      </c>
    </row>
    <row r="128" spans="1:5" ht="15" customHeight="1" x14ac:dyDescent="0.2">
      <c r="A128" s="149"/>
      <c r="B128" s="123">
        <v>13</v>
      </c>
      <c r="C128" s="151"/>
      <c r="D128" s="152" t="s">
        <v>89</v>
      </c>
      <c r="E128" s="126">
        <f>-800000-1500000</f>
        <v>-2300000</v>
      </c>
    </row>
    <row r="129" spans="1:5" ht="15" customHeight="1" x14ac:dyDescent="0.2">
      <c r="A129" s="149"/>
      <c r="B129" s="123">
        <v>13</v>
      </c>
      <c r="C129" s="151"/>
      <c r="D129" s="157" t="s">
        <v>95</v>
      </c>
      <c r="E129" s="126">
        <f>-12776.64-1500000</f>
        <v>-1512776.64</v>
      </c>
    </row>
    <row r="130" spans="1:5" ht="15" customHeight="1" x14ac:dyDescent="0.2">
      <c r="A130" s="149"/>
      <c r="B130" s="123">
        <v>14</v>
      </c>
      <c r="C130" s="151"/>
      <c r="D130" s="152" t="s">
        <v>89</v>
      </c>
      <c r="E130" s="126">
        <f>-984504-2580.28-300000</f>
        <v>-1287084.28</v>
      </c>
    </row>
    <row r="131" spans="1:5" ht="15" customHeight="1" x14ac:dyDescent="0.2">
      <c r="A131" s="133"/>
      <c r="B131" s="145"/>
      <c r="C131" s="128" t="s">
        <v>54</v>
      </c>
      <c r="D131" s="135"/>
      <c r="E131" s="136">
        <f>SUM(E123:E130)</f>
        <v>-26279431.719999999</v>
      </c>
    </row>
    <row r="132" spans="1:5" ht="15" customHeight="1" x14ac:dyDescent="0.2"/>
    <row r="133" spans="1:5" ht="15" customHeight="1" x14ac:dyDescent="0.25">
      <c r="A133" s="5" t="s">
        <v>17</v>
      </c>
      <c r="B133" s="6"/>
      <c r="C133" s="6"/>
      <c r="D133" s="138"/>
      <c r="E133" s="138"/>
    </row>
    <row r="134" spans="1:5" ht="15" customHeight="1" x14ac:dyDescent="0.2">
      <c r="A134" s="7" t="s">
        <v>87</v>
      </c>
      <c r="B134" s="6"/>
      <c r="C134" s="6"/>
      <c r="D134" s="6"/>
      <c r="E134" s="8" t="s">
        <v>207</v>
      </c>
    </row>
    <row r="135" spans="1:5" ht="15" customHeight="1" x14ac:dyDescent="0.2"/>
    <row r="136" spans="1:5" ht="15" customHeight="1" x14ac:dyDescent="0.2">
      <c r="C136" s="121" t="s">
        <v>50</v>
      </c>
      <c r="D136" s="131" t="s">
        <v>55</v>
      </c>
      <c r="E136" s="121" t="s">
        <v>52</v>
      </c>
    </row>
    <row r="137" spans="1:5" ht="15" customHeight="1" x14ac:dyDescent="0.2">
      <c r="C137" s="151">
        <v>2212</v>
      </c>
      <c r="D137" s="152" t="s">
        <v>89</v>
      </c>
      <c r="E137" s="126">
        <v>-2000000</v>
      </c>
    </row>
    <row r="138" spans="1:5" ht="15" customHeight="1" x14ac:dyDescent="0.2">
      <c r="C138" s="128" t="s">
        <v>54</v>
      </c>
      <c r="D138" s="135"/>
      <c r="E138" s="136">
        <f>SUM(E137:E137)</f>
        <v>-2000000</v>
      </c>
    </row>
    <row r="139" spans="1:5" ht="15" customHeight="1" x14ac:dyDescent="0.2"/>
    <row r="140" spans="1:5" ht="15" customHeight="1" x14ac:dyDescent="0.25">
      <c r="A140" s="5" t="s">
        <v>17</v>
      </c>
      <c r="B140" s="6"/>
      <c r="C140" s="6"/>
      <c r="D140" s="6"/>
      <c r="E140" s="6"/>
    </row>
    <row r="141" spans="1:5" ht="15" customHeight="1" x14ac:dyDescent="0.2">
      <c r="A141" s="7" t="s">
        <v>67</v>
      </c>
      <c r="B141" s="6"/>
      <c r="C141" s="6"/>
      <c r="D141" s="6"/>
      <c r="E141" s="8" t="s">
        <v>68</v>
      </c>
    </row>
    <row r="142" spans="1:5" ht="15" customHeight="1" x14ac:dyDescent="0.25">
      <c r="A142" s="120"/>
      <c r="B142" s="5"/>
      <c r="C142" s="6"/>
      <c r="D142" s="6"/>
      <c r="E142" s="10"/>
    </row>
    <row r="143" spans="1:5" ht="15" customHeight="1" x14ac:dyDescent="0.2">
      <c r="A143" s="63"/>
      <c r="B143" s="66"/>
      <c r="C143" s="121" t="s">
        <v>50</v>
      </c>
      <c r="D143" s="131" t="s">
        <v>55</v>
      </c>
      <c r="E143" s="121" t="s">
        <v>52</v>
      </c>
    </row>
    <row r="144" spans="1:5" ht="15" customHeight="1" x14ac:dyDescent="0.2">
      <c r="A144" s="155"/>
      <c r="B144" s="159"/>
      <c r="C144" s="151">
        <v>6409</v>
      </c>
      <c r="D144" s="157" t="s">
        <v>76</v>
      </c>
      <c r="E144" s="126">
        <v>28279431.719999999</v>
      </c>
    </row>
    <row r="145" spans="1:5" ht="15" customHeight="1" x14ac:dyDescent="0.2">
      <c r="A145" s="133"/>
      <c r="B145" s="160"/>
      <c r="C145" s="128" t="s">
        <v>54</v>
      </c>
      <c r="D145" s="135"/>
      <c r="E145" s="136">
        <f>SUM(E144:E144)</f>
        <v>28279431.719999999</v>
      </c>
    </row>
    <row r="146" spans="1:5" ht="15" customHeight="1" x14ac:dyDescent="0.2"/>
    <row r="147" spans="1:5" ht="15" customHeight="1" x14ac:dyDescent="0.2"/>
    <row r="148" spans="1:5" ht="15" customHeight="1" x14ac:dyDescent="0.25">
      <c r="A148" s="4" t="s">
        <v>208</v>
      </c>
    </row>
    <row r="149" spans="1:5" ht="15" customHeight="1" x14ac:dyDescent="0.2">
      <c r="A149" s="246" t="s">
        <v>85</v>
      </c>
      <c r="B149" s="246"/>
      <c r="C149" s="246"/>
      <c r="D149" s="246"/>
      <c r="E149" s="246"/>
    </row>
    <row r="150" spans="1:5" ht="15" customHeight="1" x14ac:dyDescent="0.2">
      <c r="A150" s="246"/>
      <c r="B150" s="246"/>
      <c r="C150" s="246"/>
      <c r="D150" s="246"/>
      <c r="E150" s="246"/>
    </row>
    <row r="151" spans="1:5" ht="15" customHeight="1" x14ac:dyDescent="0.2">
      <c r="A151" s="245" t="s">
        <v>209</v>
      </c>
      <c r="B151" s="245"/>
      <c r="C151" s="245"/>
      <c r="D151" s="245"/>
      <c r="E151" s="245"/>
    </row>
    <row r="152" spans="1:5" ht="15" customHeight="1" x14ac:dyDescent="0.2">
      <c r="A152" s="245"/>
      <c r="B152" s="245"/>
      <c r="C152" s="245"/>
      <c r="D152" s="245"/>
      <c r="E152" s="245"/>
    </row>
    <row r="153" spans="1:5" ht="15" customHeight="1" x14ac:dyDescent="0.2">
      <c r="A153" s="245"/>
      <c r="B153" s="245"/>
      <c r="C153" s="245"/>
      <c r="D153" s="245"/>
      <c r="E153" s="245"/>
    </row>
    <row r="154" spans="1:5" ht="15" customHeight="1" x14ac:dyDescent="0.2">
      <c r="A154" s="245"/>
      <c r="B154" s="245"/>
      <c r="C154" s="245"/>
      <c r="D154" s="245"/>
      <c r="E154" s="245"/>
    </row>
    <row r="155" spans="1:5" ht="15" customHeight="1" x14ac:dyDescent="0.2">
      <c r="A155" s="245"/>
      <c r="B155" s="245"/>
      <c r="C155" s="245"/>
      <c r="D155" s="245"/>
      <c r="E155" s="245"/>
    </row>
    <row r="156" spans="1:5" ht="15" customHeight="1" x14ac:dyDescent="0.2">
      <c r="A156" s="245"/>
      <c r="B156" s="245"/>
      <c r="C156" s="245"/>
      <c r="D156" s="245"/>
      <c r="E156" s="245"/>
    </row>
    <row r="157" spans="1:5" ht="15" customHeight="1" x14ac:dyDescent="0.2">
      <c r="A157" s="245"/>
      <c r="B157" s="245"/>
      <c r="C157" s="245"/>
      <c r="D157" s="245"/>
      <c r="E157" s="245"/>
    </row>
    <row r="158" spans="1:5" ht="15" customHeight="1" x14ac:dyDescent="0.2">
      <c r="A158" s="36"/>
      <c r="B158" s="36"/>
      <c r="C158" s="36"/>
      <c r="D158" s="36"/>
      <c r="E158" s="36"/>
    </row>
    <row r="159" spans="1:5" ht="15" customHeight="1" x14ac:dyDescent="0.2">
      <c r="A159" s="36"/>
      <c r="B159" s="36"/>
      <c r="C159" s="36"/>
      <c r="D159" s="36"/>
      <c r="E159" s="36"/>
    </row>
    <row r="160" spans="1:5" ht="15" customHeight="1" x14ac:dyDescent="0.2">
      <c r="A160" s="36"/>
      <c r="B160" s="36"/>
      <c r="C160" s="36"/>
      <c r="D160" s="36"/>
      <c r="E160" s="36"/>
    </row>
    <row r="161" spans="1:5" ht="15" customHeight="1" x14ac:dyDescent="0.25">
      <c r="A161" s="5" t="s">
        <v>17</v>
      </c>
      <c r="B161" s="6"/>
      <c r="C161" s="6"/>
      <c r="D161" s="6"/>
      <c r="E161" s="6"/>
    </row>
    <row r="162" spans="1:5" ht="15" customHeight="1" x14ac:dyDescent="0.2">
      <c r="A162" s="7" t="s">
        <v>67</v>
      </c>
      <c r="B162" s="6"/>
      <c r="C162" s="6"/>
      <c r="D162" s="6"/>
      <c r="E162" s="8" t="s">
        <v>68</v>
      </c>
    </row>
    <row r="163" spans="1:5" ht="15" customHeight="1" x14ac:dyDescent="0.25">
      <c r="A163" s="120"/>
      <c r="B163" s="5"/>
      <c r="C163" s="6"/>
      <c r="D163" s="6"/>
      <c r="E163" s="10"/>
    </row>
    <row r="164" spans="1:5" ht="15" customHeight="1" x14ac:dyDescent="0.2">
      <c r="A164" s="63"/>
      <c r="B164" s="66"/>
      <c r="C164" s="121" t="s">
        <v>50</v>
      </c>
      <c r="D164" s="131" t="s">
        <v>55</v>
      </c>
      <c r="E164" s="121" t="s">
        <v>52</v>
      </c>
    </row>
    <row r="165" spans="1:5" ht="15" customHeight="1" x14ac:dyDescent="0.2">
      <c r="A165" s="155"/>
      <c r="B165" s="159"/>
      <c r="C165" s="151">
        <v>6409</v>
      </c>
      <c r="D165" s="157" t="s">
        <v>76</v>
      </c>
      <c r="E165" s="126">
        <v>-6125000</v>
      </c>
    </row>
    <row r="166" spans="1:5" ht="15" customHeight="1" x14ac:dyDescent="0.2">
      <c r="A166" s="133"/>
      <c r="B166" s="160"/>
      <c r="C166" s="128" t="s">
        <v>54</v>
      </c>
      <c r="D166" s="135"/>
      <c r="E166" s="136">
        <f>SUM(E165:E165)</f>
        <v>-6125000</v>
      </c>
    </row>
    <row r="167" spans="1:5" ht="15" customHeight="1" x14ac:dyDescent="0.2">
      <c r="A167" s="36"/>
      <c r="B167" s="36"/>
      <c r="C167" s="36"/>
      <c r="D167" s="36"/>
      <c r="E167" s="36"/>
    </row>
    <row r="168" spans="1:5" ht="15" customHeight="1" x14ac:dyDescent="0.25">
      <c r="A168" s="5" t="s">
        <v>17</v>
      </c>
      <c r="B168" s="6"/>
      <c r="C168" s="6"/>
      <c r="D168" s="138"/>
      <c r="E168" s="138"/>
    </row>
    <row r="169" spans="1:5" ht="15" customHeight="1" x14ac:dyDescent="0.2">
      <c r="A169" s="7" t="s">
        <v>87</v>
      </c>
      <c r="B169" s="6"/>
      <c r="C169" s="6"/>
      <c r="D169" s="6"/>
      <c r="E169" s="8" t="s">
        <v>88</v>
      </c>
    </row>
    <row r="170" spans="1:5" ht="15" customHeight="1" x14ac:dyDescent="0.2">
      <c r="A170" s="120"/>
      <c r="B170" s="70"/>
      <c r="C170" s="6"/>
      <c r="D170" s="120"/>
      <c r="E170" s="71"/>
    </row>
    <row r="171" spans="1:5" ht="15" customHeight="1" x14ac:dyDescent="0.2">
      <c r="A171" s="63"/>
      <c r="B171" s="140" t="s">
        <v>49</v>
      </c>
      <c r="C171" s="121" t="s">
        <v>50</v>
      </c>
      <c r="D171" s="131" t="s">
        <v>55</v>
      </c>
      <c r="E171" s="121" t="s">
        <v>52</v>
      </c>
    </row>
    <row r="172" spans="1:5" ht="15" customHeight="1" x14ac:dyDescent="0.2">
      <c r="A172" s="149"/>
      <c r="B172" s="123">
        <v>10</v>
      </c>
      <c r="C172" s="151"/>
      <c r="D172" s="152" t="s">
        <v>89</v>
      </c>
      <c r="E172" s="126">
        <v>4145000</v>
      </c>
    </row>
    <row r="173" spans="1:5" ht="15" customHeight="1" x14ac:dyDescent="0.2">
      <c r="A173" s="149"/>
      <c r="B173" s="123">
        <v>11</v>
      </c>
      <c r="C173" s="151"/>
      <c r="D173" s="152" t="s">
        <v>89</v>
      </c>
      <c r="E173" s="126">
        <v>1800000</v>
      </c>
    </row>
    <row r="174" spans="1:5" ht="15" customHeight="1" x14ac:dyDescent="0.2">
      <c r="A174" s="149"/>
      <c r="B174" s="123">
        <v>12</v>
      </c>
      <c r="C174" s="151"/>
      <c r="D174" s="152" t="s">
        <v>89</v>
      </c>
      <c r="E174" s="126">
        <v>30000</v>
      </c>
    </row>
    <row r="175" spans="1:5" ht="15" customHeight="1" x14ac:dyDescent="0.2">
      <c r="A175" s="149"/>
      <c r="B175" s="123">
        <v>13</v>
      </c>
      <c r="C175" s="151"/>
      <c r="D175" s="152" t="s">
        <v>89</v>
      </c>
      <c r="E175" s="126">
        <v>150000</v>
      </c>
    </row>
    <row r="176" spans="1:5" ht="15" customHeight="1" x14ac:dyDescent="0.2">
      <c r="A176" s="133"/>
      <c r="B176" s="145"/>
      <c r="C176" s="128" t="s">
        <v>54</v>
      </c>
      <c r="D176" s="135"/>
      <c r="E176" s="136">
        <f>SUM(E172:E175)</f>
        <v>6125000</v>
      </c>
    </row>
    <row r="177" spans="1:5" ht="15" customHeight="1" x14ac:dyDescent="0.2"/>
    <row r="178" spans="1:5" ht="15" customHeight="1" x14ac:dyDescent="0.2"/>
    <row r="179" spans="1:5" ht="15" customHeight="1" x14ac:dyDescent="0.25">
      <c r="A179" s="4" t="s">
        <v>210</v>
      </c>
    </row>
    <row r="180" spans="1:5" ht="15" customHeight="1" x14ac:dyDescent="0.2">
      <c r="A180" s="249" t="s">
        <v>153</v>
      </c>
      <c r="B180" s="249"/>
      <c r="C180" s="249"/>
      <c r="D180" s="249"/>
      <c r="E180" s="249"/>
    </row>
    <row r="181" spans="1:5" ht="15" customHeight="1" x14ac:dyDescent="0.2">
      <c r="A181" s="249"/>
      <c r="B181" s="249"/>
      <c r="C181" s="249"/>
      <c r="D181" s="249"/>
      <c r="E181" s="249"/>
    </row>
    <row r="182" spans="1:5" ht="15" customHeight="1" x14ac:dyDescent="0.2">
      <c r="A182" s="245" t="s">
        <v>275</v>
      </c>
      <c r="B182" s="245"/>
      <c r="C182" s="245"/>
      <c r="D182" s="245"/>
      <c r="E182" s="245"/>
    </row>
    <row r="183" spans="1:5" ht="15" customHeight="1" x14ac:dyDescent="0.2">
      <c r="A183" s="245"/>
      <c r="B183" s="245"/>
      <c r="C183" s="245"/>
      <c r="D183" s="245"/>
      <c r="E183" s="245"/>
    </row>
    <row r="184" spans="1:5" ht="15" customHeight="1" x14ac:dyDescent="0.2">
      <c r="A184" s="245"/>
      <c r="B184" s="245"/>
      <c r="C184" s="245"/>
      <c r="D184" s="245"/>
      <c r="E184" s="245"/>
    </row>
    <row r="185" spans="1:5" ht="15" customHeight="1" x14ac:dyDescent="0.2">
      <c r="A185" s="245"/>
      <c r="B185" s="245"/>
      <c r="C185" s="245"/>
      <c r="D185" s="245"/>
      <c r="E185" s="245"/>
    </row>
    <row r="186" spans="1:5" ht="15" customHeight="1" x14ac:dyDescent="0.2">
      <c r="A186" s="245"/>
      <c r="B186" s="245"/>
      <c r="C186" s="245"/>
      <c r="D186" s="245"/>
      <c r="E186" s="245"/>
    </row>
    <row r="187" spans="1:5" ht="15" customHeight="1" x14ac:dyDescent="0.2">
      <c r="A187" s="245"/>
      <c r="B187" s="245"/>
      <c r="C187" s="245"/>
      <c r="D187" s="245"/>
      <c r="E187" s="245"/>
    </row>
    <row r="188" spans="1:5" ht="15" customHeight="1" x14ac:dyDescent="0.2">
      <c r="A188" s="245"/>
      <c r="B188" s="245"/>
      <c r="C188" s="245"/>
      <c r="D188" s="245"/>
      <c r="E188" s="245"/>
    </row>
    <row r="189" spans="1:5" ht="15" customHeight="1" x14ac:dyDescent="0.2">
      <c r="A189" s="245"/>
      <c r="B189" s="245"/>
      <c r="C189" s="245"/>
      <c r="D189" s="245"/>
      <c r="E189" s="245"/>
    </row>
    <row r="190" spans="1:5" ht="15" customHeight="1" x14ac:dyDescent="0.2"/>
    <row r="191" spans="1:5" ht="15" customHeight="1" x14ac:dyDescent="0.25">
      <c r="A191" s="25" t="s">
        <v>17</v>
      </c>
      <c r="B191" s="27"/>
      <c r="C191" s="27"/>
      <c r="D191" s="27"/>
      <c r="E191" s="138"/>
    </row>
    <row r="192" spans="1:5" ht="15" customHeight="1" x14ac:dyDescent="0.2">
      <c r="A192" s="29" t="s">
        <v>122</v>
      </c>
      <c r="B192" s="11"/>
      <c r="C192" s="11"/>
      <c r="D192" s="11"/>
      <c r="E192" s="138" t="s">
        <v>123</v>
      </c>
    </row>
    <row r="193" spans="1:5" ht="15" customHeight="1" x14ac:dyDescent="0.2"/>
    <row r="194" spans="1:5" ht="15" customHeight="1" x14ac:dyDescent="0.2">
      <c r="B194" s="121" t="s">
        <v>49</v>
      </c>
      <c r="C194" s="140" t="s">
        <v>50</v>
      </c>
      <c r="D194" s="161" t="s">
        <v>51</v>
      </c>
      <c r="E194" s="142" t="s">
        <v>52</v>
      </c>
    </row>
    <row r="195" spans="1:5" ht="15" customHeight="1" x14ac:dyDescent="0.2">
      <c r="B195" s="123">
        <v>11</v>
      </c>
      <c r="C195" s="151"/>
      <c r="D195" s="132" t="s">
        <v>131</v>
      </c>
      <c r="E195" s="126">
        <f>-70052-62500</f>
        <v>-132552</v>
      </c>
    </row>
    <row r="196" spans="1:5" ht="15" customHeight="1" x14ac:dyDescent="0.2">
      <c r="B196" s="123">
        <v>11</v>
      </c>
      <c r="C196" s="151"/>
      <c r="D196" s="157" t="s">
        <v>124</v>
      </c>
      <c r="E196" s="126">
        <f>-20400-50000</f>
        <v>-70400</v>
      </c>
    </row>
    <row r="197" spans="1:5" ht="15" customHeight="1" x14ac:dyDescent="0.2">
      <c r="B197" s="123">
        <v>11</v>
      </c>
      <c r="C197" s="151"/>
      <c r="D197" s="132" t="s">
        <v>131</v>
      </c>
      <c r="E197" s="126">
        <v>202952</v>
      </c>
    </row>
    <row r="198" spans="1:5" ht="15" customHeight="1" x14ac:dyDescent="0.2">
      <c r="B198" s="162"/>
      <c r="C198" s="146" t="s">
        <v>54</v>
      </c>
      <c r="D198" s="157"/>
      <c r="E198" s="163">
        <f>SUM(E195:E197)</f>
        <v>0</v>
      </c>
    </row>
    <row r="199" spans="1:5" ht="15" customHeight="1" x14ac:dyDescent="0.2"/>
    <row r="200" spans="1:5" ht="15" customHeight="1" x14ac:dyDescent="0.2"/>
    <row r="201" spans="1:5" ht="15" customHeight="1" x14ac:dyDescent="0.25">
      <c r="A201" s="4" t="s">
        <v>211</v>
      </c>
    </row>
    <row r="202" spans="1:5" ht="15" customHeight="1" x14ac:dyDescent="0.2">
      <c r="A202" s="246" t="s">
        <v>45</v>
      </c>
      <c r="B202" s="246"/>
      <c r="C202" s="246"/>
      <c r="D202" s="246"/>
      <c r="E202" s="246"/>
    </row>
    <row r="203" spans="1:5" ht="15" customHeight="1" x14ac:dyDescent="0.2">
      <c r="A203" s="245" t="s">
        <v>212</v>
      </c>
      <c r="B203" s="245"/>
      <c r="C203" s="245"/>
      <c r="D203" s="245"/>
      <c r="E203" s="245"/>
    </row>
    <row r="204" spans="1:5" ht="15" customHeight="1" x14ac:dyDescent="0.2">
      <c r="A204" s="245"/>
      <c r="B204" s="245"/>
      <c r="C204" s="245"/>
      <c r="D204" s="245"/>
      <c r="E204" s="245"/>
    </row>
    <row r="205" spans="1:5" ht="15" customHeight="1" x14ac:dyDescent="0.2">
      <c r="A205" s="245"/>
      <c r="B205" s="245"/>
      <c r="C205" s="245"/>
      <c r="D205" s="245"/>
      <c r="E205" s="245"/>
    </row>
    <row r="206" spans="1:5" ht="15" customHeight="1" x14ac:dyDescent="0.2">
      <c r="A206" s="245"/>
      <c r="B206" s="245"/>
      <c r="C206" s="245"/>
      <c r="D206" s="245"/>
      <c r="E206" s="245"/>
    </row>
    <row r="207" spans="1:5" ht="15" customHeight="1" x14ac:dyDescent="0.2">
      <c r="A207" s="245"/>
      <c r="B207" s="245"/>
      <c r="C207" s="245"/>
      <c r="D207" s="245"/>
      <c r="E207" s="245"/>
    </row>
    <row r="208" spans="1:5" ht="15" customHeight="1" x14ac:dyDescent="0.2">
      <c r="A208" s="245"/>
      <c r="B208" s="245"/>
      <c r="C208" s="245"/>
      <c r="D208" s="245"/>
      <c r="E208" s="245"/>
    </row>
    <row r="209" spans="1:5" ht="15" customHeight="1" x14ac:dyDescent="0.2">
      <c r="A209" s="245"/>
      <c r="B209" s="245"/>
      <c r="C209" s="245"/>
      <c r="D209" s="245"/>
      <c r="E209" s="245"/>
    </row>
    <row r="210" spans="1:5" ht="15" customHeight="1" x14ac:dyDescent="0.2">
      <c r="A210" s="245"/>
      <c r="B210" s="245"/>
      <c r="C210" s="245"/>
      <c r="D210" s="245"/>
      <c r="E210" s="245"/>
    </row>
    <row r="211" spans="1:5" ht="15" customHeight="1" x14ac:dyDescent="0.2">
      <c r="A211" s="245"/>
      <c r="B211" s="245"/>
      <c r="C211" s="245"/>
      <c r="D211" s="245"/>
      <c r="E211" s="245"/>
    </row>
    <row r="212" spans="1:5" ht="15" customHeight="1" x14ac:dyDescent="0.2"/>
    <row r="213" spans="1:5" ht="15" customHeight="1" x14ac:dyDescent="0.2"/>
    <row r="214" spans="1:5" ht="15" customHeight="1" x14ac:dyDescent="0.25">
      <c r="A214" s="5" t="s">
        <v>1</v>
      </c>
      <c r="B214" s="6"/>
      <c r="C214" s="6"/>
      <c r="D214" s="6"/>
      <c r="E214" s="6"/>
    </row>
    <row r="215" spans="1:5" ht="15" customHeight="1" x14ac:dyDescent="0.2">
      <c r="A215" s="7" t="s">
        <v>47</v>
      </c>
      <c r="B215" s="6"/>
      <c r="C215" s="6"/>
      <c r="D215" s="6"/>
      <c r="E215" s="8" t="s">
        <v>48</v>
      </c>
    </row>
    <row r="216" spans="1:5" ht="15" customHeight="1" x14ac:dyDescent="0.25">
      <c r="A216" s="120"/>
      <c r="B216" s="5"/>
      <c r="C216" s="6"/>
      <c r="D216" s="6"/>
      <c r="E216" s="10"/>
    </row>
    <row r="217" spans="1:5" ht="15" customHeight="1" x14ac:dyDescent="0.2">
      <c r="A217" s="138"/>
      <c r="B217" s="121" t="s">
        <v>49</v>
      </c>
      <c r="C217" s="121" t="s">
        <v>50</v>
      </c>
      <c r="D217" s="122" t="s">
        <v>51</v>
      </c>
      <c r="E217" s="121" t="s">
        <v>52</v>
      </c>
    </row>
    <row r="218" spans="1:5" ht="15" customHeight="1" x14ac:dyDescent="0.2">
      <c r="A218" s="138"/>
      <c r="B218" s="123">
        <v>33457</v>
      </c>
      <c r="C218" s="124"/>
      <c r="D218" s="125" t="s">
        <v>53</v>
      </c>
      <c r="E218" s="126">
        <v>-5900</v>
      </c>
    </row>
    <row r="219" spans="1:5" ht="15" customHeight="1" x14ac:dyDescent="0.2">
      <c r="A219" s="138"/>
      <c r="B219" s="127"/>
      <c r="C219" s="128" t="s">
        <v>54</v>
      </c>
      <c r="D219" s="129"/>
      <c r="E219" s="130">
        <f>SUM(E218:E218)</f>
        <v>-5900</v>
      </c>
    </row>
    <row r="220" spans="1:5" ht="15" customHeight="1" x14ac:dyDescent="0.2">
      <c r="A220" s="138"/>
      <c r="B220" s="133"/>
      <c r="C220" s="23"/>
      <c r="D220" s="6"/>
      <c r="E220" s="24"/>
    </row>
    <row r="221" spans="1:5" ht="15" customHeight="1" x14ac:dyDescent="0.25">
      <c r="A221" s="5" t="s">
        <v>17</v>
      </c>
      <c r="B221" s="6"/>
      <c r="C221" s="6"/>
      <c r="D221" s="6"/>
      <c r="E221" s="120"/>
    </row>
    <row r="222" spans="1:5" ht="15" customHeight="1" x14ac:dyDescent="0.2">
      <c r="A222" s="7" t="s">
        <v>47</v>
      </c>
      <c r="B222" s="6"/>
      <c r="C222" s="6"/>
      <c r="D222" s="6"/>
      <c r="E222" s="8" t="s">
        <v>48</v>
      </c>
    </row>
    <row r="223" spans="1:5" ht="15" customHeight="1" x14ac:dyDescent="0.2">
      <c r="A223" s="138"/>
      <c r="B223" s="138"/>
      <c r="C223" s="138"/>
      <c r="D223" s="138"/>
      <c r="E223" s="138"/>
    </row>
    <row r="224" spans="1:5" ht="15" customHeight="1" x14ac:dyDescent="0.2">
      <c r="A224" s="138"/>
      <c r="B224" s="164"/>
      <c r="C224" s="121" t="s">
        <v>50</v>
      </c>
      <c r="D224" s="141" t="s">
        <v>55</v>
      </c>
      <c r="E224" s="121" t="s">
        <v>52</v>
      </c>
    </row>
    <row r="225" spans="1:5" ht="15" customHeight="1" x14ac:dyDescent="0.2">
      <c r="A225" s="138"/>
      <c r="B225" s="165"/>
      <c r="C225" s="124">
        <v>3113</v>
      </c>
      <c r="D225" s="153" t="s">
        <v>56</v>
      </c>
      <c r="E225" s="126">
        <v>-5900</v>
      </c>
    </row>
    <row r="226" spans="1:5" ht="15" customHeight="1" x14ac:dyDescent="0.2">
      <c r="A226" s="138"/>
      <c r="B226" s="166"/>
      <c r="C226" s="128" t="s">
        <v>54</v>
      </c>
      <c r="D226" s="129"/>
      <c r="E226" s="130">
        <f>SUM(E225:E225)</f>
        <v>-5900</v>
      </c>
    </row>
    <row r="227" spans="1:5" ht="15" customHeight="1" x14ac:dyDescent="0.25">
      <c r="A227" s="4"/>
    </row>
    <row r="228" spans="1:5" ht="15" customHeight="1" x14ac:dyDescent="0.25">
      <c r="A228" s="4"/>
    </row>
    <row r="229" spans="1:5" ht="15" customHeight="1" x14ac:dyDescent="0.25">
      <c r="A229" s="4" t="s">
        <v>213</v>
      </c>
    </row>
    <row r="230" spans="1:5" ht="15" customHeight="1" x14ac:dyDescent="0.2">
      <c r="A230" s="249" t="s">
        <v>214</v>
      </c>
      <c r="B230" s="249"/>
      <c r="C230" s="249"/>
      <c r="D230" s="249"/>
      <c r="E230" s="249"/>
    </row>
    <row r="231" spans="1:5" ht="15" customHeight="1" x14ac:dyDescent="0.2">
      <c r="A231" s="249"/>
      <c r="B231" s="249"/>
      <c r="C231" s="249"/>
      <c r="D231" s="249"/>
      <c r="E231" s="249"/>
    </row>
    <row r="232" spans="1:5" ht="15" customHeight="1" x14ac:dyDescent="0.2">
      <c r="A232" s="245" t="s">
        <v>215</v>
      </c>
      <c r="B232" s="245"/>
      <c r="C232" s="245"/>
      <c r="D232" s="245"/>
      <c r="E232" s="245"/>
    </row>
    <row r="233" spans="1:5" ht="15" customHeight="1" x14ac:dyDescent="0.2">
      <c r="A233" s="245"/>
      <c r="B233" s="245"/>
      <c r="C233" s="245"/>
      <c r="D233" s="245"/>
      <c r="E233" s="245"/>
    </row>
    <row r="234" spans="1:5" ht="15" customHeight="1" x14ac:dyDescent="0.2">
      <c r="A234" s="245"/>
      <c r="B234" s="245"/>
      <c r="C234" s="245"/>
      <c r="D234" s="245"/>
      <c r="E234" s="245"/>
    </row>
    <row r="235" spans="1:5" ht="15" customHeight="1" x14ac:dyDescent="0.2">
      <c r="A235" s="245"/>
      <c r="B235" s="245"/>
      <c r="C235" s="245"/>
      <c r="D235" s="245"/>
      <c r="E235" s="245"/>
    </row>
    <row r="236" spans="1:5" ht="15" customHeight="1" x14ac:dyDescent="0.2">
      <c r="A236" s="245"/>
      <c r="B236" s="245"/>
      <c r="C236" s="245"/>
      <c r="D236" s="245"/>
      <c r="E236" s="245"/>
    </row>
    <row r="237" spans="1:5" ht="15" customHeight="1" x14ac:dyDescent="0.2"/>
    <row r="238" spans="1:5" ht="15" customHeight="1" x14ac:dyDescent="0.25">
      <c r="A238" s="25" t="s">
        <v>17</v>
      </c>
      <c r="B238" s="27"/>
      <c r="C238" s="27"/>
      <c r="D238" s="27"/>
      <c r="E238" s="27"/>
    </row>
    <row r="239" spans="1:5" ht="15" customHeight="1" x14ac:dyDescent="0.2">
      <c r="A239" s="29" t="s">
        <v>21</v>
      </c>
      <c r="B239" s="27"/>
      <c r="C239" s="27"/>
      <c r="D239" s="27"/>
      <c r="E239" s="28" t="s">
        <v>104</v>
      </c>
    </row>
    <row r="240" spans="1:5" ht="15" customHeight="1" x14ac:dyDescent="0.25">
      <c r="A240" s="25"/>
      <c r="B240" s="138"/>
      <c r="C240" s="27"/>
      <c r="D240" s="27"/>
      <c r="E240" s="76"/>
    </row>
    <row r="241" spans="1:5" ht="15" customHeight="1" x14ac:dyDescent="0.2">
      <c r="A241" s="159"/>
      <c r="B241" s="66"/>
      <c r="C241" s="140" t="s">
        <v>50</v>
      </c>
      <c r="D241" s="131" t="s">
        <v>55</v>
      </c>
      <c r="E241" s="121" t="s">
        <v>52</v>
      </c>
    </row>
    <row r="242" spans="1:5" ht="15" customHeight="1" x14ac:dyDescent="0.2">
      <c r="A242" s="159"/>
      <c r="B242" s="150"/>
      <c r="C242" s="151">
        <v>6172</v>
      </c>
      <c r="D242" s="157" t="s">
        <v>105</v>
      </c>
      <c r="E242" s="167">
        <v>-300000</v>
      </c>
    </row>
    <row r="243" spans="1:5" ht="15" customHeight="1" x14ac:dyDescent="0.2">
      <c r="A243" s="159"/>
      <c r="B243" s="150"/>
      <c r="C243" s="151">
        <v>6172</v>
      </c>
      <c r="D243" s="157" t="s">
        <v>95</v>
      </c>
      <c r="E243" s="167">
        <v>300000</v>
      </c>
    </row>
    <row r="244" spans="1:5" ht="15" customHeight="1" x14ac:dyDescent="0.2">
      <c r="A244" s="27"/>
      <c r="B244" s="168"/>
      <c r="C244" s="146" t="s">
        <v>54</v>
      </c>
      <c r="D244" s="147"/>
      <c r="E244" s="148">
        <f>SUM(E242:E243)</f>
        <v>0</v>
      </c>
    </row>
    <row r="245" spans="1:5" ht="15" customHeight="1" x14ac:dyDescent="0.2"/>
    <row r="246" spans="1:5" ht="15" customHeight="1" x14ac:dyDescent="0.2"/>
    <row r="247" spans="1:5" ht="15" customHeight="1" x14ac:dyDescent="0.25">
      <c r="A247" s="4" t="s">
        <v>216</v>
      </c>
    </row>
    <row r="248" spans="1:5" ht="15" customHeight="1" x14ac:dyDescent="0.2">
      <c r="A248" s="249" t="s">
        <v>217</v>
      </c>
      <c r="B248" s="249"/>
      <c r="C248" s="249"/>
      <c r="D248" s="249"/>
      <c r="E248" s="249"/>
    </row>
    <row r="249" spans="1:5" ht="15" customHeight="1" x14ac:dyDescent="0.2">
      <c r="A249" s="249"/>
      <c r="B249" s="249"/>
      <c r="C249" s="249"/>
      <c r="D249" s="249"/>
      <c r="E249" s="249"/>
    </row>
    <row r="250" spans="1:5" ht="15" customHeight="1" x14ac:dyDescent="0.2">
      <c r="A250" s="245" t="s">
        <v>218</v>
      </c>
      <c r="B250" s="245"/>
      <c r="C250" s="245"/>
      <c r="D250" s="245"/>
      <c r="E250" s="245"/>
    </row>
    <row r="251" spans="1:5" ht="15" customHeight="1" x14ac:dyDescent="0.2">
      <c r="A251" s="245"/>
      <c r="B251" s="245"/>
      <c r="C251" s="245"/>
      <c r="D251" s="245"/>
      <c r="E251" s="245"/>
    </row>
    <row r="252" spans="1:5" ht="15" customHeight="1" x14ac:dyDescent="0.2">
      <c r="A252" s="245"/>
      <c r="B252" s="245"/>
      <c r="C252" s="245"/>
      <c r="D252" s="245"/>
      <c r="E252" s="245"/>
    </row>
    <row r="253" spans="1:5" ht="15" customHeight="1" x14ac:dyDescent="0.2">
      <c r="A253" s="245"/>
      <c r="B253" s="245"/>
      <c r="C253" s="245"/>
      <c r="D253" s="245"/>
      <c r="E253" s="245"/>
    </row>
    <row r="254" spans="1:5" ht="15" customHeight="1" x14ac:dyDescent="0.2">
      <c r="A254" s="245"/>
      <c r="B254" s="245"/>
      <c r="C254" s="245"/>
      <c r="D254" s="245"/>
      <c r="E254" s="245"/>
    </row>
    <row r="255" spans="1:5" ht="15" customHeight="1" x14ac:dyDescent="0.2">
      <c r="A255" s="245"/>
      <c r="B255" s="245"/>
      <c r="C255" s="245"/>
      <c r="D255" s="245"/>
      <c r="E255" s="245"/>
    </row>
    <row r="256" spans="1:5" ht="15" customHeight="1" x14ac:dyDescent="0.2">
      <c r="A256" s="27"/>
      <c r="B256" s="169"/>
      <c r="C256" s="95"/>
      <c r="D256" s="27"/>
      <c r="E256" s="170"/>
    </row>
    <row r="257" spans="1:5" ht="15" customHeight="1" x14ac:dyDescent="0.25">
      <c r="A257" s="5" t="s">
        <v>17</v>
      </c>
      <c r="B257" s="6"/>
      <c r="C257" s="6"/>
      <c r="D257" s="6"/>
      <c r="E257" s="6"/>
    </row>
    <row r="258" spans="1:5" ht="15" customHeight="1" x14ac:dyDescent="0.2">
      <c r="A258" s="7" t="s">
        <v>99</v>
      </c>
      <c r="B258" s="42"/>
      <c r="C258" s="42"/>
      <c r="D258" s="42"/>
      <c r="E258" s="42" t="s">
        <v>219</v>
      </c>
    </row>
    <row r="259" spans="1:5" ht="15" customHeight="1" x14ac:dyDescent="0.2">
      <c r="A259" s="120"/>
      <c r="B259" s="70"/>
      <c r="C259" s="6"/>
      <c r="D259" s="42"/>
      <c r="E259" s="71"/>
    </row>
    <row r="260" spans="1:5" ht="15" customHeight="1" x14ac:dyDescent="0.2">
      <c r="B260" s="63"/>
      <c r="C260" s="140" t="s">
        <v>50</v>
      </c>
      <c r="D260" s="141" t="s">
        <v>55</v>
      </c>
      <c r="E260" s="121" t="s">
        <v>52</v>
      </c>
    </row>
    <row r="261" spans="1:5" ht="15" customHeight="1" x14ac:dyDescent="0.2">
      <c r="B261" s="171"/>
      <c r="C261" s="156">
        <v>6172</v>
      </c>
      <c r="D261" s="157" t="s">
        <v>89</v>
      </c>
      <c r="E261" s="158">
        <v>-285000</v>
      </c>
    </row>
    <row r="262" spans="1:5" ht="15" customHeight="1" x14ac:dyDescent="0.2">
      <c r="B262" s="171"/>
      <c r="C262" s="156">
        <v>6172</v>
      </c>
      <c r="D262" s="157" t="s">
        <v>95</v>
      </c>
      <c r="E262" s="158">
        <v>285000</v>
      </c>
    </row>
    <row r="263" spans="1:5" ht="15" customHeight="1" x14ac:dyDescent="0.2">
      <c r="B263" s="172"/>
      <c r="C263" s="146" t="s">
        <v>54</v>
      </c>
      <c r="D263" s="147"/>
      <c r="E263" s="148">
        <f>SUM(E261:E262)</f>
        <v>0</v>
      </c>
    </row>
    <row r="264" spans="1:5" ht="15" customHeight="1" x14ac:dyDescent="0.2"/>
    <row r="265" spans="1:5" ht="15" customHeight="1" x14ac:dyDescent="0.2"/>
    <row r="266" spans="1:5" ht="15" customHeight="1" x14ac:dyDescent="0.2"/>
    <row r="267" spans="1:5" ht="15" customHeight="1" x14ac:dyDescent="0.25">
      <c r="A267" s="4" t="s">
        <v>220</v>
      </c>
    </row>
    <row r="268" spans="1:5" ht="15" customHeight="1" x14ac:dyDescent="0.2">
      <c r="A268" s="249" t="s">
        <v>160</v>
      </c>
      <c r="B268" s="249"/>
      <c r="C268" s="249"/>
      <c r="D268" s="249"/>
      <c r="E268" s="249"/>
    </row>
    <row r="269" spans="1:5" ht="15" customHeight="1" x14ac:dyDescent="0.2">
      <c r="A269" s="249"/>
      <c r="B269" s="249"/>
      <c r="C269" s="249"/>
      <c r="D269" s="249"/>
      <c r="E269" s="249"/>
    </row>
    <row r="270" spans="1:5" ht="15" customHeight="1" x14ac:dyDescent="0.2">
      <c r="A270" s="250" t="s">
        <v>221</v>
      </c>
      <c r="B270" s="250"/>
      <c r="C270" s="250"/>
      <c r="D270" s="250"/>
      <c r="E270" s="250"/>
    </row>
    <row r="271" spans="1:5" ht="15" customHeight="1" x14ac:dyDescent="0.2">
      <c r="A271" s="250"/>
      <c r="B271" s="250"/>
      <c r="C271" s="250"/>
      <c r="D271" s="250"/>
      <c r="E271" s="250"/>
    </row>
    <row r="272" spans="1:5" ht="15" customHeight="1" x14ac:dyDescent="0.2">
      <c r="A272" s="250"/>
      <c r="B272" s="250"/>
      <c r="C272" s="250"/>
      <c r="D272" s="250"/>
      <c r="E272" s="250"/>
    </row>
    <row r="273" spans="1:5" ht="15" customHeight="1" x14ac:dyDescent="0.2">
      <c r="A273" s="250"/>
      <c r="B273" s="250"/>
      <c r="C273" s="250"/>
      <c r="D273" s="250"/>
      <c r="E273" s="250"/>
    </row>
    <row r="274" spans="1:5" ht="15" customHeight="1" x14ac:dyDescent="0.2">
      <c r="A274" s="250"/>
      <c r="B274" s="250"/>
      <c r="C274" s="250"/>
      <c r="D274" s="250"/>
      <c r="E274" s="250"/>
    </row>
    <row r="275" spans="1:5" ht="15" customHeight="1" x14ac:dyDescent="0.2">
      <c r="A275" s="250"/>
      <c r="B275" s="250"/>
      <c r="C275" s="250"/>
      <c r="D275" s="250"/>
      <c r="E275" s="250"/>
    </row>
    <row r="276" spans="1:5" ht="15" customHeight="1" x14ac:dyDescent="0.2">
      <c r="A276" s="250"/>
      <c r="B276" s="250"/>
      <c r="C276" s="250"/>
      <c r="D276" s="250"/>
      <c r="E276" s="250"/>
    </row>
    <row r="277" spans="1:5" ht="15" customHeight="1" x14ac:dyDescent="0.2">
      <c r="A277" s="250"/>
      <c r="B277" s="250"/>
      <c r="C277" s="250"/>
      <c r="D277" s="250"/>
      <c r="E277" s="250"/>
    </row>
    <row r="278" spans="1:5" ht="15" customHeight="1" x14ac:dyDescent="0.25">
      <c r="A278" s="4"/>
    </row>
    <row r="279" spans="1:5" ht="15" customHeight="1" x14ac:dyDescent="0.25">
      <c r="A279" s="5" t="s">
        <v>17</v>
      </c>
      <c r="B279" s="27"/>
      <c r="C279" s="27"/>
      <c r="D279" s="27"/>
      <c r="E279" s="27"/>
    </row>
    <row r="280" spans="1:5" ht="15" customHeight="1" x14ac:dyDescent="0.2">
      <c r="A280" s="69" t="s">
        <v>81</v>
      </c>
      <c r="B280" s="27"/>
      <c r="C280" s="27"/>
      <c r="D280" s="27"/>
      <c r="E280" s="28" t="s">
        <v>82</v>
      </c>
    </row>
    <row r="281" spans="1:5" ht="15" customHeight="1" x14ac:dyDescent="0.25">
      <c r="A281" s="25"/>
      <c r="B281" s="138"/>
      <c r="C281" s="27"/>
      <c r="D281" s="27"/>
      <c r="E281" s="76"/>
    </row>
    <row r="282" spans="1:5" ht="15" customHeight="1" x14ac:dyDescent="0.2">
      <c r="A282" s="173"/>
      <c r="B282" s="66"/>
      <c r="C282" s="140" t="s">
        <v>50</v>
      </c>
      <c r="D282" s="141" t="s">
        <v>55</v>
      </c>
      <c r="E282" s="142" t="s">
        <v>52</v>
      </c>
    </row>
    <row r="283" spans="1:5" ht="15" customHeight="1" x14ac:dyDescent="0.2">
      <c r="A283" s="149"/>
      <c r="B283" s="150"/>
      <c r="C283" s="156">
        <v>2212</v>
      </c>
      <c r="D283" s="153" t="s">
        <v>56</v>
      </c>
      <c r="E283" s="174">
        <v>-71006</v>
      </c>
    </row>
    <row r="284" spans="1:5" ht="15" customHeight="1" x14ac:dyDescent="0.2">
      <c r="A284" s="149"/>
      <c r="B284" s="150"/>
      <c r="C284" s="156">
        <v>3636</v>
      </c>
      <c r="D284" s="157" t="s">
        <v>222</v>
      </c>
      <c r="E284" s="174">
        <v>-53261</v>
      </c>
    </row>
    <row r="285" spans="1:5" ht="15" customHeight="1" x14ac:dyDescent="0.2">
      <c r="A285" s="149"/>
      <c r="B285" s="150"/>
      <c r="C285" s="156">
        <v>3636</v>
      </c>
      <c r="D285" s="153" t="s">
        <v>56</v>
      </c>
      <c r="E285" s="174">
        <v>124267</v>
      </c>
    </row>
    <row r="286" spans="1:5" ht="15" customHeight="1" x14ac:dyDescent="0.2">
      <c r="A286" s="175"/>
      <c r="B286" s="175"/>
      <c r="C286" s="146" t="s">
        <v>54</v>
      </c>
      <c r="D286" s="147"/>
      <c r="E286" s="148">
        <f>SUM(E283:E285)</f>
        <v>0</v>
      </c>
    </row>
    <row r="287" spans="1:5" ht="15" customHeight="1" x14ac:dyDescent="0.25">
      <c r="A287" s="4"/>
    </row>
    <row r="288" spans="1:5" ht="15" customHeight="1" x14ac:dyDescent="0.25">
      <c r="A288" s="4"/>
    </row>
    <row r="289" spans="1:5" ht="15" customHeight="1" x14ac:dyDescent="0.25">
      <c r="A289" s="4" t="s">
        <v>223</v>
      </c>
    </row>
    <row r="290" spans="1:5" ht="15" customHeight="1" x14ac:dyDescent="0.2">
      <c r="A290" s="249" t="s">
        <v>126</v>
      </c>
      <c r="B290" s="249"/>
      <c r="C290" s="249"/>
      <c r="D290" s="249"/>
      <c r="E290" s="249"/>
    </row>
    <row r="291" spans="1:5" ht="15" customHeight="1" x14ac:dyDescent="0.2">
      <c r="A291" s="249"/>
      <c r="B291" s="249"/>
      <c r="C291" s="249"/>
      <c r="D291" s="249"/>
      <c r="E291" s="249"/>
    </row>
    <row r="292" spans="1:5" ht="15" customHeight="1" x14ac:dyDescent="0.2">
      <c r="A292" s="245" t="s">
        <v>224</v>
      </c>
      <c r="B292" s="245"/>
      <c r="C292" s="245"/>
      <c r="D292" s="245"/>
      <c r="E292" s="245"/>
    </row>
    <row r="293" spans="1:5" ht="15" customHeight="1" x14ac:dyDescent="0.2">
      <c r="A293" s="245"/>
      <c r="B293" s="245"/>
      <c r="C293" s="245"/>
      <c r="D293" s="245"/>
      <c r="E293" s="245"/>
    </row>
    <row r="294" spans="1:5" ht="15" customHeight="1" x14ac:dyDescent="0.2">
      <c r="A294" s="245"/>
      <c r="B294" s="245"/>
      <c r="C294" s="245"/>
      <c r="D294" s="245"/>
      <c r="E294" s="245"/>
    </row>
    <row r="295" spans="1:5" ht="15" customHeight="1" x14ac:dyDescent="0.2">
      <c r="A295" s="245"/>
      <c r="B295" s="245"/>
      <c r="C295" s="245"/>
      <c r="D295" s="245"/>
      <c r="E295" s="245"/>
    </row>
    <row r="296" spans="1:5" ht="15" customHeight="1" x14ac:dyDescent="0.2">
      <c r="A296" s="245"/>
      <c r="B296" s="245"/>
      <c r="C296" s="245"/>
      <c r="D296" s="245"/>
      <c r="E296" s="245"/>
    </row>
    <row r="297" spans="1:5" ht="15" customHeight="1" x14ac:dyDescent="0.2">
      <c r="A297" s="245"/>
      <c r="B297" s="245"/>
      <c r="C297" s="245"/>
      <c r="D297" s="245"/>
      <c r="E297" s="245"/>
    </row>
    <row r="298" spans="1:5" ht="15" customHeight="1" x14ac:dyDescent="0.2">
      <c r="A298" s="43"/>
      <c r="B298" s="43"/>
      <c r="C298" s="43"/>
      <c r="D298" s="43"/>
      <c r="E298" s="43"/>
    </row>
    <row r="299" spans="1:5" ht="15" customHeight="1" x14ac:dyDescent="0.25">
      <c r="A299" s="25" t="s">
        <v>17</v>
      </c>
      <c r="B299" s="27"/>
      <c r="C299" s="27"/>
      <c r="D299" s="27"/>
      <c r="E299" s="138"/>
    </row>
    <row r="300" spans="1:5" ht="15" customHeight="1" x14ac:dyDescent="0.2">
      <c r="A300" s="29" t="s">
        <v>93</v>
      </c>
      <c r="B300" s="27"/>
      <c r="C300" s="27"/>
      <c r="D300" s="27"/>
      <c r="E300" s="28" t="s">
        <v>94</v>
      </c>
    </row>
    <row r="301" spans="1:5" ht="15" customHeight="1" x14ac:dyDescent="0.2">
      <c r="A301" s="29"/>
      <c r="B301" s="138"/>
      <c r="C301" s="27"/>
      <c r="D301" s="27"/>
      <c r="E301" s="76"/>
    </row>
    <row r="302" spans="1:5" ht="15" customHeight="1" x14ac:dyDescent="0.2">
      <c r="A302" s="66"/>
      <c r="B302" s="66"/>
      <c r="C302" s="140" t="s">
        <v>50</v>
      </c>
      <c r="D302" s="131" t="s">
        <v>55</v>
      </c>
      <c r="E302" s="142" t="s">
        <v>52</v>
      </c>
    </row>
    <row r="303" spans="1:5" ht="15" customHeight="1" x14ac:dyDescent="0.2">
      <c r="A303" s="66"/>
      <c r="B303" s="66"/>
      <c r="C303" s="156">
        <v>3769</v>
      </c>
      <c r="D303" s="157" t="s">
        <v>95</v>
      </c>
      <c r="E303" s="174">
        <v>-70000</v>
      </c>
    </row>
    <row r="304" spans="1:5" ht="15" customHeight="1" x14ac:dyDescent="0.2">
      <c r="A304" s="66"/>
      <c r="B304" s="66"/>
      <c r="C304" s="156">
        <v>2369</v>
      </c>
      <c r="D304" s="157" t="s">
        <v>95</v>
      </c>
      <c r="E304" s="174">
        <v>70000</v>
      </c>
    </row>
    <row r="305" spans="1:5" ht="15" customHeight="1" x14ac:dyDescent="0.2">
      <c r="A305" s="175"/>
      <c r="B305" s="175"/>
      <c r="C305" s="146" t="s">
        <v>54</v>
      </c>
      <c r="D305" s="147"/>
      <c r="E305" s="148">
        <f>SUM(E303:E304)</f>
        <v>0</v>
      </c>
    </row>
    <row r="306" spans="1:5" ht="15" customHeight="1" x14ac:dyDescent="0.2"/>
    <row r="307" spans="1:5" ht="15" customHeight="1" x14ac:dyDescent="0.2"/>
    <row r="308" spans="1:5" ht="15" customHeight="1" x14ac:dyDescent="0.25">
      <c r="A308" s="4" t="s">
        <v>225</v>
      </c>
    </row>
    <row r="309" spans="1:5" ht="15" customHeight="1" x14ac:dyDescent="0.2">
      <c r="A309" s="249" t="s">
        <v>126</v>
      </c>
      <c r="B309" s="249"/>
      <c r="C309" s="249"/>
      <c r="D309" s="249"/>
      <c r="E309" s="249"/>
    </row>
    <row r="310" spans="1:5" ht="15" customHeight="1" x14ac:dyDescent="0.2">
      <c r="A310" s="249"/>
      <c r="B310" s="249"/>
      <c r="C310" s="249"/>
      <c r="D310" s="249"/>
      <c r="E310" s="249"/>
    </row>
    <row r="311" spans="1:5" ht="15" customHeight="1" x14ac:dyDescent="0.2">
      <c r="A311" s="250" t="s">
        <v>226</v>
      </c>
      <c r="B311" s="250"/>
      <c r="C311" s="250"/>
      <c r="D311" s="250"/>
      <c r="E311" s="250"/>
    </row>
    <row r="312" spans="1:5" ht="15" customHeight="1" x14ac:dyDescent="0.2">
      <c r="A312" s="250"/>
      <c r="B312" s="250"/>
      <c r="C312" s="250"/>
      <c r="D312" s="250"/>
      <c r="E312" s="250"/>
    </row>
    <row r="313" spans="1:5" ht="15" customHeight="1" x14ac:dyDescent="0.2">
      <c r="A313" s="250"/>
      <c r="B313" s="250"/>
      <c r="C313" s="250"/>
      <c r="D313" s="250"/>
      <c r="E313" s="250"/>
    </row>
    <row r="314" spans="1:5" ht="15" customHeight="1" x14ac:dyDescent="0.2">
      <c r="A314" s="250"/>
      <c r="B314" s="250"/>
      <c r="C314" s="250"/>
      <c r="D314" s="250"/>
      <c r="E314" s="250"/>
    </row>
    <row r="315" spans="1:5" ht="15" customHeight="1" x14ac:dyDescent="0.2">
      <c r="A315" s="250"/>
      <c r="B315" s="250"/>
      <c r="C315" s="250"/>
      <c r="D315" s="250"/>
      <c r="E315" s="250"/>
    </row>
    <row r="316" spans="1:5" ht="15" customHeight="1" x14ac:dyDescent="0.2">
      <c r="A316" s="250"/>
      <c r="B316" s="250"/>
      <c r="C316" s="250"/>
      <c r="D316" s="250"/>
      <c r="E316" s="250"/>
    </row>
    <row r="317" spans="1:5" ht="15" customHeight="1" x14ac:dyDescent="0.2">
      <c r="A317" s="250"/>
      <c r="B317" s="250"/>
      <c r="C317" s="250"/>
      <c r="D317" s="250"/>
      <c r="E317" s="250"/>
    </row>
    <row r="318" spans="1:5" ht="15" customHeight="1" x14ac:dyDescent="0.2">
      <c r="A318" s="104"/>
      <c r="B318" s="104"/>
      <c r="C318" s="104"/>
      <c r="D318" s="104"/>
      <c r="E318" s="104"/>
    </row>
    <row r="319" spans="1:5" ht="15" customHeight="1" x14ac:dyDescent="0.25">
      <c r="A319" s="25" t="s">
        <v>17</v>
      </c>
      <c r="B319" s="27"/>
      <c r="C319" s="27"/>
      <c r="D319" s="27"/>
      <c r="E319" s="138"/>
    </row>
    <row r="320" spans="1:5" ht="15" customHeight="1" x14ac:dyDescent="0.2">
      <c r="A320" s="29" t="s">
        <v>93</v>
      </c>
      <c r="B320" s="27"/>
      <c r="C320" s="27"/>
      <c r="D320" s="27"/>
      <c r="E320" s="28" t="s">
        <v>94</v>
      </c>
    </row>
    <row r="321" spans="1:5" ht="15" customHeight="1" x14ac:dyDescent="0.2">
      <c r="A321" s="29"/>
      <c r="B321" s="138"/>
      <c r="C321" s="27"/>
      <c r="D321" s="27"/>
      <c r="E321" s="76"/>
    </row>
    <row r="322" spans="1:5" ht="15" customHeight="1" x14ac:dyDescent="0.2">
      <c r="A322" s="66"/>
      <c r="B322" s="66"/>
      <c r="C322" s="140" t="s">
        <v>50</v>
      </c>
      <c r="D322" s="131" t="s">
        <v>55</v>
      </c>
      <c r="E322" s="142" t="s">
        <v>52</v>
      </c>
    </row>
    <row r="323" spans="1:5" ht="15" customHeight="1" x14ac:dyDescent="0.2">
      <c r="A323" s="66"/>
      <c r="B323" s="66"/>
      <c r="C323" s="156">
        <v>1037</v>
      </c>
      <c r="D323" s="176" t="s">
        <v>72</v>
      </c>
      <c r="E323" s="174">
        <v>-4634050</v>
      </c>
    </row>
    <row r="324" spans="1:5" ht="15" customHeight="1" x14ac:dyDescent="0.2">
      <c r="A324" s="66"/>
      <c r="B324" s="66"/>
      <c r="C324" s="156">
        <v>1037</v>
      </c>
      <c r="D324" s="153" t="s">
        <v>56</v>
      </c>
      <c r="E324" s="174">
        <v>4134050</v>
      </c>
    </row>
    <row r="325" spans="1:5" ht="15" customHeight="1" x14ac:dyDescent="0.2">
      <c r="A325" s="175"/>
      <c r="B325" s="175"/>
      <c r="C325" s="146" t="s">
        <v>54</v>
      </c>
      <c r="D325" s="147"/>
      <c r="E325" s="148">
        <f>SUM(E323:E324)</f>
        <v>-500000</v>
      </c>
    </row>
    <row r="326" spans="1:5" ht="15" customHeight="1" x14ac:dyDescent="0.2"/>
    <row r="327" spans="1:5" ht="15" customHeight="1" x14ac:dyDescent="0.2">
      <c r="B327" s="121" t="s">
        <v>49</v>
      </c>
      <c r="C327" s="140" t="s">
        <v>50</v>
      </c>
      <c r="D327" s="161" t="s">
        <v>51</v>
      </c>
      <c r="E327" s="142" t="s">
        <v>52</v>
      </c>
    </row>
    <row r="328" spans="1:5" ht="15" customHeight="1" x14ac:dyDescent="0.2">
      <c r="B328" s="177">
        <v>450</v>
      </c>
      <c r="C328" s="151"/>
      <c r="D328" s="132" t="s">
        <v>131</v>
      </c>
      <c r="E328" s="174">
        <v>500000</v>
      </c>
    </row>
    <row r="329" spans="1:5" ht="15" customHeight="1" x14ac:dyDescent="0.2">
      <c r="B329" s="162"/>
      <c r="C329" s="146" t="s">
        <v>54</v>
      </c>
      <c r="D329" s="178"/>
      <c r="E329" s="163">
        <f>SUM(E328:E328)</f>
        <v>500000</v>
      </c>
    </row>
    <row r="330" spans="1:5" ht="15" customHeight="1" x14ac:dyDescent="0.2"/>
    <row r="331" spans="1:5" ht="15" customHeight="1" x14ac:dyDescent="0.2"/>
    <row r="332" spans="1:5" ht="15" customHeight="1" x14ac:dyDescent="0.25">
      <c r="A332" s="4" t="s">
        <v>227</v>
      </c>
    </row>
    <row r="333" spans="1:5" ht="15" customHeight="1" x14ac:dyDescent="0.2">
      <c r="A333" s="249" t="s">
        <v>126</v>
      </c>
      <c r="B333" s="249"/>
      <c r="C333" s="249"/>
      <c r="D333" s="249"/>
      <c r="E333" s="249"/>
    </row>
    <row r="334" spans="1:5" ht="15" customHeight="1" x14ac:dyDescent="0.2">
      <c r="A334" s="249"/>
      <c r="B334" s="249"/>
      <c r="C334" s="249"/>
      <c r="D334" s="249"/>
      <c r="E334" s="249"/>
    </row>
    <row r="335" spans="1:5" ht="15" customHeight="1" x14ac:dyDescent="0.2">
      <c r="A335" s="250" t="s">
        <v>228</v>
      </c>
      <c r="B335" s="250"/>
      <c r="C335" s="250"/>
      <c r="D335" s="250"/>
      <c r="E335" s="250"/>
    </row>
    <row r="336" spans="1:5" ht="15" customHeight="1" x14ac:dyDescent="0.2">
      <c r="A336" s="250"/>
      <c r="B336" s="250"/>
      <c r="C336" s="250"/>
      <c r="D336" s="250"/>
      <c r="E336" s="250"/>
    </row>
    <row r="337" spans="1:5" ht="15" customHeight="1" x14ac:dyDescent="0.2">
      <c r="A337" s="250"/>
      <c r="B337" s="250"/>
      <c r="C337" s="250"/>
      <c r="D337" s="250"/>
      <c r="E337" s="250"/>
    </row>
    <row r="338" spans="1:5" ht="15" customHeight="1" x14ac:dyDescent="0.2">
      <c r="A338" s="250"/>
      <c r="B338" s="250"/>
      <c r="C338" s="250"/>
      <c r="D338" s="250"/>
      <c r="E338" s="250"/>
    </row>
    <row r="339" spans="1:5" ht="15" customHeight="1" x14ac:dyDescent="0.2">
      <c r="A339" s="250"/>
      <c r="B339" s="250"/>
      <c r="C339" s="250"/>
      <c r="D339" s="250"/>
      <c r="E339" s="250"/>
    </row>
    <row r="340" spans="1:5" ht="15" customHeight="1" x14ac:dyDescent="0.2">
      <c r="A340" s="250"/>
      <c r="B340" s="250"/>
      <c r="C340" s="250"/>
      <c r="D340" s="250"/>
      <c r="E340" s="250"/>
    </row>
    <row r="341" spans="1:5" ht="15" customHeight="1" x14ac:dyDescent="0.2">
      <c r="A341" s="250"/>
      <c r="B341" s="250"/>
      <c r="C341" s="250"/>
      <c r="D341" s="250"/>
      <c r="E341" s="250"/>
    </row>
    <row r="342" spans="1:5" ht="15" customHeight="1" x14ac:dyDescent="0.2">
      <c r="A342" s="250"/>
      <c r="B342" s="250"/>
      <c r="C342" s="250"/>
      <c r="D342" s="250"/>
      <c r="E342" s="250"/>
    </row>
    <row r="343" spans="1:5" ht="15" customHeight="1" x14ac:dyDescent="0.2">
      <c r="A343" s="250"/>
      <c r="B343" s="250"/>
      <c r="C343" s="250"/>
      <c r="D343" s="250"/>
      <c r="E343" s="250"/>
    </row>
    <row r="344" spans="1:5" ht="15" customHeight="1" x14ac:dyDescent="0.2">
      <c r="A344" s="108"/>
      <c r="B344" s="108"/>
      <c r="C344" s="108"/>
      <c r="D344" s="108"/>
      <c r="E344" s="108"/>
    </row>
    <row r="345" spans="1:5" ht="15" customHeight="1" x14ac:dyDescent="0.25">
      <c r="A345" s="25" t="s">
        <v>17</v>
      </c>
      <c r="B345" s="27"/>
      <c r="C345" s="27"/>
      <c r="D345" s="27"/>
      <c r="E345" s="27"/>
    </row>
    <row r="346" spans="1:5" ht="15" customHeight="1" x14ac:dyDescent="0.2">
      <c r="A346" s="29" t="s">
        <v>229</v>
      </c>
      <c r="B346" s="27"/>
      <c r="C346" s="27"/>
      <c r="D346" s="27"/>
      <c r="E346" s="28" t="s">
        <v>230</v>
      </c>
    </row>
    <row r="347" spans="1:5" ht="15" customHeight="1" x14ac:dyDescent="0.2">
      <c r="A347" s="169"/>
      <c r="B347" s="93"/>
      <c r="C347" s="27"/>
      <c r="D347" s="27"/>
      <c r="E347" s="76"/>
    </row>
    <row r="348" spans="1:5" ht="15" customHeight="1" x14ac:dyDescent="0.2">
      <c r="A348" s="63"/>
      <c r="B348" s="66"/>
      <c r="C348" s="140" t="s">
        <v>50</v>
      </c>
      <c r="D348" s="141" t="s">
        <v>55</v>
      </c>
      <c r="E348" s="142" t="s">
        <v>52</v>
      </c>
    </row>
    <row r="349" spans="1:5" ht="15" customHeight="1" x14ac:dyDescent="0.2">
      <c r="A349" s="155"/>
      <c r="B349" s="168"/>
      <c r="C349" s="151">
        <v>2399</v>
      </c>
      <c r="D349" s="157" t="s">
        <v>222</v>
      </c>
      <c r="E349" s="158">
        <v>-4808051</v>
      </c>
    </row>
    <row r="350" spans="1:5" ht="15" customHeight="1" x14ac:dyDescent="0.2">
      <c r="A350" s="155"/>
      <c r="B350" s="168"/>
      <c r="C350" s="151">
        <v>2310</v>
      </c>
      <c r="D350" s="157" t="s">
        <v>222</v>
      </c>
      <c r="E350" s="158">
        <f>490000+3000000+1318051</f>
        <v>4808051</v>
      </c>
    </row>
    <row r="351" spans="1:5" ht="15" customHeight="1" x14ac:dyDescent="0.2">
      <c r="A351" s="155"/>
      <c r="B351" s="179"/>
      <c r="C351" s="146" t="s">
        <v>54</v>
      </c>
      <c r="D351" s="147"/>
      <c r="E351" s="148">
        <f>SUM(E349:E350)</f>
        <v>0</v>
      </c>
    </row>
    <row r="352" spans="1:5" ht="15" customHeight="1" x14ac:dyDescent="0.2"/>
    <row r="353" spans="1:5" ht="15" customHeight="1" x14ac:dyDescent="0.2"/>
    <row r="354" spans="1:5" ht="15" customHeight="1" x14ac:dyDescent="0.25">
      <c r="A354" s="4" t="s">
        <v>231</v>
      </c>
    </row>
    <row r="355" spans="1:5" ht="15" customHeight="1" x14ac:dyDescent="0.2">
      <c r="A355" s="249" t="s">
        <v>129</v>
      </c>
      <c r="B355" s="249"/>
      <c r="C355" s="249"/>
      <c r="D355" s="249"/>
      <c r="E355" s="249"/>
    </row>
    <row r="356" spans="1:5" ht="15" customHeight="1" x14ac:dyDescent="0.2">
      <c r="A356" s="249"/>
      <c r="B356" s="249"/>
      <c r="C356" s="249"/>
      <c r="D356" s="249"/>
      <c r="E356" s="249"/>
    </row>
    <row r="357" spans="1:5" ht="15" customHeight="1" x14ac:dyDescent="0.2">
      <c r="A357" s="245" t="s">
        <v>232</v>
      </c>
      <c r="B357" s="245"/>
      <c r="C357" s="245"/>
      <c r="D357" s="245"/>
      <c r="E357" s="245"/>
    </row>
    <row r="358" spans="1:5" ht="15" customHeight="1" x14ac:dyDescent="0.2">
      <c r="A358" s="245"/>
      <c r="B358" s="245"/>
      <c r="C358" s="245"/>
      <c r="D358" s="245"/>
      <c r="E358" s="245"/>
    </row>
    <row r="359" spans="1:5" ht="15" customHeight="1" x14ac:dyDescent="0.2">
      <c r="A359" s="245"/>
      <c r="B359" s="245"/>
      <c r="C359" s="245"/>
      <c r="D359" s="245"/>
      <c r="E359" s="245"/>
    </row>
    <row r="360" spans="1:5" ht="15" customHeight="1" x14ac:dyDescent="0.2">
      <c r="A360" s="245"/>
      <c r="B360" s="245"/>
      <c r="C360" s="245"/>
      <c r="D360" s="245"/>
      <c r="E360" s="245"/>
    </row>
    <row r="361" spans="1:5" ht="15" customHeight="1" x14ac:dyDescent="0.2">
      <c r="A361" s="245"/>
      <c r="B361" s="245"/>
      <c r="C361" s="245"/>
      <c r="D361" s="245"/>
      <c r="E361" s="245"/>
    </row>
    <row r="362" spans="1:5" ht="15" customHeight="1" x14ac:dyDescent="0.2">
      <c r="A362" s="245"/>
      <c r="B362" s="245"/>
      <c r="C362" s="245"/>
      <c r="D362" s="245"/>
      <c r="E362" s="245"/>
    </row>
    <row r="363" spans="1:5" ht="15" customHeight="1" x14ac:dyDescent="0.2"/>
    <row r="364" spans="1:5" ht="15" customHeight="1" x14ac:dyDescent="0.25">
      <c r="A364" s="25" t="s">
        <v>17</v>
      </c>
      <c r="B364" s="27"/>
      <c r="C364" s="27"/>
      <c r="D364" s="27"/>
      <c r="E364" s="138"/>
    </row>
    <row r="365" spans="1:5" ht="15" customHeight="1" x14ac:dyDescent="0.2">
      <c r="A365" s="7" t="s">
        <v>47</v>
      </c>
      <c r="B365" s="27"/>
      <c r="C365" s="27"/>
      <c r="D365" s="27"/>
      <c r="E365" s="28" t="s">
        <v>48</v>
      </c>
    </row>
    <row r="366" spans="1:5" ht="15" customHeight="1" x14ac:dyDescent="0.2">
      <c r="B366" s="93"/>
      <c r="C366" s="27"/>
      <c r="D366" s="27"/>
      <c r="E366" s="76"/>
    </row>
    <row r="367" spans="1:5" ht="15" customHeight="1" x14ac:dyDescent="0.2">
      <c r="B367" s="66"/>
      <c r="C367" s="140" t="s">
        <v>50</v>
      </c>
      <c r="D367" s="141" t="s">
        <v>55</v>
      </c>
      <c r="E367" s="142" t="s">
        <v>52</v>
      </c>
    </row>
    <row r="368" spans="1:5" ht="15" customHeight="1" x14ac:dyDescent="0.2">
      <c r="B368" s="99"/>
      <c r="C368" s="156">
        <v>3269</v>
      </c>
      <c r="D368" s="132" t="s">
        <v>95</v>
      </c>
      <c r="E368" s="158">
        <v>-12100</v>
      </c>
    </row>
    <row r="369" spans="1:5" ht="15" customHeight="1" x14ac:dyDescent="0.2">
      <c r="B369" s="99"/>
      <c r="C369" s="156">
        <v>3113</v>
      </c>
      <c r="D369" s="132" t="s">
        <v>95</v>
      </c>
      <c r="E369" s="158">
        <v>12100</v>
      </c>
    </row>
    <row r="370" spans="1:5" ht="15" customHeight="1" x14ac:dyDescent="0.2">
      <c r="B370" s="99"/>
      <c r="C370" s="146" t="s">
        <v>54</v>
      </c>
      <c r="D370" s="147"/>
      <c r="E370" s="148">
        <f>SUM(E368:E369)</f>
        <v>0</v>
      </c>
    </row>
    <row r="371" spans="1:5" ht="15" customHeight="1" x14ac:dyDescent="0.2"/>
    <row r="372" spans="1:5" ht="15" customHeight="1" x14ac:dyDescent="0.2"/>
    <row r="373" spans="1:5" ht="15" customHeight="1" x14ac:dyDescent="0.25">
      <c r="A373" s="4" t="s">
        <v>233</v>
      </c>
    </row>
    <row r="374" spans="1:5" ht="15" customHeight="1" x14ac:dyDescent="0.2">
      <c r="A374" s="249" t="s">
        <v>129</v>
      </c>
      <c r="B374" s="249"/>
      <c r="C374" s="249"/>
      <c r="D374" s="249"/>
      <c r="E374" s="249"/>
    </row>
    <row r="375" spans="1:5" ht="15" customHeight="1" x14ac:dyDescent="0.2">
      <c r="A375" s="249"/>
      <c r="B375" s="249"/>
      <c r="C375" s="249"/>
      <c r="D375" s="249"/>
      <c r="E375" s="249"/>
    </row>
    <row r="376" spans="1:5" ht="15" customHeight="1" x14ac:dyDescent="0.2">
      <c r="A376" s="245" t="s">
        <v>234</v>
      </c>
      <c r="B376" s="245"/>
      <c r="C376" s="245"/>
      <c r="D376" s="245"/>
      <c r="E376" s="245"/>
    </row>
    <row r="377" spans="1:5" ht="15" customHeight="1" x14ac:dyDescent="0.2">
      <c r="A377" s="245"/>
      <c r="B377" s="245"/>
      <c r="C377" s="245"/>
      <c r="D377" s="245"/>
      <c r="E377" s="245"/>
    </row>
    <row r="378" spans="1:5" ht="15" customHeight="1" x14ac:dyDescent="0.2">
      <c r="A378" s="245"/>
      <c r="B378" s="245"/>
      <c r="C378" s="245"/>
      <c r="D378" s="245"/>
      <c r="E378" s="245"/>
    </row>
    <row r="379" spans="1:5" ht="15" customHeight="1" x14ac:dyDescent="0.2">
      <c r="A379" s="245"/>
      <c r="B379" s="245"/>
      <c r="C379" s="245"/>
      <c r="D379" s="245"/>
      <c r="E379" s="245"/>
    </row>
    <row r="380" spans="1:5" ht="15" customHeight="1" x14ac:dyDescent="0.2">
      <c r="A380" s="245"/>
      <c r="B380" s="245"/>
      <c r="C380" s="245"/>
      <c r="D380" s="245"/>
      <c r="E380" s="245"/>
    </row>
    <row r="381" spans="1:5" ht="15" customHeight="1" x14ac:dyDescent="0.2">
      <c r="A381" s="245"/>
      <c r="B381" s="245"/>
      <c r="C381" s="245"/>
      <c r="D381" s="245"/>
      <c r="E381" s="245"/>
    </row>
    <row r="382" spans="1:5" ht="15" customHeight="1" x14ac:dyDescent="0.2">
      <c r="A382" s="245"/>
      <c r="B382" s="245"/>
      <c r="C382" s="245"/>
      <c r="D382" s="245"/>
      <c r="E382" s="245"/>
    </row>
    <row r="383" spans="1:5" ht="15" customHeight="1" x14ac:dyDescent="0.2"/>
    <row r="384" spans="1:5" ht="15" customHeight="1" x14ac:dyDescent="0.25">
      <c r="A384" s="25" t="s">
        <v>17</v>
      </c>
      <c r="B384" s="27"/>
      <c r="C384" s="27"/>
      <c r="D384" s="27"/>
      <c r="E384" s="138"/>
    </row>
    <row r="385" spans="1:5" ht="15" customHeight="1" x14ac:dyDescent="0.2">
      <c r="A385" s="7" t="s">
        <v>47</v>
      </c>
      <c r="B385" s="27"/>
      <c r="C385" s="27"/>
      <c r="D385" s="27"/>
      <c r="E385" s="28" t="s">
        <v>48</v>
      </c>
    </row>
    <row r="386" spans="1:5" ht="15" customHeight="1" x14ac:dyDescent="0.2">
      <c r="A386" s="29"/>
      <c r="B386" s="138"/>
      <c r="C386" s="27"/>
      <c r="D386" s="27"/>
      <c r="E386" s="76"/>
    </row>
    <row r="387" spans="1:5" ht="15" customHeight="1" x14ac:dyDescent="0.2">
      <c r="A387" s="29"/>
      <c r="B387" s="121" t="s">
        <v>49</v>
      </c>
      <c r="C387" s="140" t="s">
        <v>50</v>
      </c>
      <c r="D387" s="161" t="s">
        <v>51</v>
      </c>
      <c r="E387" s="142" t="s">
        <v>52</v>
      </c>
    </row>
    <row r="388" spans="1:5" ht="15" customHeight="1" x14ac:dyDescent="0.2">
      <c r="A388" s="29"/>
      <c r="B388" s="177">
        <v>485</v>
      </c>
      <c r="C388" s="151"/>
      <c r="D388" s="132" t="s">
        <v>131</v>
      </c>
      <c r="E388" s="174">
        <v>-33000</v>
      </c>
    </row>
    <row r="389" spans="1:5" ht="15" customHeight="1" x14ac:dyDescent="0.2">
      <c r="A389" s="29"/>
      <c r="B389" s="162"/>
      <c r="C389" s="146" t="s">
        <v>54</v>
      </c>
      <c r="D389" s="178"/>
      <c r="E389" s="163">
        <f>SUM(E388:E388)</f>
        <v>-33000</v>
      </c>
    </row>
    <row r="390" spans="1:5" ht="15" customHeight="1" x14ac:dyDescent="0.2">
      <c r="A390" s="29"/>
      <c r="B390" s="138"/>
      <c r="C390" s="27"/>
      <c r="D390" s="27"/>
      <c r="E390" s="76"/>
    </row>
    <row r="391" spans="1:5" ht="15" customHeight="1" x14ac:dyDescent="0.2">
      <c r="A391" s="66"/>
      <c r="B391" s="66"/>
      <c r="C391" s="140" t="s">
        <v>50</v>
      </c>
      <c r="D391" s="131" t="s">
        <v>55</v>
      </c>
      <c r="E391" s="142" t="s">
        <v>52</v>
      </c>
    </row>
    <row r="392" spans="1:5" ht="15" customHeight="1" x14ac:dyDescent="0.2">
      <c r="A392" s="66"/>
      <c r="B392" s="66"/>
      <c r="C392" s="151">
        <v>3127</v>
      </c>
      <c r="D392" s="157" t="s">
        <v>72</v>
      </c>
      <c r="E392" s="180">
        <v>33000</v>
      </c>
    </row>
    <row r="393" spans="1:5" ht="15" customHeight="1" x14ac:dyDescent="0.2">
      <c r="A393" s="175"/>
      <c r="B393" s="175"/>
      <c r="C393" s="146" t="s">
        <v>54</v>
      </c>
      <c r="D393" s="147"/>
      <c r="E393" s="148">
        <f>SUM(E392:E392)</f>
        <v>33000</v>
      </c>
    </row>
    <row r="394" spans="1:5" ht="15" customHeight="1" x14ac:dyDescent="0.2">
      <c r="B394" s="181"/>
    </row>
    <row r="395" spans="1:5" ht="15" customHeight="1" x14ac:dyDescent="0.2"/>
    <row r="396" spans="1:5" ht="15" customHeight="1" x14ac:dyDescent="0.25">
      <c r="A396" s="4" t="s">
        <v>235</v>
      </c>
    </row>
    <row r="397" spans="1:5" ht="15" customHeight="1" x14ac:dyDescent="0.2">
      <c r="A397" s="249" t="s">
        <v>140</v>
      </c>
      <c r="B397" s="249"/>
      <c r="C397" s="249"/>
      <c r="D397" s="249"/>
      <c r="E397" s="249"/>
    </row>
    <row r="398" spans="1:5" ht="15" customHeight="1" x14ac:dyDescent="0.2">
      <c r="A398" s="249"/>
      <c r="B398" s="249"/>
      <c r="C398" s="249"/>
      <c r="D398" s="249"/>
      <c r="E398" s="249"/>
    </row>
    <row r="399" spans="1:5" ht="15" customHeight="1" x14ac:dyDescent="0.2">
      <c r="A399" s="250" t="s">
        <v>236</v>
      </c>
      <c r="B399" s="250"/>
      <c r="C399" s="250"/>
      <c r="D399" s="250"/>
      <c r="E399" s="250"/>
    </row>
    <row r="400" spans="1:5" ht="15" customHeight="1" x14ac:dyDescent="0.2">
      <c r="A400" s="250"/>
      <c r="B400" s="250"/>
      <c r="C400" s="250"/>
      <c r="D400" s="250"/>
      <c r="E400" s="250"/>
    </row>
    <row r="401" spans="1:5" ht="15" customHeight="1" x14ac:dyDescent="0.2">
      <c r="A401" s="250"/>
      <c r="B401" s="250"/>
      <c r="C401" s="250"/>
      <c r="D401" s="250"/>
      <c r="E401" s="250"/>
    </row>
    <row r="402" spans="1:5" ht="15" customHeight="1" x14ac:dyDescent="0.2">
      <c r="A402" s="250"/>
      <c r="B402" s="250"/>
      <c r="C402" s="250"/>
      <c r="D402" s="250"/>
      <c r="E402" s="250"/>
    </row>
    <row r="403" spans="1:5" ht="15" customHeight="1" x14ac:dyDescent="0.2">
      <c r="A403" s="250"/>
      <c r="B403" s="250"/>
      <c r="C403" s="250"/>
      <c r="D403" s="250"/>
      <c r="E403" s="250"/>
    </row>
    <row r="404" spans="1:5" ht="15" customHeight="1" x14ac:dyDescent="0.2">
      <c r="A404" s="250"/>
      <c r="B404" s="250"/>
      <c r="C404" s="250"/>
      <c r="D404" s="250"/>
      <c r="E404" s="250"/>
    </row>
    <row r="405" spans="1:5" ht="15" customHeight="1" x14ac:dyDescent="0.2">
      <c r="A405" s="104"/>
      <c r="B405" s="104"/>
      <c r="C405" s="104"/>
      <c r="D405" s="104"/>
      <c r="E405" s="104"/>
    </row>
    <row r="406" spans="1:5" ht="15" customHeight="1" x14ac:dyDescent="0.25">
      <c r="A406" s="25" t="s">
        <v>17</v>
      </c>
      <c r="B406" s="27"/>
      <c r="C406" s="27"/>
      <c r="D406" s="27"/>
      <c r="E406" s="27"/>
    </row>
    <row r="407" spans="1:5" ht="15" customHeight="1" x14ac:dyDescent="0.2">
      <c r="A407" s="7" t="s">
        <v>87</v>
      </c>
      <c r="B407" s="27"/>
      <c r="C407" s="27"/>
      <c r="D407" s="27"/>
      <c r="E407" s="28" t="s">
        <v>88</v>
      </c>
    </row>
    <row r="408" spans="1:5" ht="15" customHeight="1" x14ac:dyDescent="0.2">
      <c r="A408" s="169"/>
      <c r="B408" s="93"/>
      <c r="C408" s="27"/>
      <c r="D408" s="27"/>
      <c r="E408" s="76"/>
    </row>
    <row r="409" spans="1:5" ht="15" customHeight="1" x14ac:dyDescent="0.25">
      <c r="A409" s="4"/>
      <c r="B409" s="140" t="s">
        <v>142</v>
      </c>
      <c r="C409" s="140" t="s">
        <v>50</v>
      </c>
      <c r="D409" s="141" t="s">
        <v>55</v>
      </c>
      <c r="E409" s="121" t="s">
        <v>52</v>
      </c>
    </row>
    <row r="410" spans="1:5" ht="15" customHeight="1" x14ac:dyDescent="0.25">
      <c r="A410" s="4"/>
      <c r="B410" s="182">
        <v>11</v>
      </c>
      <c r="C410" s="151"/>
      <c r="D410" s="157" t="s">
        <v>89</v>
      </c>
      <c r="E410" s="158">
        <v>-10253641.5</v>
      </c>
    </row>
    <row r="411" spans="1:5" ht="15" customHeight="1" x14ac:dyDescent="0.25">
      <c r="A411" s="4"/>
      <c r="B411" s="182">
        <v>11</v>
      </c>
      <c r="C411" s="151"/>
      <c r="D411" s="157" t="s">
        <v>89</v>
      </c>
      <c r="E411" s="158">
        <v>8930555</v>
      </c>
    </row>
    <row r="412" spans="1:5" ht="15" customHeight="1" x14ac:dyDescent="0.25">
      <c r="A412" s="4"/>
      <c r="B412" s="182">
        <v>11</v>
      </c>
      <c r="C412" s="151"/>
      <c r="D412" s="157" t="s">
        <v>95</v>
      </c>
      <c r="E412" s="158">
        <f>1160108.5+162978</f>
        <v>1323086.5</v>
      </c>
    </row>
    <row r="413" spans="1:5" ht="15" customHeight="1" x14ac:dyDescent="0.25">
      <c r="A413" s="4"/>
      <c r="B413" s="182"/>
      <c r="C413" s="146" t="s">
        <v>54</v>
      </c>
      <c r="D413" s="147"/>
      <c r="E413" s="148">
        <f>SUM(E410:E412)</f>
        <v>0</v>
      </c>
    </row>
    <row r="414" spans="1:5" ht="15" customHeight="1" x14ac:dyDescent="0.2"/>
    <row r="415" spans="1:5" ht="15" customHeight="1" x14ac:dyDescent="0.2"/>
    <row r="416" spans="1:5" ht="15" customHeight="1" x14ac:dyDescent="0.25">
      <c r="A416" s="4" t="s">
        <v>237</v>
      </c>
    </row>
    <row r="417" spans="1:5" ht="15" customHeight="1" x14ac:dyDescent="0.2">
      <c r="A417" s="249" t="s">
        <v>140</v>
      </c>
      <c r="B417" s="249"/>
      <c r="C417" s="249"/>
      <c r="D417" s="249"/>
      <c r="E417" s="249"/>
    </row>
    <row r="418" spans="1:5" ht="15" customHeight="1" x14ac:dyDescent="0.2">
      <c r="A418" s="249"/>
      <c r="B418" s="249"/>
      <c r="C418" s="249"/>
      <c r="D418" s="249"/>
      <c r="E418" s="249"/>
    </row>
    <row r="419" spans="1:5" ht="15" customHeight="1" x14ac:dyDescent="0.2">
      <c r="A419" s="250" t="s">
        <v>238</v>
      </c>
      <c r="B419" s="250"/>
      <c r="C419" s="250"/>
      <c r="D419" s="250"/>
      <c r="E419" s="250"/>
    </row>
    <row r="420" spans="1:5" ht="15" customHeight="1" x14ac:dyDescent="0.2">
      <c r="A420" s="250"/>
      <c r="B420" s="250"/>
      <c r="C420" s="250"/>
      <c r="D420" s="250"/>
      <c r="E420" s="250"/>
    </row>
    <row r="421" spans="1:5" ht="15" customHeight="1" x14ac:dyDescent="0.2">
      <c r="A421" s="250"/>
      <c r="B421" s="250"/>
      <c r="C421" s="250"/>
      <c r="D421" s="250"/>
      <c r="E421" s="250"/>
    </row>
    <row r="422" spans="1:5" ht="15" customHeight="1" x14ac:dyDescent="0.2">
      <c r="A422" s="250"/>
      <c r="B422" s="250"/>
      <c r="C422" s="250"/>
      <c r="D422" s="250"/>
      <c r="E422" s="250"/>
    </row>
    <row r="423" spans="1:5" ht="15" customHeight="1" x14ac:dyDescent="0.2">
      <c r="A423" s="250"/>
      <c r="B423" s="250"/>
      <c r="C423" s="250"/>
      <c r="D423" s="250"/>
      <c r="E423" s="250"/>
    </row>
    <row r="424" spans="1:5" ht="15" customHeight="1" x14ac:dyDescent="0.2">
      <c r="A424" s="250"/>
      <c r="B424" s="250"/>
      <c r="C424" s="250"/>
      <c r="D424" s="250"/>
      <c r="E424" s="250"/>
    </row>
    <row r="425" spans="1:5" ht="15" customHeight="1" x14ac:dyDescent="0.2">
      <c r="A425" s="104"/>
      <c r="B425" s="104"/>
      <c r="C425" s="104"/>
      <c r="D425" s="104"/>
      <c r="E425" s="104"/>
    </row>
    <row r="426" spans="1:5" ht="15" customHeight="1" x14ac:dyDescent="0.25">
      <c r="A426" s="25" t="s">
        <v>17</v>
      </c>
      <c r="B426" s="27"/>
      <c r="C426" s="27"/>
      <c r="D426" s="27"/>
      <c r="E426" s="27"/>
    </row>
    <row r="427" spans="1:5" ht="15" customHeight="1" x14ac:dyDescent="0.2">
      <c r="A427" s="7" t="s">
        <v>87</v>
      </c>
      <c r="B427" s="27"/>
      <c r="C427" s="27"/>
      <c r="D427" s="27"/>
      <c r="E427" s="28" t="s">
        <v>88</v>
      </c>
    </row>
    <row r="428" spans="1:5" ht="15" customHeight="1" x14ac:dyDescent="0.2">
      <c r="A428" s="169"/>
      <c r="B428" s="93"/>
      <c r="C428" s="27"/>
      <c r="D428" s="27"/>
      <c r="E428" s="76"/>
    </row>
    <row r="429" spans="1:5" ht="15" customHeight="1" x14ac:dyDescent="0.2">
      <c r="B429" s="140" t="s">
        <v>142</v>
      </c>
      <c r="C429" s="140" t="s">
        <v>50</v>
      </c>
      <c r="D429" s="141" t="s">
        <v>55</v>
      </c>
      <c r="E429" s="121" t="s">
        <v>52</v>
      </c>
    </row>
    <row r="430" spans="1:5" ht="15" customHeight="1" x14ac:dyDescent="0.2">
      <c r="B430" s="182">
        <v>15</v>
      </c>
      <c r="C430" s="151"/>
      <c r="D430" s="157" t="s">
        <v>95</v>
      </c>
      <c r="E430" s="158">
        <v>-85000</v>
      </c>
    </row>
    <row r="431" spans="1:5" ht="15" customHeight="1" x14ac:dyDescent="0.2">
      <c r="B431" s="182">
        <v>15</v>
      </c>
      <c r="C431" s="151"/>
      <c r="D431" s="157" t="s">
        <v>89</v>
      </c>
      <c r="E431" s="158">
        <v>85000</v>
      </c>
    </row>
    <row r="432" spans="1:5" ht="15" customHeight="1" x14ac:dyDescent="0.2">
      <c r="B432" s="182"/>
      <c r="C432" s="146" t="s">
        <v>54</v>
      </c>
      <c r="D432" s="147"/>
      <c r="E432" s="148">
        <f>SUM(E430:E431)</f>
        <v>0</v>
      </c>
    </row>
    <row r="433" spans="1:5" ht="15" customHeight="1" x14ac:dyDescent="0.2"/>
    <row r="434" spans="1:5" ht="15" customHeight="1" x14ac:dyDescent="0.2"/>
    <row r="435" spans="1:5" ht="15" customHeight="1" x14ac:dyDescent="0.25">
      <c r="A435" s="4" t="s">
        <v>239</v>
      </c>
    </row>
    <row r="436" spans="1:5" ht="15" customHeight="1" x14ac:dyDescent="0.2">
      <c r="A436" s="249" t="s">
        <v>140</v>
      </c>
      <c r="B436" s="249"/>
      <c r="C436" s="249"/>
      <c r="D436" s="249"/>
      <c r="E436" s="249"/>
    </row>
    <row r="437" spans="1:5" ht="15" customHeight="1" x14ac:dyDescent="0.2">
      <c r="A437" s="249"/>
      <c r="B437" s="249"/>
      <c r="C437" s="249"/>
      <c r="D437" s="249"/>
      <c r="E437" s="249"/>
    </row>
    <row r="438" spans="1:5" ht="15" customHeight="1" x14ac:dyDescent="0.2">
      <c r="A438" s="250" t="s">
        <v>240</v>
      </c>
      <c r="B438" s="250"/>
      <c r="C438" s="250"/>
      <c r="D438" s="250"/>
      <c r="E438" s="250"/>
    </row>
    <row r="439" spans="1:5" ht="15" customHeight="1" x14ac:dyDescent="0.2">
      <c r="A439" s="250"/>
      <c r="B439" s="250"/>
      <c r="C439" s="250"/>
      <c r="D439" s="250"/>
      <c r="E439" s="250"/>
    </row>
    <row r="440" spans="1:5" ht="15" customHeight="1" x14ac:dyDescent="0.2">
      <c r="A440" s="250"/>
      <c r="B440" s="250"/>
      <c r="C440" s="250"/>
      <c r="D440" s="250"/>
      <c r="E440" s="250"/>
    </row>
    <row r="441" spans="1:5" ht="15" customHeight="1" x14ac:dyDescent="0.2">
      <c r="A441" s="250"/>
      <c r="B441" s="250"/>
      <c r="C441" s="250"/>
      <c r="D441" s="250"/>
      <c r="E441" s="250"/>
    </row>
    <row r="442" spans="1:5" ht="15" customHeight="1" x14ac:dyDescent="0.2">
      <c r="A442" s="250"/>
      <c r="B442" s="250"/>
      <c r="C442" s="250"/>
      <c r="D442" s="250"/>
      <c r="E442" s="250"/>
    </row>
    <row r="443" spans="1:5" ht="15" customHeight="1" x14ac:dyDescent="0.2">
      <c r="A443" s="250"/>
      <c r="B443" s="250"/>
      <c r="C443" s="250"/>
      <c r="D443" s="250"/>
      <c r="E443" s="250"/>
    </row>
    <row r="444" spans="1:5" ht="15" customHeight="1" x14ac:dyDescent="0.2">
      <c r="A444" s="250"/>
      <c r="B444" s="250"/>
      <c r="C444" s="250"/>
      <c r="D444" s="250"/>
      <c r="E444" s="250"/>
    </row>
    <row r="445" spans="1:5" ht="15" customHeight="1" x14ac:dyDescent="0.2">
      <c r="A445" s="250"/>
      <c r="B445" s="250"/>
      <c r="C445" s="250"/>
      <c r="D445" s="250"/>
      <c r="E445" s="250"/>
    </row>
    <row r="446" spans="1:5" ht="15" customHeight="1" x14ac:dyDescent="0.2">
      <c r="A446" s="104"/>
      <c r="B446" s="104"/>
      <c r="C446" s="104"/>
      <c r="D446" s="104"/>
      <c r="E446" s="104"/>
    </row>
    <row r="447" spans="1:5" ht="15" customHeight="1" x14ac:dyDescent="0.25">
      <c r="A447" s="5" t="s">
        <v>17</v>
      </c>
      <c r="B447" s="6"/>
      <c r="C447" s="6"/>
      <c r="D447" s="138"/>
      <c r="E447" s="138"/>
    </row>
    <row r="448" spans="1:5" ht="15" customHeight="1" x14ac:dyDescent="0.2">
      <c r="A448" s="7" t="s">
        <v>87</v>
      </c>
      <c r="B448" s="6"/>
      <c r="C448" s="6"/>
      <c r="D448" s="6"/>
      <c r="E448" s="8" t="s">
        <v>108</v>
      </c>
    </row>
    <row r="449" spans="1:5" ht="15" customHeight="1" x14ac:dyDescent="0.2">
      <c r="A449" s="120"/>
      <c r="B449" s="70"/>
      <c r="C449" s="6"/>
      <c r="D449" s="120"/>
      <c r="E449" s="71"/>
    </row>
    <row r="450" spans="1:5" ht="15" customHeight="1" x14ac:dyDescent="0.2">
      <c r="C450" s="140" t="s">
        <v>50</v>
      </c>
      <c r="D450" s="141" t="s">
        <v>55</v>
      </c>
      <c r="E450" s="142" t="s">
        <v>52</v>
      </c>
    </row>
    <row r="451" spans="1:5" ht="15" customHeight="1" x14ac:dyDescent="0.2">
      <c r="C451" s="156">
        <v>6402</v>
      </c>
      <c r="D451" s="153" t="s">
        <v>56</v>
      </c>
      <c r="E451" s="158">
        <v>-64889.1</v>
      </c>
    </row>
    <row r="452" spans="1:5" ht="15" customHeight="1" x14ac:dyDescent="0.2">
      <c r="C452" s="156">
        <v>6409</v>
      </c>
      <c r="D452" s="157" t="s">
        <v>76</v>
      </c>
      <c r="E452" s="158">
        <v>64889.1</v>
      </c>
    </row>
    <row r="453" spans="1:5" ht="15" customHeight="1" x14ac:dyDescent="0.2">
      <c r="C453" s="146" t="s">
        <v>54</v>
      </c>
      <c r="D453" s="147"/>
      <c r="E453" s="148">
        <f>SUM(E451:E452)</f>
        <v>0</v>
      </c>
    </row>
    <row r="454" spans="1:5" ht="15" customHeight="1" x14ac:dyDescent="0.2"/>
    <row r="455" spans="1:5" ht="15" customHeight="1" x14ac:dyDescent="0.2"/>
    <row r="456" spans="1:5" ht="15" customHeight="1" x14ac:dyDescent="0.25">
      <c r="A456" s="4" t="s">
        <v>241</v>
      </c>
    </row>
    <row r="457" spans="1:5" ht="15" customHeight="1" x14ac:dyDescent="0.2">
      <c r="A457" s="249" t="s">
        <v>242</v>
      </c>
      <c r="B457" s="249"/>
      <c r="C457" s="249"/>
      <c r="D457" s="249"/>
      <c r="E457" s="249"/>
    </row>
    <row r="458" spans="1:5" ht="15" customHeight="1" x14ac:dyDescent="0.2">
      <c r="A458" s="249"/>
      <c r="B458" s="249"/>
      <c r="C458" s="249"/>
      <c r="D458" s="249"/>
      <c r="E458" s="249"/>
    </row>
    <row r="459" spans="1:5" ht="15" customHeight="1" x14ac:dyDescent="0.2">
      <c r="A459" s="245" t="s">
        <v>243</v>
      </c>
      <c r="B459" s="245"/>
      <c r="C459" s="245"/>
      <c r="D459" s="245"/>
      <c r="E459" s="245"/>
    </row>
    <row r="460" spans="1:5" ht="15" customHeight="1" x14ac:dyDescent="0.2">
      <c r="A460" s="245"/>
      <c r="B460" s="245"/>
      <c r="C460" s="245"/>
      <c r="D460" s="245"/>
      <c r="E460" s="245"/>
    </row>
    <row r="461" spans="1:5" ht="15" customHeight="1" x14ac:dyDescent="0.2">
      <c r="A461" s="245"/>
      <c r="B461" s="245"/>
      <c r="C461" s="245"/>
      <c r="D461" s="245"/>
      <c r="E461" s="245"/>
    </row>
    <row r="462" spans="1:5" ht="15" customHeight="1" x14ac:dyDescent="0.2">
      <c r="A462" s="245"/>
      <c r="B462" s="245"/>
      <c r="C462" s="245"/>
      <c r="D462" s="245"/>
      <c r="E462" s="245"/>
    </row>
    <row r="463" spans="1:5" ht="15" customHeight="1" x14ac:dyDescent="0.2">
      <c r="A463" s="245"/>
      <c r="B463" s="245"/>
      <c r="C463" s="245"/>
      <c r="D463" s="245"/>
      <c r="E463" s="245"/>
    </row>
    <row r="464" spans="1:5" ht="15" customHeight="1" x14ac:dyDescent="0.2">
      <c r="A464" s="245"/>
      <c r="B464" s="245"/>
      <c r="C464" s="245"/>
      <c r="D464" s="245"/>
      <c r="E464" s="245"/>
    </row>
    <row r="465" spans="1:5" ht="15" customHeight="1" x14ac:dyDescent="0.2">
      <c r="A465" s="245"/>
      <c r="B465" s="245"/>
      <c r="C465" s="245"/>
      <c r="D465" s="245"/>
      <c r="E465" s="245"/>
    </row>
    <row r="466" spans="1:5" ht="15" customHeight="1" x14ac:dyDescent="0.2">
      <c r="A466" s="27"/>
      <c r="B466" s="169"/>
      <c r="C466" s="95"/>
      <c r="D466" s="27"/>
      <c r="E466" s="170"/>
    </row>
    <row r="467" spans="1:5" ht="15" customHeight="1" x14ac:dyDescent="0.25">
      <c r="A467" s="25" t="s">
        <v>17</v>
      </c>
      <c r="B467" s="27"/>
      <c r="C467" s="27"/>
      <c r="D467" s="27"/>
      <c r="E467" s="138"/>
    </row>
    <row r="468" spans="1:5" ht="15" customHeight="1" x14ac:dyDescent="0.2">
      <c r="A468" s="29" t="s">
        <v>244</v>
      </c>
      <c r="B468" s="27"/>
      <c r="C468" s="27"/>
      <c r="D468" s="27"/>
      <c r="E468" s="28" t="s">
        <v>151</v>
      </c>
    </row>
    <row r="469" spans="1:5" ht="15" customHeight="1" x14ac:dyDescent="0.2">
      <c r="A469" s="29"/>
      <c r="B469" s="138"/>
      <c r="C469" s="27"/>
      <c r="D469" s="27"/>
      <c r="E469" s="76"/>
    </row>
    <row r="470" spans="1:5" ht="15" customHeight="1" x14ac:dyDescent="0.2">
      <c r="A470" s="66"/>
      <c r="B470" s="121" t="s">
        <v>49</v>
      </c>
      <c r="C470" s="140" t="s">
        <v>50</v>
      </c>
      <c r="D470" s="131" t="s">
        <v>55</v>
      </c>
      <c r="E470" s="121" t="s">
        <v>52</v>
      </c>
    </row>
    <row r="471" spans="1:5" ht="15" customHeight="1" x14ac:dyDescent="0.2">
      <c r="A471" s="183"/>
      <c r="B471" s="123">
        <v>10</v>
      </c>
      <c r="C471" s="156">
        <v>3122</v>
      </c>
      <c r="D471" s="157" t="s">
        <v>89</v>
      </c>
      <c r="E471" s="174">
        <v>-40000</v>
      </c>
    </row>
    <row r="472" spans="1:5" ht="15" customHeight="1" x14ac:dyDescent="0.2">
      <c r="A472" s="183"/>
      <c r="B472" s="123">
        <v>10</v>
      </c>
      <c r="C472" s="156">
        <v>3121</v>
      </c>
      <c r="D472" s="157" t="s">
        <v>89</v>
      </c>
      <c r="E472" s="174">
        <v>40000</v>
      </c>
    </row>
    <row r="473" spans="1:5" ht="15" customHeight="1" x14ac:dyDescent="0.2">
      <c r="A473" s="175"/>
      <c r="B473" s="162"/>
      <c r="C473" s="146" t="s">
        <v>54</v>
      </c>
      <c r="D473" s="153"/>
      <c r="E473" s="148">
        <f>SUM(E471:E472)</f>
        <v>0</v>
      </c>
    </row>
    <row r="474" spans="1:5" ht="15" customHeight="1" x14ac:dyDescent="0.2"/>
    <row r="475" spans="1:5" ht="15" customHeight="1" x14ac:dyDescent="0.2"/>
    <row r="476" spans="1:5" ht="15" customHeight="1" x14ac:dyDescent="0.2"/>
    <row r="477" spans="1:5" ht="15" customHeight="1" x14ac:dyDescent="0.2"/>
    <row r="478" spans="1:5" ht="15" customHeight="1" x14ac:dyDescent="0.2"/>
    <row r="479" spans="1:5" ht="15" customHeight="1" x14ac:dyDescent="0.25">
      <c r="A479" s="4" t="s">
        <v>245</v>
      </c>
    </row>
    <row r="480" spans="1:5" ht="15" customHeight="1" x14ac:dyDescent="0.2">
      <c r="A480" s="249" t="s">
        <v>242</v>
      </c>
      <c r="B480" s="249"/>
      <c r="C480" s="249"/>
      <c r="D480" s="249"/>
      <c r="E480" s="249"/>
    </row>
    <row r="481" spans="1:5" ht="15" customHeight="1" x14ac:dyDescent="0.2">
      <c r="A481" s="249"/>
      <c r="B481" s="249"/>
      <c r="C481" s="249"/>
      <c r="D481" s="249"/>
      <c r="E481" s="249"/>
    </row>
    <row r="482" spans="1:5" ht="15" customHeight="1" x14ac:dyDescent="0.2">
      <c r="A482" s="245" t="s">
        <v>246</v>
      </c>
      <c r="B482" s="245"/>
      <c r="C482" s="245"/>
      <c r="D482" s="245"/>
      <c r="E482" s="245"/>
    </row>
    <row r="483" spans="1:5" ht="15" customHeight="1" x14ac:dyDescent="0.2">
      <c r="A483" s="245"/>
      <c r="B483" s="245"/>
      <c r="C483" s="245"/>
      <c r="D483" s="245"/>
      <c r="E483" s="245"/>
    </row>
    <row r="484" spans="1:5" ht="15" customHeight="1" x14ac:dyDescent="0.2">
      <c r="A484" s="245"/>
      <c r="B484" s="245"/>
      <c r="C484" s="245"/>
      <c r="D484" s="245"/>
      <c r="E484" s="245"/>
    </row>
    <row r="485" spans="1:5" ht="15" customHeight="1" x14ac:dyDescent="0.2">
      <c r="A485" s="245"/>
      <c r="B485" s="245"/>
      <c r="C485" s="245"/>
      <c r="D485" s="245"/>
      <c r="E485" s="245"/>
    </row>
    <row r="486" spans="1:5" ht="15" customHeight="1" x14ac:dyDescent="0.2">
      <c r="A486" s="245"/>
      <c r="B486" s="245"/>
      <c r="C486" s="245"/>
      <c r="D486" s="245"/>
      <c r="E486" s="245"/>
    </row>
    <row r="487" spans="1:5" ht="15" customHeight="1" x14ac:dyDescent="0.2">
      <c r="A487" s="245"/>
      <c r="B487" s="245"/>
      <c r="C487" s="245"/>
      <c r="D487" s="245"/>
      <c r="E487" s="245"/>
    </row>
    <row r="488" spans="1:5" ht="15" customHeight="1" x14ac:dyDescent="0.2">
      <c r="A488" s="27"/>
      <c r="B488" s="169"/>
      <c r="C488" s="95"/>
      <c r="D488" s="27"/>
      <c r="E488" s="170"/>
    </row>
    <row r="489" spans="1:5" ht="15" customHeight="1" x14ac:dyDescent="0.25">
      <c r="A489" s="25" t="s">
        <v>17</v>
      </c>
      <c r="B489" s="27"/>
      <c r="C489" s="27"/>
      <c r="D489" s="27"/>
      <c r="E489" s="138"/>
    </row>
    <row r="490" spans="1:5" ht="15" customHeight="1" x14ac:dyDescent="0.2">
      <c r="A490" s="29" t="s">
        <v>244</v>
      </c>
      <c r="B490" s="27"/>
      <c r="C490" s="27"/>
      <c r="D490" s="27"/>
      <c r="E490" s="28" t="s">
        <v>151</v>
      </c>
    </row>
    <row r="491" spans="1:5" ht="15" customHeight="1" x14ac:dyDescent="0.2">
      <c r="A491" s="29"/>
      <c r="B491" s="138"/>
      <c r="C491" s="27"/>
      <c r="D491" s="27"/>
      <c r="E491" s="76"/>
    </row>
    <row r="492" spans="1:5" ht="15" customHeight="1" x14ac:dyDescent="0.2">
      <c r="A492" s="66"/>
      <c r="B492" s="121" t="s">
        <v>49</v>
      </c>
      <c r="C492" s="140" t="s">
        <v>50</v>
      </c>
      <c r="D492" s="131" t="s">
        <v>55</v>
      </c>
      <c r="E492" s="121" t="s">
        <v>52</v>
      </c>
    </row>
    <row r="493" spans="1:5" ht="15" customHeight="1" x14ac:dyDescent="0.2">
      <c r="A493" s="183"/>
      <c r="B493" s="123">
        <v>10</v>
      </c>
      <c r="C493" s="156">
        <v>3122</v>
      </c>
      <c r="D493" s="157" t="s">
        <v>89</v>
      </c>
      <c r="E493" s="174">
        <v>-100000</v>
      </c>
    </row>
    <row r="494" spans="1:5" ht="15" customHeight="1" x14ac:dyDescent="0.2">
      <c r="A494" s="183"/>
      <c r="B494" s="143">
        <v>107500881</v>
      </c>
      <c r="C494" s="156">
        <v>3533</v>
      </c>
      <c r="D494" s="157" t="s">
        <v>89</v>
      </c>
      <c r="E494" s="174">
        <v>85000</v>
      </c>
    </row>
    <row r="495" spans="1:5" ht="15" customHeight="1" x14ac:dyDescent="0.2">
      <c r="A495" s="183"/>
      <c r="B495" s="143">
        <v>107100882</v>
      </c>
      <c r="C495" s="156">
        <v>3533</v>
      </c>
      <c r="D495" s="157" t="s">
        <v>89</v>
      </c>
      <c r="E495" s="174">
        <v>5000</v>
      </c>
    </row>
    <row r="496" spans="1:5" ht="15" customHeight="1" x14ac:dyDescent="0.2">
      <c r="A496" s="183"/>
      <c r="B496" s="143">
        <v>107100880</v>
      </c>
      <c r="C496" s="156">
        <v>3533</v>
      </c>
      <c r="D496" s="157" t="s">
        <v>89</v>
      </c>
      <c r="E496" s="174">
        <v>10000</v>
      </c>
    </row>
    <row r="497" spans="1:5" ht="15" customHeight="1" x14ac:dyDescent="0.2">
      <c r="A497" s="175"/>
      <c r="B497" s="162"/>
      <c r="C497" s="146" t="s">
        <v>54</v>
      </c>
      <c r="D497" s="153"/>
      <c r="E497" s="148">
        <f>SUM(E493:E496)</f>
        <v>0</v>
      </c>
    </row>
    <row r="498" spans="1:5" ht="15" customHeight="1" x14ac:dyDescent="0.2"/>
    <row r="499" spans="1:5" ht="15" customHeight="1" x14ac:dyDescent="0.2"/>
    <row r="500" spans="1:5" ht="15" customHeight="1" x14ac:dyDescent="0.25">
      <c r="A500" s="4" t="s">
        <v>247</v>
      </c>
    </row>
    <row r="501" spans="1:5" ht="15" customHeight="1" x14ac:dyDescent="0.2">
      <c r="A501" s="249" t="s">
        <v>153</v>
      </c>
      <c r="B501" s="249"/>
      <c r="C501" s="249"/>
      <c r="D501" s="249"/>
      <c r="E501" s="249"/>
    </row>
    <row r="502" spans="1:5" ht="15" customHeight="1" x14ac:dyDescent="0.2">
      <c r="A502" s="249"/>
      <c r="B502" s="249"/>
      <c r="C502" s="249"/>
      <c r="D502" s="249"/>
      <c r="E502" s="249"/>
    </row>
    <row r="503" spans="1:5" ht="15" customHeight="1" x14ac:dyDescent="0.2">
      <c r="A503" s="245" t="s">
        <v>274</v>
      </c>
      <c r="B503" s="245"/>
      <c r="C503" s="245"/>
      <c r="D503" s="245"/>
      <c r="E503" s="245"/>
    </row>
    <row r="504" spans="1:5" ht="15" customHeight="1" x14ac:dyDescent="0.2">
      <c r="A504" s="245"/>
      <c r="B504" s="245"/>
      <c r="C504" s="245"/>
      <c r="D504" s="245"/>
      <c r="E504" s="245"/>
    </row>
    <row r="505" spans="1:5" ht="15" customHeight="1" x14ac:dyDescent="0.2">
      <c r="A505" s="245"/>
      <c r="B505" s="245"/>
      <c r="C505" s="245"/>
      <c r="D505" s="245"/>
      <c r="E505" s="245"/>
    </row>
    <row r="506" spans="1:5" ht="15" customHeight="1" x14ac:dyDescent="0.2">
      <c r="A506" s="245"/>
      <c r="B506" s="245"/>
      <c r="C506" s="245"/>
      <c r="D506" s="245"/>
      <c r="E506" s="245"/>
    </row>
    <row r="507" spans="1:5" ht="15" customHeight="1" x14ac:dyDescent="0.2">
      <c r="A507" s="245"/>
      <c r="B507" s="245"/>
      <c r="C507" s="245"/>
      <c r="D507" s="245"/>
      <c r="E507" s="245"/>
    </row>
    <row r="508" spans="1:5" ht="15" customHeight="1" x14ac:dyDescent="0.2">
      <c r="A508" s="245"/>
      <c r="B508" s="245"/>
      <c r="C508" s="245"/>
      <c r="D508" s="245"/>
      <c r="E508" s="245"/>
    </row>
    <row r="509" spans="1:5" ht="15" customHeight="1" x14ac:dyDescent="0.2">
      <c r="A509" s="245"/>
      <c r="B509" s="245"/>
      <c r="C509" s="245"/>
      <c r="D509" s="245"/>
      <c r="E509" s="245"/>
    </row>
    <row r="510" spans="1:5" ht="15" customHeight="1" x14ac:dyDescent="0.2">
      <c r="A510" s="245"/>
      <c r="B510" s="245"/>
      <c r="C510" s="245"/>
      <c r="D510" s="245"/>
      <c r="E510" s="245"/>
    </row>
    <row r="511" spans="1:5" ht="15" customHeight="1" x14ac:dyDescent="0.2">
      <c r="A511" s="245"/>
      <c r="B511" s="245"/>
      <c r="C511" s="245"/>
      <c r="D511" s="245"/>
      <c r="E511" s="245"/>
    </row>
    <row r="512" spans="1:5" ht="15" customHeight="1" x14ac:dyDescent="0.2">
      <c r="A512" s="245"/>
      <c r="B512" s="245"/>
      <c r="C512" s="245"/>
      <c r="D512" s="245"/>
      <c r="E512" s="245"/>
    </row>
    <row r="513" spans="1:5" ht="15" customHeight="1" x14ac:dyDescent="0.2">
      <c r="A513" s="245"/>
      <c r="B513" s="245"/>
      <c r="C513" s="245"/>
      <c r="D513" s="245"/>
      <c r="E513" s="245"/>
    </row>
    <row r="514" spans="1:5" ht="15" customHeight="1" x14ac:dyDescent="0.2"/>
    <row r="515" spans="1:5" ht="15" customHeight="1" x14ac:dyDescent="0.25">
      <c r="A515" s="25" t="s">
        <v>17</v>
      </c>
      <c r="B515" s="27"/>
      <c r="C515" s="27"/>
      <c r="D515" s="27"/>
      <c r="E515" s="138"/>
    </row>
    <row r="516" spans="1:5" ht="15" customHeight="1" x14ac:dyDescent="0.2">
      <c r="A516" s="29" t="s">
        <v>122</v>
      </c>
      <c r="B516" s="11"/>
      <c r="C516" s="11"/>
      <c r="D516" s="11"/>
      <c r="E516" s="138" t="s">
        <v>123</v>
      </c>
    </row>
    <row r="517" spans="1:5" ht="15" customHeight="1" x14ac:dyDescent="0.2"/>
    <row r="518" spans="1:5" ht="15" customHeight="1" x14ac:dyDescent="0.2">
      <c r="B518" s="121" t="s">
        <v>49</v>
      </c>
      <c r="C518" s="140" t="s">
        <v>50</v>
      </c>
      <c r="D518" s="161" t="s">
        <v>51</v>
      </c>
      <c r="E518" s="142" t="s">
        <v>52</v>
      </c>
    </row>
    <row r="519" spans="1:5" ht="15" customHeight="1" x14ac:dyDescent="0.2">
      <c r="B519" s="123">
        <v>307</v>
      </c>
      <c r="C519" s="151"/>
      <c r="D519" s="132" t="s">
        <v>131</v>
      </c>
      <c r="E519" s="126">
        <v>-1000000</v>
      </c>
    </row>
    <row r="520" spans="1:5" ht="15" customHeight="1" x14ac:dyDescent="0.2">
      <c r="B520" s="123">
        <v>13</v>
      </c>
      <c r="C520" s="151"/>
      <c r="D520" s="157" t="s">
        <v>124</v>
      </c>
      <c r="E520" s="126">
        <v>-487825</v>
      </c>
    </row>
    <row r="521" spans="1:5" ht="15" customHeight="1" x14ac:dyDescent="0.2">
      <c r="B521" s="123">
        <v>303</v>
      </c>
      <c r="C521" s="151"/>
      <c r="D521" s="132" t="s">
        <v>131</v>
      </c>
      <c r="E521" s="126">
        <v>487825</v>
      </c>
    </row>
    <row r="522" spans="1:5" ht="15" customHeight="1" x14ac:dyDescent="0.2">
      <c r="B522" s="123">
        <v>130</v>
      </c>
      <c r="C522" s="151"/>
      <c r="D522" s="132" t="s">
        <v>131</v>
      </c>
      <c r="E522" s="126">
        <v>1000000</v>
      </c>
    </row>
    <row r="523" spans="1:5" ht="15" customHeight="1" x14ac:dyDescent="0.2">
      <c r="B523" s="162"/>
      <c r="C523" s="146" t="s">
        <v>54</v>
      </c>
      <c r="D523" s="178"/>
      <c r="E523" s="163">
        <f>SUM(E519:E522)</f>
        <v>0</v>
      </c>
    </row>
    <row r="524" spans="1:5" ht="15" customHeight="1" x14ac:dyDescent="0.2"/>
    <row r="525" spans="1:5" ht="15" customHeight="1" x14ac:dyDescent="0.2"/>
    <row r="526" spans="1:5" ht="15" customHeight="1" x14ac:dyDescent="0.2"/>
    <row r="527" spans="1:5" ht="15" customHeight="1" x14ac:dyDescent="0.2"/>
    <row r="528" spans="1:5" ht="15" customHeight="1" x14ac:dyDescent="0.2"/>
    <row r="529" spans="1:5" ht="15" customHeight="1" x14ac:dyDescent="0.2"/>
    <row r="530" spans="1:5" ht="15" customHeight="1" x14ac:dyDescent="0.2"/>
    <row r="531" spans="1:5" ht="15" customHeight="1" x14ac:dyDescent="0.2"/>
    <row r="532" spans="1:5" ht="15" customHeight="1" x14ac:dyDescent="0.25">
      <c r="A532" s="4" t="s">
        <v>248</v>
      </c>
    </row>
    <row r="533" spans="1:5" ht="15" customHeight="1" x14ac:dyDescent="0.2">
      <c r="A533" s="249" t="s">
        <v>153</v>
      </c>
      <c r="B533" s="249"/>
      <c r="C533" s="249"/>
      <c r="D533" s="249"/>
      <c r="E533" s="249"/>
    </row>
    <row r="534" spans="1:5" ht="15" customHeight="1" x14ac:dyDescent="0.2">
      <c r="A534" s="249"/>
      <c r="B534" s="249"/>
      <c r="C534" s="249"/>
      <c r="D534" s="249"/>
      <c r="E534" s="249"/>
    </row>
    <row r="535" spans="1:5" ht="15" customHeight="1" x14ac:dyDescent="0.2">
      <c r="A535" s="245" t="s">
        <v>273</v>
      </c>
      <c r="B535" s="245"/>
      <c r="C535" s="245"/>
      <c r="D535" s="245"/>
      <c r="E535" s="245"/>
    </row>
    <row r="536" spans="1:5" ht="15" customHeight="1" x14ac:dyDescent="0.2">
      <c r="A536" s="245"/>
      <c r="B536" s="245"/>
      <c r="C536" s="245"/>
      <c r="D536" s="245"/>
      <c r="E536" s="245"/>
    </row>
    <row r="537" spans="1:5" ht="15" customHeight="1" x14ac:dyDescent="0.2">
      <c r="A537" s="245"/>
      <c r="B537" s="245"/>
      <c r="C537" s="245"/>
      <c r="D537" s="245"/>
      <c r="E537" s="245"/>
    </row>
    <row r="538" spans="1:5" ht="15" customHeight="1" x14ac:dyDescent="0.2">
      <c r="A538" s="245"/>
      <c r="B538" s="245"/>
      <c r="C538" s="245"/>
      <c r="D538" s="245"/>
      <c r="E538" s="245"/>
    </row>
    <row r="539" spans="1:5" ht="15" customHeight="1" x14ac:dyDescent="0.2">
      <c r="A539" s="245"/>
      <c r="B539" s="245"/>
      <c r="C539" s="245"/>
      <c r="D539" s="245"/>
      <c r="E539" s="245"/>
    </row>
    <row r="540" spans="1:5" ht="15" customHeight="1" x14ac:dyDescent="0.2">
      <c r="A540" s="245"/>
      <c r="B540" s="245"/>
      <c r="C540" s="245"/>
      <c r="D540" s="245"/>
      <c r="E540" s="245"/>
    </row>
    <row r="541" spans="1:5" ht="15" customHeight="1" x14ac:dyDescent="0.2">
      <c r="A541" s="245"/>
      <c r="B541" s="245"/>
      <c r="C541" s="245"/>
      <c r="D541" s="245"/>
      <c r="E541" s="245"/>
    </row>
    <row r="542" spans="1:5" ht="15" customHeight="1" x14ac:dyDescent="0.2">
      <c r="A542" s="245"/>
      <c r="B542" s="245"/>
      <c r="C542" s="245"/>
      <c r="D542" s="245"/>
      <c r="E542" s="245"/>
    </row>
    <row r="543" spans="1:5" ht="15" customHeight="1" x14ac:dyDescent="0.2">
      <c r="A543" s="245"/>
      <c r="B543" s="245"/>
      <c r="C543" s="245"/>
      <c r="D543" s="245"/>
      <c r="E543" s="245"/>
    </row>
    <row r="544" spans="1:5" ht="15" customHeight="1" x14ac:dyDescent="0.2">
      <c r="A544" s="245"/>
      <c r="B544" s="245"/>
      <c r="C544" s="245"/>
      <c r="D544" s="245"/>
      <c r="E544" s="245"/>
    </row>
    <row r="545" spans="1:5" ht="15" customHeight="1" x14ac:dyDescent="0.2"/>
    <row r="546" spans="1:5" ht="15" customHeight="1" x14ac:dyDescent="0.25">
      <c r="A546" s="25" t="s">
        <v>17</v>
      </c>
      <c r="B546" s="27"/>
      <c r="C546" s="27"/>
      <c r="D546" s="27"/>
      <c r="E546" s="138"/>
    </row>
    <row r="547" spans="1:5" ht="15" customHeight="1" x14ac:dyDescent="0.2">
      <c r="A547" s="29" t="s">
        <v>122</v>
      </c>
      <c r="B547" s="11"/>
      <c r="C547" s="11"/>
      <c r="D547" s="11"/>
      <c r="E547" s="138" t="s">
        <v>123</v>
      </c>
    </row>
    <row r="548" spans="1:5" ht="15" customHeight="1" x14ac:dyDescent="0.2"/>
    <row r="549" spans="1:5" ht="15" customHeight="1" x14ac:dyDescent="0.2">
      <c r="B549" s="121" t="s">
        <v>49</v>
      </c>
      <c r="C549" s="140" t="s">
        <v>50</v>
      </c>
      <c r="D549" s="161" t="s">
        <v>51</v>
      </c>
      <c r="E549" s="142" t="s">
        <v>52</v>
      </c>
    </row>
    <row r="550" spans="1:5" ht="15" customHeight="1" x14ac:dyDescent="0.2">
      <c r="B550" s="123">
        <v>10</v>
      </c>
      <c r="C550" s="151"/>
      <c r="D550" s="157" t="s">
        <v>124</v>
      </c>
      <c r="E550" s="126">
        <v>-550000</v>
      </c>
    </row>
    <row r="551" spans="1:5" ht="15" customHeight="1" x14ac:dyDescent="0.2">
      <c r="B551" s="123">
        <v>10</v>
      </c>
      <c r="C551" s="151"/>
      <c r="D551" s="132" t="s">
        <v>131</v>
      </c>
      <c r="E551" s="126">
        <v>50000</v>
      </c>
    </row>
    <row r="552" spans="1:5" ht="15" customHeight="1" x14ac:dyDescent="0.2">
      <c r="B552" s="123">
        <v>10</v>
      </c>
      <c r="C552" s="151"/>
      <c r="D552" s="157" t="s">
        <v>124</v>
      </c>
      <c r="E552" s="126">
        <v>500000</v>
      </c>
    </row>
    <row r="553" spans="1:5" ht="15" customHeight="1" x14ac:dyDescent="0.2">
      <c r="B553" s="162"/>
      <c r="C553" s="146" t="s">
        <v>54</v>
      </c>
      <c r="D553" s="178"/>
      <c r="E553" s="163">
        <f>SUM(E550:E552)</f>
        <v>0</v>
      </c>
    </row>
    <row r="554" spans="1:5" ht="15" customHeight="1" x14ac:dyDescent="0.2"/>
    <row r="555" spans="1:5" ht="15" customHeight="1" x14ac:dyDescent="0.2"/>
    <row r="556" spans="1:5" ht="15" customHeight="1" x14ac:dyDescent="0.25">
      <c r="A556" s="4" t="s">
        <v>249</v>
      </c>
    </row>
    <row r="557" spans="1:5" ht="15" customHeight="1" x14ac:dyDescent="0.2">
      <c r="A557" s="249" t="s">
        <v>129</v>
      </c>
      <c r="B557" s="249"/>
      <c r="C557" s="249"/>
      <c r="D557" s="249"/>
      <c r="E557" s="249"/>
    </row>
    <row r="558" spans="1:5" ht="15" customHeight="1" x14ac:dyDescent="0.2">
      <c r="A558" s="249"/>
      <c r="B558" s="249"/>
      <c r="C558" s="249"/>
      <c r="D558" s="249"/>
      <c r="E558" s="249"/>
    </row>
    <row r="559" spans="1:5" ht="15" customHeight="1" x14ac:dyDescent="0.2">
      <c r="A559" s="245" t="s">
        <v>250</v>
      </c>
      <c r="B559" s="245"/>
      <c r="C559" s="245"/>
      <c r="D559" s="245"/>
      <c r="E559" s="245"/>
    </row>
    <row r="560" spans="1:5" ht="15" customHeight="1" x14ac:dyDescent="0.2">
      <c r="A560" s="245"/>
      <c r="B560" s="245"/>
      <c r="C560" s="245"/>
      <c r="D560" s="245"/>
      <c r="E560" s="245"/>
    </row>
    <row r="561" spans="1:5" ht="15" customHeight="1" x14ac:dyDescent="0.2">
      <c r="A561" s="245"/>
      <c r="B561" s="245"/>
      <c r="C561" s="245"/>
      <c r="D561" s="245"/>
      <c r="E561" s="245"/>
    </row>
    <row r="562" spans="1:5" ht="15" customHeight="1" x14ac:dyDescent="0.2">
      <c r="A562" s="245"/>
      <c r="B562" s="245"/>
      <c r="C562" s="245"/>
      <c r="D562" s="245"/>
      <c r="E562" s="245"/>
    </row>
    <row r="563" spans="1:5" ht="15" customHeight="1" x14ac:dyDescent="0.2">
      <c r="A563" s="245"/>
      <c r="B563" s="245"/>
      <c r="C563" s="245"/>
      <c r="D563" s="245"/>
      <c r="E563" s="245"/>
    </row>
    <row r="564" spans="1:5" ht="15" customHeight="1" x14ac:dyDescent="0.2">
      <c r="A564" s="245"/>
      <c r="B564" s="245"/>
      <c r="C564" s="245"/>
      <c r="D564" s="245"/>
      <c r="E564" s="245"/>
    </row>
    <row r="565" spans="1:5" ht="15" customHeight="1" x14ac:dyDescent="0.2">
      <c r="A565" s="245"/>
      <c r="B565" s="245"/>
      <c r="C565" s="245"/>
      <c r="D565" s="245"/>
      <c r="E565" s="245"/>
    </row>
    <row r="566" spans="1:5" ht="15" customHeight="1" x14ac:dyDescent="0.2"/>
    <row r="567" spans="1:5" ht="15" customHeight="1" x14ac:dyDescent="0.25">
      <c r="A567" s="25" t="s">
        <v>17</v>
      </c>
      <c r="B567" s="27"/>
      <c r="C567" s="27"/>
      <c r="D567" s="27"/>
      <c r="E567" s="138"/>
    </row>
    <row r="568" spans="1:5" ht="15" customHeight="1" x14ac:dyDescent="0.2">
      <c r="A568" s="7" t="s">
        <v>47</v>
      </c>
      <c r="B568" s="27"/>
      <c r="C568" s="27"/>
      <c r="D568" s="27"/>
      <c r="E568" s="28" t="s">
        <v>48</v>
      </c>
    </row>
    <row r="569" spans="1:5" ht="15" customHeight="1" x14ac:dyDescent="0.2">
      <c r="B569" s="93"/>
      <c r="C569" s="27"/>
      <c r="D569" s="27"/>
      <c r="E569" s="76"/>
    </row>
    <row r="570" spans="1:5" ht="15" customHeight="1" x14ac:dyDescent="0.2">
      <c r="B570" s="66"/>
      <c r="C570" s="140" t="s">
        <v>50</v>
      </c>
      <c r="D570" s="141" t="s">
        <v>55</v>
      </c>
      <c r="E570" s="142" t="s">
        <v>52</v>
      </c>
    </row>
    <row r="571" spans="1:5" ht="15" customHeight="1" x14ac:dyDescent="0.2">
      <c r="B571" s="99"/>
      <c r="C571" s="156">
        <v>3269</v>
      </c>
      <c r="D571" s="132" t="s">
        <v>95</v>
      </c>
      <c r="E571" s="158">
        <v>-25736</v>
      </c>
    </row>
    <row r="572" spans="1:5" ht="15" customHeight="1" x14ac:dyDescent="0.2">
      <c r="B572" s="99"/>
      <c r="C572" s="156">
        <v>3269</v>
      </c>
      <c r="D572" s="153" t="s">
        <v>56</v>
      </c>
      <c r="E572" s="158">
        <v>25736</v>
      </c>
    </row>
    <row r="573" spans="1:5" ht="15" customHeight="1" x14ac:dyDescent="0.2">
      <c r="B573" s="99"/>
      <c r="C573" s="146" t="s">
        <v>54</v>
      </c>
      <c r="D573" s="147"/>
      <c r="E573" s="148">
        <f>SUM(E571:E572)</f>
        <v>0</v>
      </c>
    </row>
    <row r="574" spans="1:5" ht="15" customHeight="1" x14ac:dyDescent="0.2"/>
    <row r="575" spans="1:5" ht="15" customHeight="1" x14ac:dyDescent="0.2"/>
    <row r="576" spans="1:5" ht="15" customHeight="1" x14ac:dyDescent="0.2"/>
    <row r="577" spans="1:5" ht="15" customHeight="1" x14ac:dyDescent="0.2"/>
    <row r="578" spans="1:5" ht="15" customHeight="1" x14ac:dyDescent="0.2"/>
    <row r="579" spans="1:5" ht="15" customHeight="1" x14ac:dyDescent="0.2"/>
    <row r="580" spans="1:5" ht="15" customHeight="1" x14ac:dyDescent="0.2"/>
    <row r="581" spans="1:5" ht="15" customHeight="1" x14ac:dyDescent="0.2"/>
    <row r="582" spans="1:5" ht="15" customHeight="1" x14ac:dyDescent="0.2"/>
    <row r="583" spans="1:5" ht="15" customHeight="1" x14ac:dyDescent="0.2"/>
    <row r="584" spans="1:5" ht="15" customHeight="1" x14ac:dyDescent="0.2"/>
    <row r="585" spans="1:5" ht="15" customHeight="1" x14ac:dyDescent="0.25">
      <c r="A585" s="4" t="s">
        <v>251</v>
      </c>
    </row>
    <row r="586" spans="1:5" ht="15" customHeight="1" x14ac:dyDescent="0.2">
      <c r="A586" s="247" t="s">
        <v>60</v>
      </c>
      <c r="B586" s="247"/>
      <c r="C586" s="247"/>
      <c r="D586" s="247"/>
      <c r="E586" s="247"/>
    </row>
    <row r="587" spans="1:5" ht="15" customHeight="1" x14ac:dyDescent="0.2">
      <c r="A587" s="246" t="s">
        <v>61</v>
      </c>
      <c r="B587" s="246"/>
      <c r="C587" s="246"/>
      <c r="D587" s="246"/>
      <c r="E587" s="246"/>
    </row>
    <row r="588" spans="1:5" ht="15" customHeight="1" x14ac:dyDescent="0.2">
      <c r="A588" s="245" t="s">
        <v>252</v>
      </c>
      <c r="B588" s="245"/>
      <c r="C588" s="245"/>
      <c r="D588" s="245"/>
      <c r="E588" s="245"/>
    </row>
    <row r="589" spans="1:5" ht="15" customHeight="1" x14ac:dyDescent="0.2">
      <c r="A589" s="245"/>
      <c r="B589" s="245"/>
      <c r="C589" s="245"/>
      <c r="D589" s="245"/>
      <c r="E589" s="245"/>
    </row>
    <row r="590" spans="1:5" ht="15" customHeight="1" x14ac:dyDescent="0.2">
      <c r="A590" s="245"/>
      <c r="B590" s="245"/>
      <c r="C590" s="245"/>
      <c r="D590" s="245"/>
      <c r="E590" s="245"/>
    </row>
    <row r="591" spans="1:5" ht="15" customHeight="1" x14ac:dyDescent="0.2">
      <c r="A591" s="245"/>
      <c r="B591" s="245"/>
      <c r="C591" s="245"/>
      <c r="D591" s="245"/>
      <c r="E591" s="245"/>
    </row>
    <row r="592" spans="1:5" ht="15" customHeight="1" x14ac:dyDescent="0.2">
      <c r="A592" s="245"/>
      <c r="B592" s="245"/>
      <c r="C592" s="245"/>
      <c r="D592" s="245"/>
      <c r="E592" s="245"/>
    </row>
    <row r="593" spans="1:5" ht="15" customHeight="1" x14ac:dyDescent="0.2">
      <c r="A593" s="245"/>
      <c r="B593" s="245"/>
      <c r="C593" s="245"/>
      <c r="D593" s="245"/>
      <c r="E593" s="245"/>
    </row>
    <row r="594" spans="1:5" ht="15" customHeight="1" x14ac:dyDescent="0.2">
      <c r="A594" s="245"/>
      <c r="B594" s="245"/>
      <c r="C594" s="245"/>
      <c r="D594" s="245"/>
      <c r="E594" s="245"/>
    </row>
    <row r="595" spans="1:5" ht="15" customHeight="1" x14ac:dyDescent="0.2"/>
    <row r="596" spans="1:5" ht="15" customHeight="1" x14ac:dyDescent="0.25">
      <c r="A596" s="5" t="s">
        <v>1</v>
      </c>
      <c r="B596" s="27"/>
      <c r="C596" s="27"/>
      <c r="D596" s="27"/>
      <c r="E596" s="27"/>
    </row>
    <row r="597" spans="1:5" ht="15" customHeight="1" x14ac:dyDescent="0.2">
      <c r="A597" s="7" t="s">
        <v>81</v>
      </c>
      <c r="B597" s="27"/>
      <c r="C597" s="27"/>
      <c r="D597" s="27"/>
      <c r="E597" s="28" t="s">
        <v>253</v>
      </c>
    </row>
    <row r="598" spans="1:5" ht="15" customHeight="1" x14ac:dyDescent="0.25">
      <c r="A598" s="25"/>
      <c r="B598" s="138"/>
      <c r="C598" s="27"/>
      <c r="D598" s="27"/>
      <c r="E598" s="76"/>
    </row>
    <row r="599" spans="1:5" ht="15" customHeight="1" x14ac:dyDescent="0.2">
      <c r="B599" s="140" t="s">
        <v>49</v>
      </c>
      <c r="C599" s="140" t="s">
        <v>50</v>
      </c>
      <c r="D599" s="141" t="s">
        <v>51</v>
      </c>
      <c r="E599" s="121" t="s">
        <v>52</v>
      </c>
    </row>
    <row r="600" spans="1:5" ht="15" customHeight="1" x14ac:dyDescent="0.2">
      <c r="B600" s="184">
        <v>103533063</v>
      </c>
      <c r="C600" s="156"/>
      <c r="D600" s="152" t="s">
        <v>254</v>
      </c>
      <c r="E600" s="174">
        <v>1843044.84</v>
      </c>
    </row>
    <row r="601" spans="1:5" ht="15" customHeight="1" x14ac:dyDescent="0.2">
      <c r="B601" s="185"/>
      <c r="C601" s="146" t="s">
        <v>54</v>
      </c>
      <c r="D601" s="147"/>
      <c r="E601" s="148">
        <f>SUM(E600:E600)</f>
        <v>1843044.84</v>
      </c>
    </row>
    <row r="602" spans="1:5" ht="15" customHeight="1" x14ac:dyDescent="0.2"/>
    <row r="603" spans="1:5" ht="15" customHeight="1" x14ac:dyDescent="0.25">
      <c r="A603" s="25" t="s">
        <v>17</v>
      </c>
      <c r="B603" s="27"/>
      <c r="C603" s="27"/>
      <c r="D603" s="27"/>
      <c r="E603" s="27"/>
    </row>
    <row r="604" spans="1:5" ht="15" customHeight="1" x14ac:dyDescent="0.2">
      <c r="A604" s="7" t="s">
        <v>81</v>
      </c>
      <c r="B604" s="27"/>
      <c r="C604" s="27"/>
      <c r="D604" s="27"/>
      <c r="E604" s="28" t="s">
        <v>253</v>
      </c>
    </row>
    <row r="605" spans="1:5" ht="15" customHeight="1" x14ac:dyDescent="0.25">
      <c r="A605" s="25"/>
      <c r="B605" s="138"/>
      <c r="C605" s="27"/>
      <c r="D605" s="27"/>
      <c r="E605" s="76"/>
    </row>
    <row r="606" spans="1:5" ht="15" customHeight="1" x14ac:dyDescent="0.2">
      <c r="A606" s="173"/>
      <c r="B606" s="66"/>
      <c r="C606" s="140" t="s">
        <v>50</v>
      </c>
      <c r="D606" s="141" t="s">
        <v>55</v>
      </c>
      <c r="E606" s="121" t="s">
        <v>52</v>
      </c>
    </row>
    <row r="607" spans="1:5" ht="15" customHeight="1" x14ac:dyDescent="0.2">
      <c r="A607" s="149"/>
      <c r="B607" s="150"/>
      <c r="C607" s="156">
        <v>3299</v>
      </c>
      <c r="D607" s="157" t="s">
        <v>101</v>
      </c>
      <c r="E607" s="174">
        <v>1843044.84</v>
      </c>
    </row>
    <row r="608" spans="1:5" ht="15" customHeight="1" x14ac:dyDescent="0.2">
      <c r="A608" s="175"/>
      <c r="B608" s="172"/>
      <c r="C608" s="146" t="s">
        <v>54</v>
      </c>
      <c r="D608" s="147"/>
      <c r="E608" s="148">
        <f>SUM(E607:E607)</f>
        <v>1843044.84</v>
      </c>
    </row>
    <row r="609" spans="1:5" ht="15" customHeight="1" x14ac:dyDescent="0.2"/>
    <row r="610" spans="1:5" ht="15" customHeight="1" x14ac:dyDescent="0.2"/>
    <row r="611" spans="1:5" ht="15" customHeight="1" x14ac:dyDescent="0.25">
      <c r="A611" s="4" t="s">
        <v>255</v>
      </c>
    </row>
    <row r="612" spans="1:5" ht="15" customHeight="1" x14ac:dyDescent="0.2">
      <c r="A612" s="246" t="s">
        <v>60</v>
      </c>
      <c r="B612" s="246"/>
      <c r="C612" s="246"/>
      <c r="D612" s="246"/>
      <c r="E612" s="246"/>
    </row>
    <row r="613" spans="1:5" ht="15" customHeight="1" x14ac:dyDescent="0.2">
      <c r="A613" s="246" t="s">
        <v>173</v>
      </c>
      <c r="B613" s="246"/>
      <c r="C613" s="246"/>
      <c r="D613" s="246"/>
      <c r="E613" s="246"/>
    </row>
    <row r="614" spans="1:5" ht="15" customHeight="1" x14ac:dyDescent="0.2">
      <c r="A614" s="250" t="s">
        <v>256</v>
      </c>
      <c r="B614" s="250"/>
      <c r="C614" s="250"/>
      <c r="D614" s="250"/>
      <c r="E614" s="250"/>
    </row>
    <row r="615" spans="1:5" ht="15" customHeight="1" x14ac:dyDescent="0.2">
      <c r="A615" s="250"/>
      <c r="B615" s="250"/>
      <c r="C615" s="250"/>
      <c r="D615" s="250"/>
      <c r="E615" s="250"/>
    </row>
    <row r="616" spans="1:5" ht="15" customHeight="1" x14ac:dyDescent="0.2">
      <c r="A616" s="250"/>
      <c r="B616" s="250"/>
      <c r="C616" s="250"/>
      <c r="D616" s="250"/>
      <c r="E616" s="250"/>
    </row>
    <row r="617" spans="1:5" ht="15" customHeight="1" x14ac:dyDescent="0.2">
      <c r="A617" s="250"/>
      <c r="B617" s="250"/>
      <c r="C617" s="250"/>
      <c r="D617" s="250"/>
      <c r="E617" s="250"/>
    </row>
    <row r="618" spans="1:5" ht="15" customHeight="1" x14ac:dyDescent="0.2">
      <c r="A618" s="250"/>
      <c r="B618" s="250"/>
      <c r="C618" s="250"/>
      <c r="D618" s="250"/>
      <c r="E618" s="250"/>
    </row>
    <row r="619" spans="1:5" ht="15" customHeight="1" x14ac:dyDescent="0.2">
      <c r="A619" s="250"/>
      <c r="B619" s="250"/>
      <c r="C619" s="250"/>
      <c r="D619" s="250"/>
      <c r="E619" s="250"/>
    </row>
    <row r="620" spans="1:5" ht="15" customHeight="1" x14ac:dyDescent="0.2">
      <c r="A620" s="250"/>
      <c r="B620" s="250"/>
      <c r="C620" s="250"/>
      <c r="D620" s="250"/>
      <c r="E620" s="250"/>
    </row>
    <row r="621" spans="1:5" ht="15" customHeight="1" x14ac:dyDescent="0.2"/>
    <row r="622" spans="1:5" ht="15" customHeight="1" x14ac:dyDescent="0.25">
      <c r="A622" s="5" t="s">
        <v>1</v>
      </c>
      <c r="B622" s="6"/>
      <c r="C622" s="6"/>
      <c r="D622" s="6"/>
      <c r="E622" s="6"/>
    </row>
    <row r="623" spans="1:5" ht="15" customHeight="1" x14ac:dyDescent="0.2">
      <c r="A623" s="7" t="s">
        <v>47</v>
      </c>
      <c r="B623" s="6"/>
      <c r="C623" s="6"/>
      <c r="D623" s="6"/>
      <c r="E623" s="8" t="s">
        <v>48</v>
      </c>
    </row>
    <row r="624" spans="1:5" ht="15" customHeight="1" x14ac:dyDescent="0.25">
      <c r="A624" s="120"/>
      <c r="B624" s="5"/>
      <c r="C624" s="6"/>
      <c r="D624" s="6"/>
      <c r="E624" s="10"/>
    </row>
    <row r="625" spans="1:5" ht="15" customHeight="1" x14ac:dyDescent="0.2">
      <c r="A625" s="138"/>
      <c r="B625" s="121" t="s">
        <v>49</v>
      </c>
      <c r="C625" s="121" t="s">
        <v>50</v>
      </c>
      <c r="D625" s="122" t="s">
        <v>51</v>
      </c>
      <c r="E625" s="121" t="s">
        <v>52</v>
      </c>
    </row>
    <row r="626" spans="1:5" ht="15" customHeight="1" x14ac:dyDescent="0.2">
      <c r="A626" s="138"/>
      <c r="B626" s="123">
        <v>34002</v>
      </c>
      <c r="C626" s="124"/>
      <c r="D626" s="125" t="s">
        <v>53</v>
      </c>
      <c r="E626" s="126">
        <v>50000</v>
      </c>
    </row>
    <row r="627" spans="1:5" ht="15" customHeight="1" x14ac:dyDescent="0.2">
      <c r="A627" s="138"/>
      <c r="B627" s="127"/>
      <c r="C627" s="128" t="s">
        <v>54</v>
      </c>
      <c r="D627" s="129"/>
      <c r="E627" s="130">
        <f>SUM(E626:E626)</f>
        <v>50000</v>
      </c>
    </row>
    <row r="628" spans="1:5" ht="15" customHeight="1" x14ac:dyDescent="0.2">
      <c r="A628" s="138"/>
      <c r="B628" s="133"/>
      <c r="C628" s="23"/>
      <c r="D628" s="6"/>
      <c r="E628" s="24"/>
    </row>
    <row r="629" spans="1:5" ht="15" customHeight="1" x14ac:dyDescent="0.25">
      <c r="A629" s="5" t="s">
        <v>17</v>
      </c>
      <c r="B629" s="6"/>
      <c r="C629" s="6"/>
      <c r="D629" s="6"/>
      <c r="E629" s="120"/>
    </row>
    <row r="630" spans="1:5" ht="15" customHeight="1" x14ac:dyDescent="0.2">
      <c r="A630" s="7" t="s">
        <v>47</v>
      </c>
      <c r="B630" s="6"/>
      <c r="C630" s="6"/>
      <c r="D630" s="6"/>
      <c r="E630" s="8" t="s">
        <v>48</v>
      </c>
    </row>
    <row r="631" spans="1:5" ht="15" customHeight="1" x14ac:dyDescent="0.2"/>
    <row r="632" spans="1:5" ht="15" customHeight="1" x14ac:dyDescent="0.2">
      <c r="B632" s="121" t="s">
        <v>49</v>
      </c>
      <c r="C632" s="121" t="s">
        <v>50</v>
      </c>
      <c r="D632" s="122" t="s">
        <v>51</v>
      </c>
      <c r="E632" s="121" t="s">
        <v>52</v>
      </c>
    </row>
    <row r="633" spans="1:5" ht="15" customHeight="1" x14ac:dyDescent="0.2">
      <c r="B633" s="123">
        <v>34002</v>
      </c>
      <c r="C633" s="124"/>
      <c r="D633" s="125" t="s">
        <v>71</v>
      </c>
      <c r="E633" s="126">
        <v>50000</v>
      </c>
    </row>
    <row r="634" spans="1:5" ht="15" customHeight="1" x14ac:dyDescent="0.2">
      <c r="B634" s="127"/>
      <c r="C634" s="128" t="s">
        <v>54</v>
      </c>
      <c r="D634" s="129"/>
      <c r="E634" s="130">
        <f>SUM(E633:E633)</f>
        <v>50000</v>
      </c>
    </row>
    <row r="635" spans="1:5" ht="15" customHeight="1" x14ac:dyDescent="0.2"/>
    <row r="636" spans="1:5" ht="15" customHeight="1" x14ac:dyDescent="0.2"/>
    <row r="637" spans="1:5" ht="15" customHeight="1" x14ac:dyDescent="0.2"/>
    <row r="638" spans="1:5" ht="15" customHeight="1" x14ac:dyDescent="0.25">
      <c r="A638" s="4" t="s">
        <v>257</v>
      </c>
    </row>
    <row r="639" spans="1:5" ht="15" customHeight="1" x14ac:dyDescent="0.2">
      <c r="A639" s="246" t="s">
        <v>60</v>
      </c>
      <c r="B639" s="246"/>
      <c r="C639" s="246"/>
      <c r="D639" s="246"/>
      <c r="E639" s="246"/>
    </row>
    <row r="640" spans="1:5" ht="15" customHeight="1" x14ac:dyDescent="0.2">
      <c r="A640" s="250" t="s">
        <v>258</v>
      </c>
      <c r="B640" s="250"/>
      <c r="C640" s="250"/>
      <c r="D640" s="250"/>
      <c r="E640" s="250"/>
    </row>
    <row r="641" spans="1:5" ht="15" customHeight="1" x14ac:dyDescent="0.2">
      <c r="A641" s="250"/>
      <c r="B641" s="250"/>
      <c r="C641" s="250"/>
      <c r="D641" s="250"/>
      <c r="E641" s="250"/>
    </row>
    <row r="642" spans="1:5" ht="15" customHeight="1" x14ac:dyDescent="0.2">
      <c r="A642" s="250"/>
      <c r="B642" s="250"/>
      <c r="C642" s="250"/>
      <c r="D642" s="250"/>
      <c r="E642" s="250"/>
    </row>
    <row r="643" spans="1:5" ht="15" customHeight="1" x14ac:dyDescent="0.2">
      <c r="A643" s="250"/>
      <c r="B643" s="250"/>
      <c r="C643" s="250"/>
      <c r="D643" s="250"/>
      <c r="E643" s="250"/>
    </row>
    <row r="644" spans="1:5" ht="15" customHeight="1" x14ac:dyDescent="0.2">
      <c r="A644" s="250"/>
      <c r="B644" s="250"/>
      <c r="C644" s="250"/>
      <c r="D644" s="250"/>
      <c r="E644" s="250"/>
    </row>
    <row r="645" spans="1:5" ht="15" customHeight="1" x14ac:dyDescent="0.2">
      <c r="A645" s="250"/>
      <c r="B645" s="250"/>
      <c r="C645" s="250"/>
      <c r="D645" s="250"/>
      <c r="E645" s="250"/>
    </row>
    <row r="646" spans="1:5" ht="15" customHeight="1" x14ac:dyDescent="0.2">
      <c r="A646" s="250"/>
      <c r="B646" s="250"/>
      <c r="C646" s="250"/>
      <c r="D646" s="250"/>
      <c r="E646" s="250"/>
    </row>
    <row r="647" spans="1:5" ht="15" customHeight="1" x14ac:dyDescent="0.2">
      <c r="A647" s="104"/>
      <c r="B647" s="104"/>
      <c r="C647" s="104"/>
      <c r="D647" s="104"/>
      <c r="E647" s="104"/>
    </row>
    <row r="648" spans="1:5" ht="15" customHeight="1" x14ac:dyDescent="0.25">
      <c r="A648" s="5" t="s">
        <v>1</v>
      </c>
      <c r="B648" s="27"/>
      <c r="C648" s="27"/>
      <c r="D648" s="27"/>
      <c r="E648" s="27"/>
    </row>
    <row r="649" spans="1:5" ht="15" customHeight="1" x14ac:dyDescent="0.2">
      <c r="A649" s="7" t="s">
        <v>87</v>
      </c>
      <c r="B649" s="6"/>
      <c r="C649" s="6"/>
      <c r="D649" s="6"/>
      <c r="E649" s="8" t="s">
        <v>108</v>
      </c>
    </row>
    <row r="650" spans="1:5" ht="15" customHeight="1" x14ac:dyDescent="0.25">
      <c r="A650" s="25"/>
      <c r="B650" s="138"/>
      <c r="C650" s="27"/>
      <c r="D650" s="27"/>
      <c r="E650" s="76"/>
    </row>
    <row r="651" spans="1:5" ht="15" customHeight="1" x14ac:dyDescent="0.2">
      <c r="A651" s="66"/>
      <c r="B651" s="66"/>
      <c r="C651" s="140" t="s">
        <v>50</v>
      </c>
      <c r="D651" s="141" t="s">
        <v>51</v>
      </c>
      <c r="E651" s="142" t="s">
        <v>52</v>
      </c>
    </row>
    <row r="652" spans="1:5" ht="15" customHeight="1" x14ac:dyDescent="0.2">
      <c r="A652" s="149"/>
      <c r="B652" s="150"/>
      <c r="C652" s="156"/>
      <c r="D652" s="176" t="s">
        <v>259</v>
      </c>
      <c r="E652" s="174">
        <v>22781359.219999999</v>
      </c>
    </row>
    <row r="653" spans="1:5" ht="15" customHeight="1" x14ac:dyDescent="0.2">
      <c r="A653" s="149"/>
      <c r="B653" s="175"/>
      <c r="C653" s="146" t="s">
        <v>54</v>
      </c>
      <c r="D653" s="147"/>
      <c r="E653" s="148">
        <f>SUM(E652:E652)</f>
        <v>22781359.219999999</v>
      </c>
    </row>
    <row r="654" spans="1:5" ht="15" customHeight="1" x14ac:dyDescent="0.2"/>
    <row r="655" spans="1:5" ht="15" customHeight="1" x14ac:dyDescent="0.25">
      <c r="A655" s="5" t="s">
        <v>17</v>
      </c>
      <c r="B655" s="38"/>
      <c r="C655" s="6"/>
      <c r="D655" s="6"/>
      <c r="E655" s="6"/>
    </row>
    <row r="656" spans="1:5" ht="15" customHeight="1" x14ac:dyDescent="0.2">
      <c r="A656" s="7" t="s">
        <v>67</v>
      </c>
      <c r="B656" s="38"/>
      <c r="C656" s="6"/>
      <c r="D656" s="6"/>
      <c r="E656" s="8" t="s">
        <v>68</v>
      </c>
    </row>
    <row r="657" spans="1:5" ht="15" customHeight="1" x14ac:dyDescent="0.25">
      <c r="A657" s="5"/>
      <c r="B657" s="186"/>
      <c r="C657" s="6"/>
      <c r="D657" s="6"/>
      <c r="E657" s="10"/>
    </row>
    <row r="658" spans="1:5" ht="15" customHeight="1" x14ac:dyDescent="0.2">
      <c r="A658" s="63"/>
      <c r="B658" s="63"/>
      <c r="C658" s="121" t="s">
        <v>50</v>
      </c>
      <c r="D658" s="154" t="s">
        <v>55</v>
      </c>
      <c r="E658" s="121" t="s">
        <v>52</v>
      </c>
    </row>
    <row r="659" spans="1:5" ht="15" customHeight="1" x14ac:dyDescent="0.2">
      <c r="A659" s="187"/>
      <c r="B659" s="159"/>
      <c r="C659" s="188">
        <v>6409</v>
      </c>
      <c r="D659" s="157" t="s">
        <v>76</v>
      </c>
      <c r="E659" s="174">
        <v>22781359.219999999</v>
      </c>
    </row>
    <row r="660" spans="1:5" ht="15" customHeight="1" x14ac:dyDescent="0.2">
      <c r="A660" s="187"/>
      <c r="B660" s="133"/>
      <c r="C660" s="128" t="s">
        <v>54</v>
      </c>
      <c r="D660" s="129"/>
      <c r="E660" s="130">
        <f>SUM(E659)</f>
        <v>22781359.219999999</v>
      </c>
    </row>
    <row r="661" spans="1:5" ht="15" customHeight="1" x14ac:dyDescent="0.2"/>
    <row r="662" spans="1:5" ht="15" customHeight="1" x14ac:dyDescent="0.2"/>
    <row r="663" spans="1:5" ht="15" customHeight="1" x14ac:dyDescent="0.25">
      <c r="A663" s="4" t="s">
        <v>260</v>
      </c>
    </row>
    <row r="664" spans="1:5" ht="15" customHeight="1" x14ac:dyDescent="0.2">
      <c r="A664" s="249" t="s">
        <v>74</v>
      </c>
      <c r="B664" s="249"/>
      <c r="C664" s="249"/>
      <c r="D664" s="249"/>
      <c r="E664" s="249"/>
    </row>
    <row r="665" spans="1:5" ht="15" customHeight="1" x14ac:dyDescent="0.2">
      <c r="A665" s="249"/>
      <c r="B665" s="249"/>
      <c r="C665" s="249"/>
      <c r="D665" s="249"/>
      <c r="E665" s="249"/>
    </row>
    <row r="666" spans="1:5" ht="15" customHeight="1" x14ac:dyDescent="0.2">
      <c r="A666" s="245" t="s">
        <v>261</v>
      </c>
      <c r="B666" s="245"/>
      <c r="C666" s="245"/>
      <c r="D666" s="245"/>
      <c r="E666" s="245"/>
    </row>
    <row r="667" spans="1:5" ht="15" customHeight="1" x14ac:dyDescent="0.2">
      <c r="A667" s="245"/>
      <c r="B667" s="245"/>
      <c r="C667" s="245"/>
      <c r="D667" s="245"/>
      <c r="E667" s="245"/>
    </row>
    <row r="668" spans="1:5" ht="15" customHeight="1" x14ac:dyDescent="0.2">
      <c r="A668" s="245"/>
      <c r="B668" s="245"/>
      <c r="C668" s="245"/>
      <c r="D668" s="245"/>
      <c r="E668" s="245"/>
    </row>
    <row r="669" spans="1:5" ht="15" customHeight="1" x14ac:dyDescent="0.2">
      <c r="A669" s="245"/>
      <c r="B669" s="245"/>
      <c r="C669" s="245"/>
      <c r="D669" s="245"/>
      <c r="E669" s="245"/>
    </row>
    <row r="670" spans="1:5" ht="15" customHeight="1" x14ac:dyDescent="0.2">
      <c r="A670" s="245"/>
      <c r="B670" s="245"/>
      <c r="C670" s="245"/>
      <c r="D670" s="245"/>
      <c r="E670" s="245"/>
    </row>
    <row r="671" spans="1:5" ht="15" customHeight="1" x14ac:dyDescent="0.2">
      <c r="A671" s="245"/>
      <c r="B671" s="245"/>
      <c r="C671" s="245"/>
      <c r="D671" s="245"/>
      <c r="E671" s="245"/>
    </row>
    <row r="672" spans="1:5" ht="15" customHeight="1" x14ac:dyDescent="0.2">
      <c r="A672" s="245"/>
      <c r="B672" s="245"/>
      <c r="C672" s="245"/>
      <c r="D672" s="245"/>
      <c r="E672" s="245"/>
    </row>
    <row r="673" spans="1:5" ht="15" customHeight="1" x14ac:dyDescent="0.2">
      <c r="A673" s="245"/>
      <c r="B673" s="245"/>
      <c r="C673" s="245"/>
      <c r="D673" s="245"/>
      <c r="E673" s="245"/>
    </row>
    <row r="674" spans="1:5" ht="15" customHeight="1" x14ac:dyDescent="0.2">
      <c r="A674" s="245"/>
      <c r="B674" s="245"/>
      <c r="C674" s="245"/>
      <c r="D674" s="245"/>
      <c r="E674" s="245"/>
    </row>
    <row r="675" spans="1:5" ht="15" customHeight="1" x14ac:dyDescent="0.2"/>
    <row r="676" spans="1:5" ht="15" customHeight="1" x14ac:dyDescent="0.25">
      <c r="A676" s="5" t="s">
        <v>17</v>
      </c>
      <c r="B676" s="6"/>
      <c r="C676" s="6"/>
      <c r="D676" s="6"/>
      <c r="E676" s="6"/>
    </row>
    <row r="677" spans="1:5" ht="15" customHeight="1" x14ac:dyDescent="0.2">
      <c r="A677" s="7" t="s">
        <v>67</v>
      </c>
      <c r="B677" s="6"/>
      <c r="C677" s="6"/>
      <c r="D677" s="6"/>
      <c r="E677" s="8" t="s">
        <v>68</v>
      </c>
    </row>
    <row r="678" spans="1:5" ht="15" customHeight="1" x14ac:dyDescent="0.25">
      <c r="A678" s="5"/>
      <c r="B678" s="9"/>
      <c r="C678" s="6"/>
      <c r="D678" s="6"/>
      <c r="E678" s="10"/>
    </row>
    <row r="679" spans="1:5" ht="15" customHeight="1" x14ac:dyDescent="0.2">
      <c r="B679" s="121" t="s">
        <v>49</v>
      </c>
      <c r="C679" s="121" t="s">
        <v>50</v>
      </c>
      <c r="D679" s="189" t="s">
        <v>55</v>
      </c>
      <c r="E679" s="142" t="s">
        <v>52</v>
      </c>
    </row>
    <row r="680" spans="1:5" ht="15" customHeight="1" x14ac:dyDescent="0.2">
      <c r="B680" s="190">
        <v>13307</v>
      </c>
      <c r="C680" s="191">
        <v>4324</v>
      </c>
      <c r="D680" s="192" t="s">
        <v>76</v>
      </c>
      <c r="E680" s="193">
        <v>-106400</v>
      </c>
    </row>
    <row r="681" spans="1:5" ht="15" customHeight="1" x14ac:dyDescent="0.2">
      <c r="B681" s="162"/>
      <c r="C681" s="128" t="s">
        <v>54</v>
      </c>
      <c r="D681" s="129"/>
      <c r="E681" s="130">
        <f>SUM(E680:E680)</f>
        <v>-106400</v>
      </c>
    </row>
    <row r="682" spans="1:5" ht="15" customHeight="1" x14ac:dyDescent="0.2"/>
    <row r="683" spans="1:5" ht="15" customHeight="1" x14ac:dyDescent="0.25">
      <c r="A683" s="25" t="s">
        <v>17</v>
      </c>
      <c r="B683" s="27"/>
      <c r="C683" s="27"/>
      <c r="D683" s="27"/>
      <c r="E683" s="27"/>
    </row>
    <row r="684" spans="1:5" ht="15" customHeight="1" x14ac:dyDescent="0.2">
      <c r="A684" s="29" t="s">
        <v>69</v>
      </c>
      <c r="B684" s="11"/>
      <c r="C684" s="11"/>
      <c r="D684" s="11"/>
      <c r="E684" s="11" t="s">
        <v>70</v>
      </c>
    </row>
    <row r="685" spans="1:5" ht="15" customHeight="1" x14ac:dyDescent="0.2">
      <c r="A685" s="11"/>
      <c r="B685" s="55"/>
      <c r="C685" s="27"/>
      <c r="D685" s="11"/>
      <c r="E685" s="56"/>
    </row>
    <row r="686" spans="1:5" ht="15" customHeight="1" x14ac:dyDescent="0.2">
      <c r="B686" s="121" t="s">
        <v>49</v>
      </c>
      <c r="C686" s="140" t="s">
        <v>50</v>
      </c>
      <c r="D686" s="161" t="s">
        <v>51</v>
      </c>
      <c r="E686" s="142" t="s">
        <v>52</v>
      </c>
    </row>
    <row r="687" spans="1:5" ht="15" customHeight="1" x14ac:dyDescent="0.2">
      <c r="B687" s="190">
        <v>13307</v>
      </c>
      <c r="C687" s="194"/>
      <c r="D687" s="132" t="s">
        <v>71</v>
      </c>
      <c r="E687" s="195">
        <v>66120</v>
      </c>
    </row>
    <row r="688" spans="1:5" ht="15" customHeight="1" x14ac:dyDescent="0.2">
      <c r="B688" s="162"/>
      <c r="C688" s="146" t="s">
        <v>54</v>
      </c>
      <c r="D688" s="178"/>
      <c r="E688" s="163">
        <f>SUM(E687:E687)</f>
        <v>66120</v>
      </c>
    </row>
    <row r="689" spans="1:5" ht="15" customHeight="1" x14ac:dyDescent="0.2">
      <c r="A689" s="11"/>
      <c r="B689" s="11"/>
      <c r="C689" s="11"/>
      <c r="D689" s="11"/>
      <c r="E689" s="11"/>
    </row>
    <row r="690" spans="1:5" ht="15" customHeight="1" x14ac:dyDescent="0.2">
      <c r="A690" s="11"/>
      <c r="B690" s="11"/>
      <c r="C690" s="11"/>
      <c r="D690" s="11"/>
      <c r="E690" s="11"/>
    </row>
    <row r="691" spans="1:5" ht="15" customHeight="1" x14ac:dyDescent="0.25">
      <c r="A691" s="25" t="s">
        <v>17</v>
      </c>
      <c r="B691" s="27"/>
      <c r="C691" s="27"/>
      <c r="D691" s="27"/>
      <c r="E691" s="27"/>
    </row>
    <row r="692" spans="1:5" ht="15" customHeight="1" x14ac:dyDescent="0.2">
      <c r="A692" s="29" t="s">
        <v>77</v>
      </c>
      <c r="B692" s="11"/>
      <c r="C692" s="11"/>
      <c r="D692" s="11"/>
      <c r="E692" s="11" t="s">
        <v>78</v>
      </c>
    </row>
    <row r="693" spans="1:5" ht="15" customHeight="1" x14ac:dyDescent="0.2">
      <c r="A693" s="11"/>
      <c r="B693" s="55"/>
      <c r="C693" s="27"/>
      <c r="D693" s="11"/>
      <c r="E693" s="56"/>
    </row>
    <row r="694" spans="1:5" ht="15" customHeight="1" x14ac:dyDescent="0.2">
      <c r="A694" s="63"/>
      <c r="B694" s="121" t="s">
        <v>49</v>
      </c>
      <c r="C694" s="140" t="s">
        <v>50</v>
      </c>
      <c r="D694" s="161" t="s">
        <v>51</v>
      </c>
      <c r="E694" s="142" t="s">
        <v>52</v>
      </c>
    </row>
    <row r="695" spans="1:5" ht="15" customHeight="1" x14ac:dyDescent="0.2">
      <c r="A695" s="64"/>
      <c r="B695" s="190">
        <v>13307</v>
      </c>
      <c r="C695" s="194"/>
      <c r="D695" s="132" t="s">
        <v>71</v>
      </c>
      <c r="E695" s="195">
        <v>40280</v>
      </c>
    </row>
    <row r="696" spans="1:5" ht="15" customHeight="1" x14ac:dyDescent="0.2">
      <c r="A696" s="65"/>
      <c r="B696" s="162"/>
      <c r="C696" s="146" t="s">
        <v>54</v>
      </c>
      <c r="D696" s="178"/>
      <c r="E696" s="163">
        <f>SUM(E695)</f>
        <v>40280</v>
      </c>
    </row>
    <row r="697" spans="1:5" ht="15" customHeight="1" x14ac:dyDescent="0.2"/>
    <row r="698" spans="1:5" ht="15" customHeight="1" x14ac:dyDescent="0.2"/>
    <row r="699" spans="1:5" ht="15" customHeight="1" x14ac:dyDescent="0.25">
      <c r="A699" s="4" t="s">
        <v>262</v>
      </c>
    </row>
    <row r="700" spans="1:5" ht="15" customHeight="1" x14ac:dyDescent="0.2">
      <c r="A700" s="246" t="s">
        <v>85</v>
      </c>
      <c r="B700" s="246"/>
      <c r="C700" s="246"/>
      <c r="D700" s="246"/>
      <c r="E700" s="246"/>
    </row>
    <row r="701" spans="1:5" ht="15" customHeight="1" x14ac:dyDescent="0.2">
      <c r="A701" s="246"/>
      <c r="B701" s="246"/>
      <c r="C701" s="246"/>
      <c r="D701" s="246"/>
      <c r="E701" s="246"/>
    </row>
    <row r="702" spans="1:5" ht="15" customHeight="1" x14ac:dyDescent="0.2">
      <c r="A702" s="245" t="s">
        <v>263</v>
      </c>
      <c r="B702" s="245"/>
      <c r="C702" s="245"/>
      <c r="D702" s="245"/>
      <c r="E702" s="245"/>
    </row>
    <row r="703" spans="1:5" ht="15" customHeight="1" x14ac:dyDescent="0.2">
      <c r="A703" s="245"/>
      <c r="B703" s="245"/>
      <c r="C703" s="245"/>
      <c r="D703" s="245"/>
      <c r="E703" s="245"/>
    </row>
    <row r="704" spans="1:5" ht="15" customHeight="1" x14ac:dyDescent="0.2">
      <c r="A704" s="245"/>
      <c r="B704" s="245"/>
      <c r="C704" s="245"/>
      <c r="D704" s="245"/>
      <c r="E704" s="245"/>
    </row>
    <row r="705" spans="1:5" ht="15" customHeight="1" x14ac:dyDescent="0.2">
      <c r="A705" s="245"/>
      <c r="B705" s="245"/>
      <c r="C705" s="245"/>
      <c r="D705" s="245"/>
      <c r="E705" s="245"/>
    </row>
    <row r="706" spans="1:5" ht="15" customHeight="1" x14ac:dyDescent="0.2">
      <c r="A706" s="245"/>
      <c r="B706" s="245"/>
      <c r="C706" s="245"/>
      <c r="D706" s="245"/>
      <c r="E706" s="245"/>
    </row>
    <row r="707" spans="1:5" ht="15" customHeight="1" x14ac:dyDescent="0.2">
      <c r="A707" s="245"/>
      <c r="B707" s="245"/>
      <c r="C707" s="245"/>
      <c r="D707" s="245"/>
      <c r="E707" s="245"/>
    </row>
    <row r="708" spans="1:5" ht="15" customHeight="1" x14ac:dyDescent="0.2">
      <c r="A708" s="245"/>
      <c r="B708" s="245"/>
      <c r="C708" s="245"/>
      <c r="D708" s="245"/>
      <c r="E708" s="245"/>
    </row>
    <row r="709" spans="1:5" ht="15" customHeight="1" x14ac:dyDescent="0.2">
      <c r="A709" s="245"/>
      <c r="B709" s="245"/>
      <c r="C709" s="245"/>
      <c r="D709" s="245"/>
      <c r="E709" s="245"/>
    </row>
    <row r="710" spans="1:5" ht="15" customHeight="1" x14ac:dyDescent="0.2">
      <c r="A710" s="36"/>
      <c r="B710" s="36"/>
      <c r="C710" s="36"/>
      <c r="D710" s="36"/>
      <c r="E710" s="36"/>
    </row>
    <row r="711" spans="1:5" ht="15" customHeight="1" x14ac:dyDescent="0.25">
      <c r="A711" s="5" t="s">
        <v>17</v>
      </c>
      <c r="B711" s="6"/>
      <c r="C711" s="6"/>
      <c r="D711" s="6"/>
      <c r="E711" s="6"/>
    </row>
    <row r="712" spans="1:5" ht="15" customHeight="1" x14ac:dyDescent="0.2">
      <c r="A712" s="7" t="s">
        <v>67</v>
      </c>
      <c r="B712" s="6"/>
      <c r="C712" s="6"/>
      <c r="D712" s="6"/>
      <c r="E712" s="8" t="s">
        <v>68</v>
      </c>
    </row>
    <row r="713" spans="1:5" ht="15" customHeight="1" x14ac:dyDescent="0.25">
      <c r="A713" s="120"/>
      <c r="B713" s="5"/>
      <c r="C713" s="6"/>
      <c r="D713" s="6"/>
      <c r="E713" s="10"/>
    </row>
    <row r="714" spans="1:5" ht="15" customHeight="1" x14ac:dyDescent="0.2">
      <c r="A714" s="63"/>
      <c r="B714" s="66"/>
      <c r="C714" s="121" t="s">
        <v>50</v>
      </c>
      <c r="D714" s="131" t="s">
        <v>55</v>
      </c>
      <c r="E714" s="121" t="s">
        <v>52</v>
      </c>
    </row>
    <row r="715" spans="1:5" ht="15" customHeight="1" x14ac:dyDescent="0.2">
      <c r="A715" s="155"/>
      <c r="B715" s="159"/>
      <c r="C715" s="151">
        <v>6409</v>
      </c>
      <c r="D715" s="157" t="s">
        <v>76</v>
      </c>
      <c r="E715" s="126">
        <v>-75000</v>
      </c>
    </row>
    <row r="716" spans="1:5" ht="15" customHeight="1" x14ac:dyDescent="0.2">
      <c r="A716" s="133"/>
      <c r="B716" s="160"/>
      <c r="C716" s="128" t="s">
        <v>54</v>
      </c>
      <c r="D716" s="135"/>
      <c r="E716" s="136">
        <f>SUM(E715:E715)</f>
        <v>-75000</v>
      </c>
    </row>
    <row r="717" spans="1:5" ht="15" customHeight="1" x14ac:dyDescent="0.2">
      <c r="A717" s="36"/>
      <c r="B717" s="36"/>
      <c r="C717" s="36"/>
      <c r="D717" s="36"/>
      <c r="E717" s="36"/>
    </row>
    <row r="718" spans="1:5" ht="15" customHeight="1" x14ac:dyDescent="0.25">
      <c r="A718" s="5" t="s">
        <v>17</v>
      </c>
      <c r="B718" s="6"/>
      <c r="C718" s="6"/>
      <c r="D718" s="138"/>
      <c r="E718" s="138"/>
    </row>
    <row r="719" spans="1:5" ht="15" customHeight="1" x14ac:dyDescent="0.2">
      <c r="A719" s="7" t="s">
        <v>87</v>
      </c>
      <c r="B719" s="6"/>
      <c r="C719" s="6"/>
      <c r="D719" s="6"/>
      <c r="E719" s="8" t="s">
        <v>108</v>
      </c>
    </row>
    <row r="720" spans="1:5" ht="15" customHeight="1" x14ac:dyDescent="0.2">
      <c r="A720" s="120"/>
      <c r="B720" s="70"/>
      <c r="C720" s="6"/>
      <c r="D720" s="120"/>
      <c r="E720" s="71"/>
    </row>
    <row r="721" spans="1:5" ht="15" customHeight="1" x14ac:dyDescent="0.2">
      <c r="C721" s="140" t="s">
        <v>50</v>
      </c>
      <c r="D721" s="141" t="s">
        <v>55</v>
      </c>
      <c r="E721" s="142" t="s">
        <v>52</v>
      </c>
    </row>
    <row r="722" spans="1:5" ht="15" customHeight="1" x14ac:dyDescent="0.2">
      <c r="C722" s="156">
        <v>3522</v>
      </c>
      <c r="D722" s="153" t="s">
        <v>56</v>
      </c>
      <c r="E722" s="158">
        <v>75000</v>
      </c>
    </row>
    <row r="723" spans="1:5" ht="15" customHeight="1" x14ac:dyDescent="0.2">
      <c r="C723" s="146" t="s">
        <v>54</v>
      </c>
      <c r="D723" s="147"/>
      <c r="E723" s="148">
        <f>SUM(E722:E722)</f>
        <v>75000</v>
      </c>
    </row>
    <row r="724" spans="1:5" ht="15" customHeight="1" x14ac:dyDescent="0.2"/>
    <row r="725" spans="1:5" ht="15" customHeight="1" x14ac:dyDescent="0.2"/>
    <row r="726" spans="1:5" ht="15" customHeight="1" x14ac:dyDescent="0.25">
      <c r="A726" s="4" t="s">
        <v>264</v>
      </c>
    </row>
    <row r="727" spans="1:5" ht="15" customHeight="1" x14ac:dyDescent="0.2">
      <c r="A727" s="249" t="s">
        <v>80</v>
      </c>
      <c r="B727" s="249"/>
      <c r="C727" s="249"/>
      <c r="D727" s="249"/>
      <c r="E727" s="249"/>
    </row>
    <row r="728" spans="1:5" ht="15" customHeight="1" x14ac:dyDescent="0.2">
      <c r="A728" s="249"/>
      <c r="B728" s="249"/>
      <c r="C728" s="249"/>
      <c r="D728" s="249"/>
      <c r="E728" s="249"/>
    </row>
    <row r="729" spans="1:5" ht="15" customHeight="1" x14ac:dyDescent="0.2">
      <c r="A729" s="245" t="s">
        <v>265</v>
      </c>
      <c r="B729" s="245"/>
      <c r="C729" s="245"/>
      <c r="D729" s="245"/>
      <c r="E729" s="245"/>
    </row>
    <row r="730" spans="1:5" ht="15" customHeight="1" x14ac:dyDescent="0.2">
      <c r="A730" s="245"/>
      <c r="B730" s="245"/>
      <c r="C730" s="245"/>
      <c r="D730" s="245"/>
      <c r="E730" s="245"/>
    </row>
    <row r="731" spans="1:5" ht="15" customHeight="1" x14ac:dyDescent="0.2">
      <c r="A731" s="245"/>
      <c r="B731" s="245"/>
      <c r="C731" s="245"/>
      <c r="D731" s="245"/>
      <c r="E731" s="245"/>
    </row>
    <row r="732" spans="1:5" ht="15" customHeight="1" x14ac:dyDescent="0.2">
      <c r="A732" s="245"/>
      <c r="B732" s="245"/>
      <c r="C732" s="245"/>
      <c r="D732" s="245"/>
      <c r="E732" s="245"/>
    </row>
    <row r="733" spans="1:5" ht="15" customHeight="1" x14ac:dyDescent="0.2">
      <c r="A733" s="245"/>
      <c r="B733" s="245"/>
      <c r="C733" s="245"/>
      <c r="D733" s="245"/>
      <c r="E733" s="245"/>
    </row>
    <row r="734" spans="1:5" ht="15" customHeight="1" x14ac:dyDescent="0.2">
      <c r="A734" s="245"/>
      <c r="B734" s="245"/>
      <c r="C734" s="245"/>
      <c r="D734" s="245"/>
      <c r="E734" s="245"/>
    </row>
    <row r="735" spans="1:5" ht="15" customHeight="1" x14ac:dyDescent="0.2">
      <c r="A735" s="245"/>
      <c r="B735" s="245"/>
      <c r="C735" s="245"/>
      <c r="D735" s="245"/>
      <c r="E735" s="245"/>
    </row>
    <row r="736" spans="1:5" ht="15" customHeight="1" x14ac:dyDescent="0.2">
      <c r="A736" s="36"/>
      <c r="B736" s="36"/>
      <c r="C736" s="36"/>
      <c r="D736" s="36"/>
      <c r="E736" s="36"/>
    </row>
    <row r="737" spans="1:5" ht="15" customHeight="1" x14ac:dyDescent="0.25">
      <c r="A737" s="5" t="s">
        <v>17</v>
      </c>
      <c r="B737" s="6"/>
      <c r="C737" s="6"/>
      <c r="D737" s="6"/>
      <c r="E737" s="6"/>
    </row>
    <row r="738" spans="1:5" ht="15" customHeight="1" x14ac:dyDescent="0.2">
      <c r="A738" s="7" t="s">
        <v>67</v>
      </c>
      <c r="B738" s="6"/>
      <c r="C738" s="6"/>
      <c r="D738" s="6"/>
      <c r="E738" s="8" t="s">
        <v>68</v>
      </c>
    </row>
    <row r="739" spans="1:5" ht="15" customHeight="1" x14ac:dyDescent="0.25">
      <c r="A739" s="120"/>
      <c r="B739" s="5"/>
      <c r="C739" s="6"/>
      <c r="D739" s="6"/>
      <c r="E739" s="10"/>
    </row>
    <row r="740" spans="1:5" ht="15" customHeight="1" x14ac:dyDescent="0.2">
      <c r="A740" s="63"/>
      <c r="B740" s="66"/>
      <c r="C740" s="121" t="s">
        <v>50</v>
      </c>
      <c r="D740" s="131" t="s">
        <v>55</v>
      </c>
      <c r="E740" s="121" t="s">
        <v>52</v>
      </c>
    </row>
    <row r="741" spans="1:5" ht="15" customHeight="1" x14ac:dyDescent="0.2">
      <c r="A741" s="155"/>
      <c r="B741" s="159"/>
      <c r="C741" s="151">
        <v>6409</v>
      </c>
      <c r="D741" s="157" t="s">
        <v>76</v>
      </c>
      <c r="E741" s="126">
        <v>-1423500</v>
      </c>
    </row>
    <row r="742" spans="1:5" ht="15" customHeight="1" x14ac:dyDescent="0.2">
      <c r="A742" s="133"/>
      <c r="B742" s="160"/>
      <c r="C742" s="128" t="s">
        <v>54</v>
      </c>
      <c r="D742" s="135"/>
      <c r="E742" s="136">
        <f>SUM(E741:E741)</f>
        <v>-1423500</v>
      </c>
    </row>
    <row r="743" spans="1:5" ht="15" customHeight="1" x14ac:dyDescent="0.2">
      <c r="A743" s="36"/>
      <c r="B743" s="36"/>
      <c r="C743" s="36"/>
      <c r="D743" s="36"/>
      <c r="E743" s="36"/>
    </row>
    <row r="744" spans="1:5" ht="15" customHeight="1" x14ac:dyDescent="0.25">
      <c r="A744" s="5" t="s">
        <v>17</v>
      </c>
      <c r="B744" s="6"/>
      <c r="C744" s="6"/>
      <c r="D744" s="138"/>
      <c r="E744" s="138"/>
    </row>
    <row r="745" spans="1:5" ht="15" customHeight="1" x14ac:dyDescent="0.2">
      <c r="A745" s="7" t="s">
        <v>81</v>
      </c>
      <c r="B745" s="6"/>
      <c r="C745" s="6"/>
      <c r="D745" s="6"/>
      <c r="E745" s="8" t="s">
        <v>266</v>
      </c>
    </row>
    <row r="746" spans="1:5" ht="15" customHeight="1" x14ac:dyDescent="0.2">
      <c r="A746" s="120"/>
      <c r="B746" s="70"/>
      <c r="C746" s="6"/>
      <c r="D746" s="120"/>
      <c r="E746" s="71"/>
    </row>
    <row r="747" spans="1:5" ht="15" customHeight="1" x14ac:dyDescent="0.2">
      <c r="C747" s="140" t="s">
        <v>50</v>
      </c>
      <c r="D747" s="141" t="s">
        <v>55</v>
      </c>
      <c r="E747" s="142" t="s">
        <v>52</v>
      </c>
    </row>
    <row r="748" spans="1:5" ht="15" customHeight="1" x14ac:dyDescent="0.2">
      <c r="C748" s="156">
        <v>6172</v>
      </c>
      <c r="D748" s="153" t="s">
        <v>56</v>
      </c>
      <c r="E748" s="158">
        <v>1423500</v>
      </c>
    </row>
    <row r="749" spans="1:5" ht="15" customHeight="1" x14ac:dyDescent="0.2">
      <c r="C749" s="146" t="s">
        <v>54</v>
      </c>
      <c r="D749" s="147"/>
      <c r="E749" s="148">
        <f>SUM(E748:E748)</f>
        <v>1423500</v>
      </c>
    </row>
    <row r="750" spans="1:5" ht="15" customHeight="1" x14ac:dyDescent="0.2"/>
    <row r="751" spans="1:5" ht="15" customHeight="1" x14ac:dyDescent="0.2"/>
    <row r="752" spans="1:5"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sheetData>
  <mergeCells count="64">
    <mergeCell ref="A700:E701"/>
    <mergeCell ref="A702:E709"/>
    <mergeCell ref="A727:E728"/>
    <mergeCell ref="A729:E735"/>
    <mergeCell ref="A613:E613"/>
    <mergeCell ref="A614:E620"/>
    <mergeCell ref="A639:E639"/>
    <mergeCell ref="A640:E646"/>
    <mergeCell ref="A664:E665"/>
    <mergeCell ref="A666:E674"/>
    <mergeCell ref="A612:E612"/>
    <mergeCell ref="A480:E481"/>
    <mergeCell ref="A482:E487"/>
    <mergeCell ref="A501:E502"/>
    <mergeCell ref="A503:E513"/>
    <mergeCell ref="A533:E534"/>
    <mergeCell ref="A535:E544"/>
    <mergeCell ref="A557:E558"/>
    <mergeCell ref="A559:E565"/>
    <mergeCell ref="A586:E586"/>
    <mergeCell ref="A587:E587"/>
    <mergeCell ref="A588:E594"/>
    <mergeCell ref="A459:E465"/>
    <mergeCell ref="A355:E356"/>
    <mergeCell ref="A357:E362"/>
    <mergeCell ref="A374:E375"/>
    <mergeCell ref="A376:E382"/>
    <mergeCell ref="A397:E398"/>
    <mergeCell ref="A399:E404"/>
    <mergeCell ref="A417:E418"/>
    <mergeCell ref="A419:E424"/>
    <mergeCell ref="A436:E437"/>
    <mergeCell ref="A438:E445"/>
    <mergeCell ref="A457:E458"/>
    <mergeCell ref="A335:E343"/>
    <mergeCell ref="A230:E231"/>
    <mergeCell ref="A232:E236"/>
    <mergeCell ref="A248:E249"/>
    <mergeCell ref="A250:E255"/>
    <mergeCell ref="A268:E269"/>
    <mergeCell ref="A270:E277"/>
    <mergeCell ref="A290:E291"/>
    <mergeCell ref="A292:E297"/>
    <mergeCell ref="A309:E310"/>
    <mergeCell ref="A311:E317"/>
    <mergeCell ref="A333:E334"/>
    <mergeCell ref="A203:E211"/>
    <mergeCell ref="A56:E56"/>
    <mergeCell ref="A57:E64"/>
    <mergeCell ref="A82:E82"/>
    <mergeCell ref="A83:E89"/>
    <mergeCell ref="A109:E110"/>
    <mergeCell ref="A111:E117"/>
    <mergeCell ref="A149:E150"/>
    <mergeCell ref="A151:E157"/>
    <mergeCell ref="A180:E181"/>
    <mergeCell ref="A182:E189"/>
    <mergeCell ref="A202:E202"/>
    <mergeCell ref="A29:E36"/>
    <mergeCell ref="A2:E2"/>
    <mergeCell ref="A3:E3"/>
    <mergeCell ref="A4:E9"/>
    <mergeCell ref="A27:E27"/>
    <mergeCell ref="A28:E28"/>
  </mergeCells>
  <pageMargins left="0.98425196850393704" right="0.98425196850393704" top="0.98425196850393704" bottom="0.98425196850393704" header="0.51181102362204722" footer="0.51181102362204722"/>
  <pageSetup paperSize="9" scale="92" firstPageNumber="22" orientation="portrait" useFirstPageNumber="1" r:id="rId1"/>
  <headerFooter alignWithMargins="0">
    <oddHeader>&amp;C&amp;"Arial,Kurzíva"Příloha č. 2: Rozpočtové změny č. 498/16 - 527/16 schválené Radou Olomouckého kraje 19.10.2016</oddHeader>
    <oddFooter xml:space="preserve">&amp;L&amp;"Arial,Kurzíva"Zastupitelstvo OK 19.12.2016
5.1. - Rozpočet Olomouckého kraje 2016 - rozpočtové změny 
Příloha č.2: Rozpočtové změny č. 498/16 - 527/16 schválené Radou Olomouckého kraje 19.10.2016&amp;R&amp;"Arial,Kurzíva"Strana &amp;P (celkem 58)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5"/>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4" t="s">
        <v>276</v>
      </c>
    </row>
    <row r="2" spans="1:5" ht="15" customHeight="1" x14ac:dyDescent="0.2">
      <c r="A2" s="246" t="s">
        <v>60</v>
      </c>
      <c r="B2" s="246"/>
      <c r="C2" s="246"/>
      <c r="D2" s="246"/>
      <c r="E2" s="246"/>
    </row>
    <row r="3" spans="1:5" ht="15" customHeight="1" x14ac:dyDescent="0.2">
      <c r="A3" s="246" t="s">
        <v>61</v>
      </c>
      <c r="B3" s="246"/>
      <c r="C3" s="246"/>
      <c r="D3" s="246"/>
      <c r="E3" s="246"/>
    </row>
    <row r="4" spans="1:5" ht="15" customHeight="1" x14ac:dyDescent="0.2">
      <c r="A4" s="245" t="s">
        <v>277</v>
      </c>
      <c r="B4" s="245"/>
      <c r="C4" s="245"/>
      <c r="D4" s="245"/>
      <c r="E4" s="245"/>
    </row>
    <row r="5" spans="1:5" ht="15" customHeight="1" x14ac:dyDescent="0.2">
      <c r="A5" s="245"/>
      <c r="B5" s="245"/>
      <c r="C5" s="245"/>
      <c r="D5" s="245"/>
      <c r="E5" s="245"/>
    </row>
    <row r="6" spans="1:5" ht="15" customHeight="1" x14ac:dyDescent="0.2">
      <c r="A6" s="245"/>
      <c r="B6" s="245"/>
      <c r="C6" s="245"/>
      <c r="D6" s="245"/>
      <c r="E6" s="245"/>
    </row>
    <row r="7" spans="1:5" ht="15" customHeight="1" x14ac:dyDescent="0.2">
      <c r="A7" s="245"/>
      <c r="B7" s="245"/>
      <c r="C7" s="245"/>
      <c r="D7" s="245"/>
      <c r="E7" s="245"/>
    </row>
    <row r="8" spans="1:5" ht="15" customHeight="1" x14ac:dyDescent="0.2">
      <c r="A8" s="245"/>
      <c r="B8" s="245"/>
      <c r="C8" s="245"/>
      <c r="D8" s="245"/>
      <c r="E8" s="245"/>
    </row>
    <row r="9" spans="1:5" ht="15" customHeight="1" x14ac:dyDescent="0.2">
      <c r="A9" s="36"/>
      <c r="B9" s="36"/>
      <c r="C9" s="36"/>
      <c r="D9" s="36"/>
      <c r="E9" s="36"/>
    </row>
    <row r="10" spans="1:5" ht="15" customHeight="1" x14ac:dyDescent="0.25">
      <c r="A10" s="5" t="s">
        <v>1</v>
      </c>
      <c r="B10" s="6"/>
      <c r="C10" s="6"/>
      <c r="D10" s="6"/>
      <c r="E10" s="6"/>
    </row>
    <row r="11" spans="1:5" ht="15" customHeight="1" x14ac:dyDescent="0.2">
      <c r="A11" s="7" t="s">
        <v>47</v>
      </c>
      <c r="B11" s="6"/>
      <c r="C11" s="6"/>
      <c r="D11" s="6"/>
      <c r="E11" s="8" t="s">
        <v>48</v>
      </c>
    </row>
    <row r="12" spans="1:5" ht="15" customHeight="1" x14ac:dyDescent="0.25">
      <c r="A12" s="120"/>
      <c r="B12" s="5"/>
      <c r="C12" s="6"/>
      <c r="D12" s="6"/>
      <c r="E12" s="10"/>
    </row>
    <row r="13" spans="1:5" ht="15" customHeight="1" x14ac:dyDescent="0.2">
      <c r="B13" s="121" t="s">
        <v>49</v>
      </c>
      <c r="C13" s="121" t="s">
        <v>50</v>
      </c>
      <c r="D13" s="122" t="s">
        <v>51</v>
      </c>
      <c r="E13" s="140" t="s">
        <v>52</v>
      </c>
    </row>
    <row r="14" spans="1:5" ht="15" customHeight="1" x14ac:dyDescent="0.2">
      <c r="B14" s="123">
        <v>33155</v>
      </c>
      <c r="C14" s="124"/>
      <c r="D14" s="125" t="s">
        <v>53</v>
      </c>
      <c r="E14" s="126">
        <v>62350000</v>
      </c>
    </row>
    <row r="15" spans="1:5" ht="15" customHeight="1" x14ac:dyDescent="0.2">
      <c r="B15" s="127"/>
      <c r="C15" s="128" t="s">
        <v>54</v>
      </c>
      <c r="D15" s="129"/>
      <c r="E15" s="130">
        <f>SUM(E14:E14)</f>
        <v>62350000</v>
      </c>
    </row>
    <row r="16" spans="1:5" ht="15" customHeight="1" x14ac:dyDescent="0.25">
      <c r="A16" s="40"/>
      <c r="B16" s="42"/>
      <c r="C16" s="42"/>
      <c r="D16" s="42"/>
      <c r="E16" s="42"/>
    </row>
    <row r="17" spans="1:5" ht="15" customHeight="1" x14ac:dyDescent="0.25">
      <c r="A17" s="25" t="s">
        <v>17</v>
      </c>
      <c r="B17" s="27"/>
      <c r="C17" s="27"/>
      <c r="D17" s="27"/>
      <c r="E17" s="138"/>
    </row>
    <row r="18" spans="1:5" ht="15" customHeight="1" x14ac:dyDescent="0.2">
      <c r="A18" s="7" t="s">
        <v>47</v>
      </c>
      <c r="B18" s="27"/>
      <c r="C18" s="27"/>
      <c r="D18" s="27"/>
      <c r="E18" s="8" t="s">
        <v>48</v>
      </c>
    </row>
    <row r="19" spans="1:5" ht="15" customHeight="1" x14ac:dyDescent="0.2"/>
    <row r="20" spans="1:5" ht="15" customHeight="1" x14ac:dyDescent="0.2">
      <c r="A20" s="199" t="s">
        <v>278</v>
      </c>
      <c r="E20" s="200">
        <v>62350000</v>
      </c>
    </row>
    <row r="21" spans="1:5" ht="15" customHeight="1" x14ac:dyDescent="0.2"/>
    <row r="22" spans="1:5" ht="15" customHeight="1" x14ac:dyDescent="0.2"/>
    <row r="23" spans="1:5" ht="15" customHeight="1" x14ac:dyDescent="0.25">
      <c r="A23" s="4" t="s">
        <v>279</v>
      </c>
    </row>
    <row r="24" spans="1:5" ht="15" customHeight="1" x14ac:dyDescent="0.2">
      <c r="A24" s="247" t="s">
        <v>60</v>
      </c>
      <c r="B24" s="247"/>
      <c r="C24" s="247"/>
      <c r="D24" s="247"/>
      <c r="E24" s="247"/>
    </row>
    <row r="25" spans="1:5" ht="15" customHeight="1" x14ac:dyDescent="0.2">
      <c r="A25" s="246" t="s">
        <v>280</v>
      </c>
      <c r="B25" s="246"/>
      <c r="C25" s="246"/>
      <c r="D25" s="246"/>
      <c r="E25" s="246"/>
    </row>
    <row r="26" spans="1:5" ht="15" customHeight="1" x14ac:dyDescent="0.2">
      <c r="A26" s="245" t="s">
        <v>281</v>
      </c>
      <c r="B26" s="245"/>
      <c r="C26" s="245"/>
      <c r="D26" s="245"/>
      <c r="E26" s="245"/>
    </row>
    <row r="27" spans="1:5" ht="15" customHeight="1" x14ac:dyDescent="0.2">
      <c r="A27" s="245"/>
      <c r="B27" s="245"/>
      <c r="C27" s="245"/>
      <c r="D27" s="245"/>
      <c r="E27" s="245"/>
    </row>
    <row r="28" spans="1:5" ht="15" customHeight="1" x14ac:dyDescent="0.2">
      <c r="A28" s="245"/>
      <c r="B28" s="245"/>
      <c r="C28" s="245"/>
      <c r="D28" s="245"/>
      <c r="E28" s="245"/>
    </row>
    <row r="29" spans="1:5" ht="15" customHeight="1" x14ac:dyDescent="0.2">
      <c r="A29" s="245"/>
      <c r="B29" s="245"/>
      <c r="C29" s="245"/>
      <c r="D29" s="245"/>
      <c r="E29" s="245"/>
    </row>
    <row r="30" spans="1:5" ht="15" customHeight="1" x14ac:dyDescent="0.2">
      <c r="A30" s="245"/>
      <c r="B30" s="245"/>
      <c r="C30" s="245"/>
      <c r="D30" s="245"/>
      <c r="E30" s="245"/>
    </row>
    <row r="31" spans="1:5" ht="15" customHeight="1" x14ac:dyDescent="0.2">
      <c r="A31" s="245"/>
      <c r="B31" s="245"/>
      <c r="C31" s="245"/>
      <c r="D31" s="245"/>
      <c r="E31" s="245"/>
    </row>
    <row r="32" spans="1:5" ht="15" customHeight="1" x14ac:dyDescent="0.2"/>
    <row r="33" spans="1:5" ht="15" customHeight="1" x14ac:dyDescent="0.25">
      <c r="A33" s="5" t="s">
        <v>1</v>
      </c>
      <c r="B33" s="27"/>
      <c r="C33" s="27"/>
      <c r="D33" s="27"/>
      <c r="E33" s="27"/>
    </row>
    <row r="34" spans="1:5" ht="15" customHeight="1" x14ac:dyDescent="0.2">
      <c r="A34" s="69" t="s">
        <v>81</v>
      </c>
      <c r="B34" s="27"/>
      <c r="C34" s="27"/>
      <c r="D34" s="27"/>
      <c r="E34" s="28" t="s">
        <v>282</v>
      </c>
    </row>
    <row r="35" spans="1:5" ht="15" customHeight="1" x14ac:dyDescent="0.25">
      <c r="A35" s="25"/>
      <c r="B35" s="138"/>
      <c r="C35" s="27"/>
      <c r="D35" s="27"/>
      <c r="E35" s="76"/>
    </row>
    <row r="36" spans="1:5" ht="15" customHeight="1" x14ac:dyDescent="0.2">
      <c r="B36" s="140" t="s">
        <v>49</v>
      </c>
      <c r="C36" s="140" t="s">
        <v>50</v>
      </c>
      <c r="D36" s="141" t="s">
        <v>51</v>
      </c>
      <c r="E36" s="121" t="s">
        <v>52</v>
      </c>
    </row>
    <row r="37" spans="1:5" ht="15" customHeight="1" x14ac:dyDescent="0.2">
      <c r="B37" s="184">
        <v>106515974</v>
      </c>
      <c r="C37" s="156"/>
      <c r="D37" s="176" t="s">
        <v>166</v>
      </c>
      <c r="E37" s="174">
        <v>17220000</v>
      </c>
    </row>
    <row r="38" spans="1:5" ht="15" customHeight="1" x14ac:dyDescent="0.2">
      <c r="B38" s="185"/>
      <c r="C38" s="146" t="s">
        <v>54</v>
      </c>
      <c r="D38" s="147"/>
      <c r="E38" s="148">
        <f>SUM(E37:E37)</f>
        <v>17220000</v>
      </c>
    </row>
    <row r="39" spans="1:5" ht="15" customHeight="1" x14ac:dyDescent="0.2"/>
    <row r="40" spans="1:5" ht="15" customHeight="1" x14ac:dyDescent="0.25">
      <c r="A40" s="25" t="s">
        <v>17</v>
      </c>
      <c r="B40" s="27"/>
      <c r="C40" s="27"/>
      <c r="D40" s="27"/>
      <c r="E40" s="27"/>
    </row>
    <row r="41" spans="1:5" ht="15" customHeight="1" x14ac:dyDescent="0.2">
      <c r="A41" s="69" t="s">
        <v>81</v>
      </c>
      <c r="B41" s="27"/>
      <c r="C41" s="27"/>
      <c r="D41" s="27"/>
      <c r="E41" s="28" t="s">
        <v>282</v>
      </c>
    </row>
    <row r="42" spans="1:5" ht="15" customHeight="1" x14ac:dyDescent="0.25">
      <c r="A42" s="25"/>
      <c r="B42" s="138"/>
      <c r="C42" s="27"/>
      <c r="D42" s="27"/>
      <c r="E42" s="76"/>
    </row>
    <row r="43" spans="1:5" ht="15" customHeight="1" x14ac:dyDescent="0.2">
      <c r="A43" s="173"/>
      <c r="B43" s="66"/>
      <c r="C43" s="140" t="s">
        <v>50</v>
      </c>
      <c r="D43" s="141" t="s">
        <v>55</v>
      </c>
      <c r="E43" s="121" t="s">
        <v>52</v>
      </c>
    </row>
    <row r="44" spans="1:5" ht="15" customHeight="1" x14ac:dyDescent="0.2">
      <c r="A44" s="149"/>
      <c r="B44" s="150"/>
      <c r="C44" s="156">
        <v>3713</v>
      </c>
      <c r="D44" s="157" t="s">
        <v>222</v>
      </c>
      <c r="E44" s="174">
        <v>17220000</v>
      </c>
    </row>
    <row r="45" spans="1:5" ht="15" customHeight="1" x14ac:dyDescent="0.2">
      <c r="A45" s="175"/>
      <c r="B45" s="172"/>
      <c r="C45" s="146" t="s">
        <v>54</v>
      </c>
      <c r="D45" s="147"/>
      <c r="E45" s="148">
        <f>SUM(E44:E44)</f>
        <v>17220000</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4" t="s">
        <v>283</v>
      </c>
    </row>
    <row r="55" spans="1:5" ht="15" customHeight="1" x14ac:dyDescent="0.2">
      <c r="A55" s="246" t="s">
        <v>60</v>
      </c>
      <c r="B55" s="246"/>
      <c r="C55" s="246"/>
      <c r="D55" s="246"/>
      <c r="E55" s="246"/>
    </row>
    <row r="56" spans="1:5" ht="15" customHeight="1" x14ac:dyDescent="0.2">
      <c r="A56" s="250" t="s">
        <v>284</v>
      </c>
      <c r="B56" s="250"/>
      <c r="C56" s="250"/>
      <c r="D56" s="250"/>
      <c r="E56" s="250"/>
    </row>
    <row r="57" spans="1:5" ht="15" customHeight="1" x14ac:dyDescent="0.2">
      <c r="A57" s="250"/>
      <c r="B57" s="250"/>
      <c r="C57" s="250"/>
      <c r="D57" s="250"/>
      <c r="E57" s="250"/>
    </row>
    <row r="58" spans="1:5" ht="15" customHeight="1" x14ac:dyDescent="0.2">
      <c r="A58" s="250"/>
      <c r="B58" s="250"/>
      <c r="C58" s="250"/>
      <c r="D58" s="250"/>
      <c r="E58" s="250"/>
    </row>
    <row r="59" spans="1:5" ht="15" customHeight="1" x14ac:dyDescent="0.2">
      <c r="A59" s="250"/>
      <c r="B59" s="250"/>
      <c r="C59" s="250"/>
      <c r="D59" s="250"/>
      <c r="E59" s="250"/>
    </row>
    <row r="60" spans="1:5" ht="15" customHeight="1" x14ac:dyDescent="0.2">
      <c r="A60" s="250"/>
      <c r="B60" s="250"/>
      <c r="C60" s="250"/>
      <c r="D60" s="250"/>
      <c r="E60" s="250"/>
    </row>
    <row r="61" spans="1:5" ht="15" customHeight="1" x14ac:dyDescent="0.2">
      <c r="A61" s="250"/>
      <c r="B61" s="250"/>
      <c r="C61" s="250"/>
      <c r="D61" s="250"/>
      <c r="E61" s="250"/>
    </row>
    <row r="62" spans="1:5" ht="15" customHeight="1" x14ac:dyDescent="0.2">
      <c r="A62" s="250"/>
      <c r="B62" s="250"/>
      <c r="C62" s="250"/>
      <c r="D62" s="250"/>
      <c r="E62" s="250"/>
    </row>
    <row r="63" spans="1:5" ht="15" customHeight="1" x14ac:dyDescent="0.2">
      <c r="A63" s="250"/>
      <c r="B63" s="250"/>
      <c r="C63" s="250"/>
      <c r="D63" s="250"/>
      <c r="E63" s="250"/>
    </row>
    <row r="64" spans="1:5" ht="15" customHeight="1" x14ac:dyDescent="0.2">
      <c r="A64" s="250"/>
      <c r="B64" s="250"/>
      <c r="C64" s="250"/>
      <c r="D64" s="250"/>
      <c r="E64" s="250"/>
    </row>
    <row r="65" spans="1:5" ht="15" customHeight="1" x14ac:dyDescent="0.2">
      <c r="A65" s="250"/>
      <c r="B65" s="250"/>
      <c r="C65" s="250"/>
      <c r="D65" s="250"/>
      <c r="E65" s="250"/>
    </row>
    <row r="66" spans="1:5" ht="15" customHeight="1" x14ac:dyDescent="0.2">
      <c r="A66" s="108"/>
      <c r="B66" s="108"/>
      <c r="C66" s="108"/>
      <c r="D66" s="108"/>
      <c r="E66" s="108"/>
    </row>
    <row r="67" spans="1:5" ht="15" customHeight="1" x14ac:dyDescent="0.25">
      <c r="A67" s="25" t="s">
        <v>1</v>
      </c>
      <c r="B67" s="27"/>
      <c r="C67" s="27"/>
      <c r="D67" s="27"/>
      <c r="E67" s="27"/>
    </row>
    <row r="68" spans="1:5" ht="15" customHeight="1" x14ac:dyDescent="0.2">
      <c r="A68" s="29" t="s">
        <v>67</v>
      </c>
      <c r="B68" s="27"/>
      <c r="C68" s="27"/>
      <c r="D68" s="27"/>
      <c r="E68" s="28" t="s">
        <v>68</v>
      </c>
    </row>
    <row r="69" spans="1:5" ht="15" customHeight="1" x14ac:dyDescent="0.25">
      <c r="B69" s="25"/>
      <c r="C69" s="27"/>
      <c r="D69" s="27"/>
      <c r="E69" s="76"/>
    </row>
    <row r="70" spans="1:5" ht="15" customHeight="1" x14ac:dyDescent="0.2">
      <c r="B70" s="66"/>
      <c r="C70" s="140" t="s">
        <v>50</v>
      </c>
      <c r="D70" s="141" t="s">
        <v>51</v>
      </c>
      <c r="E70" s="142" t="s">
        <v>52</v>
      </c>
    </row>
    <row r="71" spans="1:5" ht="15" customHeight="1" x14ac:dyDescent="0.2">
      <c r="B71" s="183"/>
      <c r="C71" s="156">
        <v>6172</v>
      </c>
      <c r="D71" s="201" t="s">
        <v>181</v>
      </c>
      <c r="E71" s="158">
        <v>52077</v>
      </c>
    </row>
    <row r="72" spans="1:5" ht="15" customHeight="1" x14ac:dyDescent="0.2">
      <c r="B72" s="183"/>
      <c r="C72" s="146" t="s">
        <v>54</v>
      </c>
      <c r="D72" s="147"/>
      <c r="E72" s="148">
        <f>SUM(E71:E71)</f>
        <v>52077</v>
      </c>
    </row>
    <row r="73" spans="1:5" ht="15" customHeight="1" x14ac:dyDescent="0.2">
      <c r="A73" s="138"/>
      <c r="B73" s="138"/>
      <c r="C73" s="138"/>
      <c r="D73" s="138"/>
      <c r="E73" s="138"/>
    </row>
    <row r="74" spans="1:5" ht="15" customHeight="1" x14ac:dyDescent="0.25">
      <c r="A74" s="5" t="s">
        <v>17</v>
      </c>
      <c r="B74" s="6"/>
      <c r="C74" s="6"/>
      <c r="D74" s="6"/>
      <c r="E74" s="6"/>
    </row>
    <row r="75" spans="1:5" ht="15" customHeight="1" x14ac:dyDescent="0.2">
      <c r="A75" s="7" t="s">
        <v>67</v>
      </c>
      <c r="B75" s="6"/>
      <c r="C75" s="6"/>
      <c r="D75" s="6"/>
      <c r="E75" s="8" t="s">
        <v>68</v>
      </c>
    </row>
    <row r="76" spans="1:5" ht="15" customHeight="1" x14ac:dyDescent="0.25">
      <c r="A76" s="120"/>
      <c r="B76" s="5"/>
      <c r="C76" s="6"/>
      <c r="D76" s="6"/>
      <c r="E76" s="10"/>
    </row>
    <row r="77" spans="1:5" ht="15" customHeight="1" x14ac:dyDescent="0.2">
      <c r="A77" s="63"/>
      <c r="B77" s="66"/>
      <c r="C77" s="121" t="s">
        <v>50</v>
      </c>
      <c r="D77" s="131" t="s">
        <v>55</v>
      </c>
      <c r="E77" s="121" t="s">
        <v>52</v>
      </c>
    </row>
    <row r="78" spans="1:5" ht="15" customHeight="1" x14ac:dyDescent="0.2">
      <c r="A78" s="155"/>
      <c r="B78" s="159"/>
      <c r="C78" s="151">
        <v>6409</v>
      </c>
      <c r="D78" s="157" t="s">
        <v>76</v>
      </c>
      <c r="E78" s="126">
        <v>-11146.17</v>
      </c>
    </row>
    <row r="79" spans="1:5" ht="15" customHeight="1" x14ac:dyDescent="0.2">
      <c r="A79" s="133"/>
      <c r="B79" s="160"/>
      <c r="C79" s="128" t="s">
        <v>54</v>
      </c>
      <c r="D79" s="135"/>
      <c r="E79" s="136">
        <f>SUM(E78:E78)</f>
        <v>-11146.17</v>
      </c>
    </row>
    <row r="80" spans="1:5" ht="15" customHeight="1" x14ac:dyDescent="0.2">
      <c r="A80" s="138"/>
      <c r="B80" s="138"/>
      <c r="C80" s="138"/>
      <c r="D80" s="138"/>
      <c r="E80" s="138"/>
    </row>
    <row r="81" spans="1:5" ht="15" customHeight="1" x14ac:dyDescent="0.25">
      <c r="A81" s="25" t="s">
        <v>17</v>
      </c>
      <c r="B81" s="27"/>
      <c r="C81" s="27"/>
      <c r="D81" s="27"/>
      <c r="E81" s="138"/>
    </row>
    <row r="82" spans="1:5" ht="15" customHeight="1" x14ac:dyDescent="0.2">
      <c r="A82" s="29" t="s">
        <v>77</v>
      </c>
      <c r="B82" s="138"/>
      <c r="C82" s="138"/>
      <c r="D82" s="138"/>
      <c r="E82" s="138" t="s">
        <v>78</v>
      </c>
    </row>
    <row r="83" spans="1:5" ht="15" customHeight="1" x14ac:dyDescent="0.2">
      <c r="A83" s="138"/>
      <c r="B83" s="55"/>
      <c r="C83" s="27"/>
      <c r="E83" s="56"/>
    </row>
    <row r="84" spans="1:5" ht="15" customHeight="1" x14ac:dyDescent="0.2">
      <c r="B84" s="66"/>
      <c r="C84" s="140" t="s">
        <v>50</v>
      </c>
      <c r="D84" s="189" t="s">
        <v>55</v>
      </c>
      <c r="E84" s="142" t="s">
        <v>52</v>
      </c>
    </row>
    <row r="85" spans="1:5" ht="15" customHeight="1" x14ac:dyDescent="0.2">
      <c r="B85" s="155"/>
      <c r="C85" s="151">
        <v>3513</v>
      </c>
      <c r="D85" s="157" t="s">
        <v>95</v>
      </c>
      <c r="E85" s="158">
        <v>-1000</v>
      </c>
    </row>
    <row r="86" spans="1:5" ht="15" customHeight="1" x14ac:dyDescent="0.2">
      <c r="B86" s="155"/>
      <c r="C86" s="151">
        <v>3522</v>
      </c>
      <c r="D86" s="157" t="s">
        <v>95</v>
      </c>
      <c r="E86" s="158">
        <f>52077+1000+11146.17</f>
        <v>64223.17</v>
      </c>
    </row>
    <row r="87" spans="1:5" ht="15" customHeight="1" x14ac:dyDescent="0.2">
      <c r="B87" s="183"/>
      <c r="C87" s="146" t="s">
        <v>54</v>
      </c>
      <c r="D87" s="178"/>
      <c r="E87" s="163">
        <f>SUM(E85:E86)</f>
        <v>63223.17</v>
      </c>
    </row>
    <row r="88" spans="1:5" ht="15" customHeight="1" x14ac:dyDescent="0.2"/>
    <row r="89" spans="1:5" ht="15" customHeight="1" x14ac:dyDescent="0.2"/>
    <row r="90" spans="1:5" ht="15" customHeight="1" x14ac:dyDescent="0.25">
      <c r="A90" s="4" t="s">
        <v>285</v>
      </c>
    </row>
    <row r="91" spans="1:5" ht="15" customHeight="1" x14ac:dyDescent="0.2">
      <c r="A91" s="249" t="s">
        <v>217</v>
      </c>
      <c r="B91" s="249"/>
      <c r="C91" s="249"/>
      <c r="D91" s="249"/>
      <c r="E91" s="249"/>
    </row>
    <row r="92" spans="1:5" ht="15" customHeight="1" x14ac:dyDescent="0.2">
      <c r="A92" s="249"/>
      <c r="B92" s="249"/>
      <c r="C92" s="249"/>
      <c r="D92" s="249"/>
      <c r="E92" s="249"/>
    </row>
    <row r="93" spans="1:5" ht="15" customHeight="1" x14ac:dyDescent="0.2">
      <c r="A93" s="245" t="s">
        <v>286</v>
      </c>
      <c r="B93" s="245"/>
      <c r="C93" s="245"/>
      <c r="D93" s="245"/>
      <c r="E93" s="245"/>
    </row>
    <row r="94" spans="1:5" ht="15" customHeight="1" x14ac:dyDescent="0.2">
      <c r="A94" s="245"/>
      <c r="B94" s="245"/>
      <c r="C94" s="245"/>
      <c r="D94" s="245"/>
      <c r="E94" s="245"/>
    </row>
    <row r="95" spans="1:5" ht="15" customHeight="1" x14ac:dyDescent="0.2">
      <c r="A95" s="245"/>
      <c r="B95" s="245"/>
      <c r="C95" s="245"/>
      <c r="D95" s="245"/>
      <c r="E95" s="245"/>
    </row>
    <row r="96" spans="1:5" ht="15" customHeight="1" x14ac:dyDescent="0.2">
      <c r="A96" s="245"/>
      <c r="B96" s="245"/>
      <c r="C96" s="245"/>
      <c r="D96" s="245"/>
      <c r="E96" s="245"/>
    </row>
    <row r="97" spans="1:5" ht="15" customHeight="1" x14ac:dyDescent="0.2">
      <c r="A97" s="245"/>
      <c r="B97" s="245"/>
      <c r="C97" s="245"/>
      <c r="D97" s="245"/>
      <c r="E97" s="245"/>
    </row>
    <row r="98" spans="1:5" ht="15" customHeight="1" x14ac:dyDescent="0.2">
      <c r="A98" s="27"/>
      <c r="B98" s="169"/>
      <c r="C98" s="95"/>
      <c r="D98" s="27"/>
      <c r="E98" s="170"/>
    </row>
    <row r="99" spans="1:5" ht="15" customHeight="1" x14ac:dyDescent="0.25">
      <c r="A99" s="5" t="s">
        <v>17</v>
      </c>
      <c r="B99" s="6"/>
      <c r="C99" s="6"/>
      <c r="D99" s="6"/>
      <c r="E99" s="6"/>
    </row>
    <row r="100" spans="1:5" ht="15" customHeight="1" x14ac:dyDescent="0.2">
      <c r="A100" s="7" t="s">
        <v>99</v>
      </c>
      <c r="B100" s="42"/>
      <c r="C100" s="42"/>
      <c r="D100" s="42"/>
      <c r="E100" s="42" t="s">
        <v>100</v>
      </c>
    </row>
    <row r="101" spans="1:5" ht="15" customHeight="1" x14ac:dyDescent="0.2">
      <c r="A101" s="120"/>
      <c r="B101" s="70"/>
      <c r="C101" s="6"/>
      <c r="D101" s="42"/>
      <c r="E101" s="71"/>
    </row>
    <row r="102" spans="1:5" ht="15" customHeight="1" x14ac:dyDescent="0.2">
      <c r="B102" s="63"/>
      <c r="C102" s="140" t="s">
        <v>50</v>
      </c>
      <c r="D102" s="141" t="s">
        <v>55</v>
      </c>
      <c r="E102" s="121" t="s">
        <v>52</v>
      </c>
    </row>
    <row r="103" spans="1:5" ht="15" customHeight="1" x14ac:dyDescent="0.2">
      <c r="B103" s="171"/>
      <c r="C103" s="156">
        <v>6172</v>
      </c>
      <c r="D103" s="157" t="s">
        <v>95</v>
      </c>
      <c r="E103" s="158">
        <v>-35000</v>
      </c>
    </row>
    <row r="104" spans="1:5" ht="15" customHeight="1" x14ac:dyDescent="0.2">
      <c r="B104" s="171"/>
      <c r="C104" s="156">
        <v>6172</v>
      </c>
      <c r="D104" s="153" t="s">
        <v>56</v>
      </c>
      <c r="E104" s="158">
        <v>35000</v>
      </c>
    </row>
    <row r="105" spans="1:5" ht="15" customHeight="1" x14ac:dyDescent="0.2">
      <c r="B105" s="172"/>
      <c r="C105" s="146" t="s">
        <v>54</v>
      </c>
      <c r="D105" s="147"/>
      <c r="E105" s="148">
        <f>SUM(E103:E104)</f>
        <v>0</v>
      </c>
    </row>
    <row r="106" spans="1:5" ht="15" customHeight="1" x14ac:dyDescent="0.25">
      <c r="A106" s="4"/>
    </row>
    <row r="107" spans="1:5" ht="15" customHeight="1" x14ac:dyDescent="0.25">
      <c r="A107" s="4"/>
    </row>
    <row r="108" spans="1:5" ht="15" customHeight="1" x14ac:dyDescent="0.25">
      <c r="A108" s="4" t="s">
        <v>287</v>
      </c>
    </row>
    <row r="109" spans="1:5" ht="15" customHeight="1" x14ac:dyDescent="0.2">
      <c r="A109" s="249" t="s">
        <v>217</v>
      </c>
      <c r="B109" s="249"/>
      <c r="C109" s="249"/>
      <c r="D109" s="249"/>
      <c r="E109" s="249"/>
    </row>
    <row r="110" spans="1:5" ht="15" customHeight="1" x14ac:dyDescent="0.2">
      <c r="A110" s="249"/>
      <c r="B110" s="249"/>
      <c r="C110" s="249"/>
      <c r="D110" s="249"/>
      <c r="E110" s="249"/>
    </row>
    <row r="111" spans="1:5" ht="15" customHeight="1" x14ac:dyDescent="0.2">
      <c r="A111" s="245" t="s">
        <v>288</v>
      </c>
      <c r="B111" s="245"/>
      <c r="C111" s="245"/>
      <c r="D111" s="245"/>
      <c r="E111" s="245"/>
    </row>
    <row r="112" spans="1:5" ht="15" customHeight="1" x14ac:dyDescent="0.2">
      <c r="A112" s="245"/>
      <c r="B112" s="245"/>
      <c r="C112" s="245"/>
      <c r="D112" s="245"/>
      <c r="E112" s="245"/>
    </row>
    <row r="113" spans="1:5" ht="15" customHeight="1" x14ac:dyDescent="0.2">
      <c r="A113" s="245"/>
      <c r="B113" s="245"/>
      <c r="C113" s="245"/>
      <c r="D113" s="245"/>
      <c r="E113" s="245"/>
    </row>
    <row r="114" spans="1:5" ht="15" customHeight="1" x14ac:dyDescent="0.2">
      <c r="A114" s="245"/>
      <c r="B114" s="245"/>
      <c r="C114" s="245"/>
      <c r="D114" s="245"/>
      <c r="E114" s="245"/>
    </row>
    <row r="115" spans="1:5" ht="15" customHeight="1" x14ac:dyDescent="0.2">
      <c r="A115" s="245"/>
      <c r="B115" s="245"/>
      <c r="C115" s="245"/>
      <c r="D115" s="245"/>
      <c r="E115" s="245"/>
    </row>
    <row r="116" spans="1:5" ht="15" customHeight="1" x14ac:dyDescent="0.2">
      <c r="A116" s="245"/>
      <c r="B116" s="245"/>
      <c r="C116" s="245"/>
      <c r="D116" s="245"/>
      <c r="E116" s="245"/>
    </row>
    <row r="117" spans="1:5" ht="15" customHeight="1" x14ac:dyDescent="0.2">
      <c r="A117" s="245"/>
      <c r="B117" s="245"/>
      <c r="C117" s="245"/>
      <c r="D117" s="245"/>
      <c r="E117" s="245"/>
    </row>
    <row r="118" spans="1:5" ht="15" customHeight="1" x14ac:dyDescent="0.2">
      <c r="A118" s="27"/>
      <c r="B118" s="169"/>
      <c r="C118" s="95"/>
      <c r="D118" s="27"/>
      <c r="E118" s="170"/>
    </row>
    <row r="119" spans="1:5" ht="15" customHeight="1" x14ac:dyDescent="0.25">
      <c r="A119" s="5" t="s">
        <v>17</v>
      </c>
      <c r="B119" s="6"/>
      <c r="C119" s="6"/>
      <c r="D119" s="6"/>
      <c r="E119" s="6"/>
    </row>
    <row r="120" spans="1:5" ht="15" customHeight="1" x14ac:dyDescent="0.2">
      <c r="A120" s="7" t="s">
        <v>99</v>
      </c>
      <c r="B120" s="42"/>
      <c r="C120" s="42"/>
      <c r="D120" s="42"/>
      <c r="E120" s="42" t="s">
        <v>219</v>
      </c>
    </row>
    <row r="121" spans="1:5" ht="15" customHeight="1" x14ac:dyDescent="0.2">
      <c r="A121" s="120"/>
      <c r="B121" s="70"/>
      <c r="C121" s="6"/>
      <c r="D121" s="42"/>
      <c r="E121" s="71"/>
    </row>
    <row r="122" spans="1:5" ht="15" customHeight="1" x14ac:dyDescent="0.2">
      <c r="B122" s="63"/>
      <c r="C122" s="140" t="s">
        <v>50</v>
      </c>
      <c r="D122" s="141" t="s">
        <v>55</v>
      </c>
      <c r="E122" s="121" t="s">
        <v>52</v>
      </c>
    </row>
    <row r="123" spans="1:5" ht="15" customHeight="1" x14ac:dyDescent="0.2">
      <c r="B123" s="171"/>
      <c r="C123" s="156">
        <v>6172</v>
      </c>
      <c r="D123" s="157" t="s">
        <v>89</v>
      </c>
      <c r="E123" s="158">
        <v>-105414</v>
      </c>
    </row>
    <row r="124" spans="1:5" ht="15" customHeight="1" x14ac:dyDescent="0.2">
      <c r="B124" s="171"/>
      <c r="C124" s="156">
        <v>6172</v>
      </c>
      <c r="D124" s="157" t="s">
        <v>95</v>
      </c>
      <c r="E124" s="158">
        <v>105414</v>
      </c>
    </row>
    <row r="125" spans="1:5" ht="15" customHeight="1" x14ac:dyDescent="0.2">
      <c r="B125" s="172"/>
      <c r="C125" s="146" t="s">
        <v>54</v>
      </c>
      <c r="D125" s="147"/>
      <c r="E125" s="148">
        <f>SUM(E123:E124)</f>
        <v>0</v>
      </c>
    </row>
    <row r="126" spans="1:5" ht="15" customHeight="1" x14ac:dyDescent="0.2"/>
    <row r="127" spans="1:5" ht="15" customHeight="1" x14ac:dyDescent="0.2"/>
    <row r="128" spans="1:5" ht="15" customHeight="1" x14ac:dyDescent="0.25">
      <c r="A128" s="4" t="s">
        <v>289</v>
      </c>
    </row>
    <row r="129" spans="1:5" ht="15" customHeight="1" x14ac:dyDescent="0.2">
      <c r="A129" s="249" t="s">
        <v>214</v>
      </c>
      <c r="B129" s="249"/>
      <c r="C129" s="249"/>
      <c r="D129" s="249"/>
      <c r="E129" s="249"/>
    </row>
    <row r="130" spans="1:5" ht="15" customHeight="1" x14ac:dyDescent="0.2">
      <c r="A130" s="249"/>
      <c r="B130" s="249"/>
      <c r="C130" s="249"/>
      <c r="D130" s="249"/>
      <c r="E130" s="249"/>
    </row>
    <row r="131" spans="1:5" ht="15" customHeight="1" x14ac:dyDescent="0.2">
      <c r="A131" s="245" t="s">
        <v>290</v>
      </c>
      <c r="B131" s="245"/>
      <c r="C131" s="245"/>
      <c r="D131" s="245"/>
      <c r="E131" s="245"/>
    </row>
    <row r="132" spans="1:5" ht="15" customHeight="1" x14ac:dyDescent="0.2">
      <c r="A132" s="245"/>
      <c r="B132" s="245"/>
      <c r="C132" s="245"/>
      <c r="D132" s="245"/>
      <c r="E132" s="245"/>
    </row>
    <row r="133" spans="1:5" ht="15" customHeight="1" x14ac:dyDescent="0.2">
      <c r="A133" s="245"/>
      <c r="B133" s="245"/>
      <c r="C133" s="245"/>
      <c r="D133" s="245"/>
      <c r="E133" s="245"/>
    </row>
    <row r="134" spans="1:5" ht="15" customHeight="1" x14ac:dyDescent="0.2">
      <c r="A134" s="245"/>
      <c r="B134" s="245"/>
      <c r="C134" s="245"/>
      <c r="D134" s="245"/>
      <c r="E134" s="245"/>
    </row>
    <row r="135" spans="1:5" ht="15" customHeight="1" x14ac:dyDescent="0.2">
      <c r="A135" s="245"/>
      <c r="B135" s="245"/>
      <c r="C135" s="245"/>
      <c r="D135" s="245"/>
      <c r="E135" s="245"/>
    </row>
    <row r="136" spans="1:5" ht="15" customHeight="1" x14ac:dyDescent="0.2">
      <c r="A136" s="245"/>
      <c r="B136" s="245"/>
      <c r="C136" s="245"/>
      <c r="D136" s="245"/>
      <c r="E136" s="245"/>
    </row>
    <row r="137" spans="1:5" ht="15" customHeight="1" x14ac:dyDescent="0.2">
      <c r="A137" s="245"/>
      <c r="B137" s="245"/>
      <c r="C137" s="245"/>
      <c r="D137" s="245"/>
      <c r="E137" s="245"/>
    </row>
    <row r="138" spans="1:5" ht="15" customHeight="1" x14ac:dyDescent="0.2"/>
    <row r="139" spans="1:5" ht="15" customHeight="1" x14ac:dyDescent="0.25">
      <c r="A139" s="25" t="s">
        <v>17</v>
      </c>
      <c r="B139" s="27"/>
      <c r="C139" s="27"/>
      <c r="D139" s="27"/>
      <c r="E139" s="27"/>
    </row>
    <row r="140" spans="1:5" ht="15" customHeight="1" x14ac:dyDescent="0.2">
      <c r="A140" s="29" t="s">
        <v>21</v>
      </c>
      <c r="B140" s="27"/>
      <c r="C140" s="27"/>
      <c r="D140" s="27"/>
      <c r="E140" s="28" t="s">
        <v>104</v>
      </c>
    </row>
    <row r="141" spans="1:5" ht="15" customHeight="1" x14ac:dyDescent="0.25">
      <c r="A141" s="25"/>
      <c r="B141" s="138"/>
      <c r="C141" s="27"/>
      <c r="D141" s="27"/>
      <c r="E141" s="76"/>
    </row>
    <row r="142" spans="1:5" ht="15" customHeight="1" x14ac:dyDescent="0.2">
      <c r="A142" s="159"/>
      <c r="B142" s="66"/>
      <c r="C142" s="140" t="s">
        <v>50</v>
      </c>
      <c r="D142" s="131" t="s">
        <v>55</v>
      </c>
      <c r="E142" s="121" t="s">
        <v>52</v>
      </c>
    </row>
    <row r="143" spans="1:5" ht="15" customHeight="1" x14ac:dyDescent="0.2">
      <c r="A143" s="159"/>
      <c r="B143" s="150"/>
      <c r="C143" s="151">
        <v>6113</v>
      </c>
      <c r="D143" s="157" t="s">
        <v>105</v>
      </c>
      <c r="E143" s="167">
        <v>-14000</v>
      </c>
    </row>
    <row r="144" spans="1:5" ht="15" customHeight="1" x14ac:dyDescent="0.2">
      <c r="A144" s="159"/>
      <c r="B144" s="150"/>
      <c r="C144" s="151">
        <v>6113</v>
      </c>
      <c r="D144" s="157" t="s">
        <v>95</v>
      </c>
      <c r="E144" s="167">
        <v>14000</v>
      </c>
    </row>
    <row r="145" spans="1:5" ht="15" customHeight="1" x14ac:dyDescent="0.2">
      <c r="A145" s="27"/>
      <c r="B145" s="168"/>
      <c r="C145" s="146" t="s">
        <v>54</v>
      </c>
      <c r="D145" s="147"/>
      <c r="E145" s="148">
        <f>SUM(E143:E144)</f>
        <v>0</v>
      </c>
    </row>
    <row r="146" spans="1:5" ht="15" customHeight="1" x14ac:dyDescent="0.2"/>
    <row r="147" spans="1:5" ht="15" customHeight="1" x14ac:dyDescent="0.2"/>
    <row r="148" spans="1:5" ht="15" customHeight="1" x14ac:dyDescent="0.25">
      <c r="A148" s="4" t="s">
        <v>291</v>
      </c>
    </row>
    <row r="149" spans="1:5" ht="15" customHeight="1" x14ac:dyDescent="0.2">
      <c r="A149" s="249" t="s">
        <v>160</v>
      </c>
      <c r="B149" s="249"/>
      <c r="C149" s="249"/>
      <c r="D149" s="249"/>
      <c r="E149" s="249"/>
    </row>
    <row r="150" spans="1:5" ht="15" customHeight="1" x14ac:dyDescent="0.2">
      <c r="A150" s="249"/>
      <c r="B150" s="249"/>
      <c r="C150" s="249"/>
      <c r="D150" s="249"/>
      <c r="E150" s="249"/>
    </row>
    <row r="151" spans="1:5" ht="15" customHeight="1" x14ac:dyDescent="0.2">
      <c r="A151" s="250" t="s">
        <v>292</v>
      </c>
      <c r="B151" s="250"/>
      <c r="C151" s="250"/>
      <c r="D151" s="250"/>
      <c r="E151" s="250"/>
    </row>
    <row r="152" spans="1:5" ht="15" customHeight="1" x14ac:dyDescent="0.2">
      <c r="A152" s="250"/>
      <c r="B152" s="250"/>
      <c r="C152" s="250"/>
      <c r="D152" s="250"/>
      <c r="E152" s="250"/>
    </row>
    <row r="153" spans="1:5" ht="15" customHeight="1" x14ac:dyDescent="0.2">
      <c r="A153" s="250"/>
      <c r="B153" s="250"/>
      <c r="C153" s="250"/>
      <c r="D153" s="250"/>
      <c r="E153" s="250"/>
    </row>
    <row r="154" spans="1:5" ht="15" customHeight="1" x14ac:dyDescent="0.2">
      <c r="A154" s="250"/>
      <c r="B154" s="250"/>
      <c r="C154" s="250"/>
      <c r="D154" s="250"/>
      <c r="E154" s="250"/>
    </row>
    <row r="155" spans="1:5" ht="15" customHeight="1" x14ac:dyDescent="0.2">
      <c r="A155" s="250"/>
      <c r="B155" s="250"/>
      <c r="C155" s="250"/>
      <c r="D155" s="250"/>
      <c r="E155" s="250"/>
    </row>
    <row r="156" spans="1:5" ht="15" customHeight="1" x14ac:dyDescent="0.2">
      <c r="A156" s="250"/>
      <c r="B156" s="250"/>
      <c r="C156" s="250"/>
      <c r="D156" s="250"/>
      <c r="E156" s="250"/>
    </row>
    <row r="157" spans="1:5" ht="15" customHeight="1" x14ac:dyDescent="0.2">
      <c r="A157" s="250"/>
      <c r="B157" s="250"/>
      <c r="C157" s="250"/>
      <c r="D157" s="250"/>
      <c r="E157" s="250"/>
    </row>
    <row r="158" spans="1:5" ht="15" customHeight="1" x14ac:dyDescent="0.2">
      <c r="A158" s="250"/>
      <c r="B158" s="250"/>
      <c r="C158" s="250"/>
      <c r="D158" s="250"/>
      <c r="E158" s="250"/>
    </row>
    <row r="159" spans="1:5" ht="15" customHeight="1" x14ac:dyDescent="0.25">
      <c r="A159" s="4"/>
    </row>
    <row r="160" spans="1:5" ht="15" customHeight="1" x14ac:dyDescent="0.25">
      <c r="A160" s="4"/>
    </row>
    <row r="161" spans="1:5" ht="15" customHeight="1" x14ac:dyDescent="0.25">
      <c r="A161" s="5" t="s">
        <v>17</v>
      </c>
      <c r="B161" s="27"/>
      <c r="C161" s="27"/>
      <c r="D161" s="27"/>
      <c r="E161" s="27"/>
    </row>
    <row r="162" spans="1:5" ht="15" customHeight="1" x14ac:dyDescent="0.2">
      <c r="A162" s="69" t="s">
        <v>81</v>
      </c>
      <c r="B162" s="27"/>
      <c r="C162" s="27"/>
      <c r="D162" s="27"/>
      <c r="E162" s="28" t="s">
        <v>82</v>
      </c>
    </row>
    <row r="163" spans="1:5" ht="15" customHeight="1" x14ac:dyDescent="0.25">
      <c r="A163" s="25"/>
      <c r="B163" s="138"/>
      <c r="C163" s="27"/>
      <c r="D163" s="27"/>
      <c r="E163" s="76"/>
    </row>
    <row r="164" spans="1:5" ht="15" customHeight="1" x14ac:dyDescent="0.2">
      <c r="A164" s="173"/>
      <c r="B164" s="66"/>
      <c r="C164" s="140" t="s">
        <v>50</v>
      </c>
      <c r="D164" s="141" t="s">
        <v>55</v>
      </c>
      <c r="E164" s="142" t="s">
        <v>52</v>
      </c>
    </row>
    <row r="165" spans="1:5" ht="15" customHeight="1" x14ac:dyDescent="0.2">
      <c r="A165" s="149"/>
      <c r="B165" s="150"/>
      <c r="C165" s="156">
        <v>2212</v>
      </c>
      <c r="D165" s="157" t="s">
        <v>222</v>
      </c>
      <c r="E165" s="174">
        <v>-300000</v>
      </c>
    </row>
    <row r="166" spans="1:5" ht="15" customHeight="1" x14ac:dyDescent="0.2">
      <c r="A166" s="149"/>
      <c r="B166" s="150"/>
      <c r="C166" s="156">
        <v>2219</v>
      </c>
      <c r="D166" s="153" t="s">
        <v>56</v>
      </c>
      <c r="E166" s="174">
        <v>300000</v>
      </c>
    </row>
    <row r="167" spans="1:5" ht="15" customHeight="1" x14ac:dyDescent="0.2">
      <c r="A167" s="175"/>
      <c r="B167" s="175"/>
      <c r="C167" s="146" t="s">
        <v>54</v>
      </c>
      <c r="D167" s="147"/>
      <c r="E167" s="148">
        <f>SUM(E165:E166)</f>
        <v>0</v>
      </c>
    </row>
    <row r="168" spans="1:5" ht="15" customHeight="1" x14ac:dyDescent="0.2"/>
    <row r="169" spans="1:5" ht="15" customHeight="1" x14ac:dyDescent="0.2"/>
    <row r="170" spans="1:5" ht="15" customHeight="1" x14ac:dyDescent="0.25">
      <c r="A170" s="4" t="s">
        <v>293</v>
      </c>
    </row>
    <row r="171" spans="1:5" ht="15" customHeight="1" x14ac:dyDescent="0.2">
      <c r="A171" s="249" t="s">
        <v>129</v>
      </c>
      <c r="B171" s="249"/>
      <c r="C171" s="249"/>
      <c r="D171" s="249"/>
      <c r="E171" s="249"/>
    </row>
    <row r="172" spans="1:5" ht="15" customHeight="1" x14ac:dyDescent="0.2">
      <c r="A172" s="249"/>
      <c r="B172" s="249"/>
      <c r="C172" s="249"/>
      <c r="D172" s="249"/>
      <c r="E172" s="249"/>
    </row>
    <row r="173" spans="1:5" ht="15" customHeight="1" x14ac:dyDescent="0.2">
      <c r="A173" s="245" t="s">
        <v>294</v>
      </c>
      <c r="B173" s="245"/>
      <c r="C173" s="245"/>
      <c r="D173" s="245"/>
      <c r="E173" s="245"/>
    </row>
    <row r="174" spans="1:5" ht="15" customHeight="1" x14ac:dyDescent="0.2">
      <c r="A174" s="245"/>
      <c r="B174" s="245"/>
      <c r="C174" s="245"/>
      <c r="D174" s="245"/>
      <c r="E174" s="245"/>
    </row>
    <row r="175" spans="1:5" ht="15" customHeight="1" x14ac:dyDescent="0.2">
      <c r="A175" s="245"/>
      <c r="B175" s="245"/>
      <c r="C175" s="245"/>
      <c r="D175" s="245"/>
      <c r="E175" s="245"/>
    </row>
    <row r="176" spans="1:5" ht="15" customHeight="1" x14ac:dyDescent="0.2">
      <c r="A176" s="245"/>
      <c r="B176" s="245"/>
      <c r="C176" s="245"/>
      <c r="D176" s="245"/>
      <c r="E176" s="245"/>
    </row>
    <row r="177" spans="1:5" ht="15" customHeight="1" x14ac:dyDescent="0.2">
      <c r="A177" s="245"/>
      <c r="B177" s="245"/>
      <c r="C177" s="245"/>
      <c r="D177" s="245"/>
      <c r="E177" s="245"/>
    </row>
    <row r="178" spans="1:5" ht="15" customHeight="1" x14ac:dyDescent="0.2">
      <c r="A178" s="245"/>
      <c r="B178" s="245"/>
      <c r="C178" s="245"/>
      <c r="D178" s="245"/>
      <c r="E178" s="245"/>
    </row>
    <row r="179" spans="1:5" ht="15" customHeight="1" x14ac:dyDescent="0.2">
      <c r="A179" s="245"/>
      <c r="B179" s="245"/>
      <c r="C179" s="245"/>
      <c r="D179" s="245"/>
      <c r="E179" s="245"/>
    </row>
    <row r="180" spans="1:5" ht="15" customHeight="1" x14ac:dyDescent="0.2">
      <c r="A180" s="245"/>
      <c r="B180" s="245"/>
      <c r="C180" s="245"/>
      <c r="D180" s="245"/>
      <c r="E180" s="245"/>
    </row>
    <row r="181" spans="1:5" ht="15" customHeight="1" x14ac:dyDescent="0.2"/>
    <row r="182" spans="1:5" ht="15" customHeight="1" x14ac:dyDescent="0.25">
      <c r="A182" s="25" t="s">
        <v>17</v>
      </c>
      <c r="B182" s="27"/>
      <c r="C182" s="27"/>
      <c r="D182" s="27"/>
      <c r="E182" s="138"/>
    </row>
    <row r="183" spans="1:5" ht="15" customHeight="1" x14ac:dyDescent="0.2">
      <c r="A183" s="7" t="s">
        <v>47</v>
      </c>
      <c r="B183" s="27"/>
      <c r="C183" s="27"/>
      <c r="D183" s="27"/>
      <c r="E183" s="28" t="s">
        <v>48</v>
      </c>
    </row>
    <row r="184" spans="1:5" ht="15" customHeight="1" x14ac:dyDescent="0.2">
      <c r="A184" s="29"/>
      <c r="B184" s="138"/>
      <c r="C184" s="27"/>
      <c r="D184" s="27"/>
      <c r="E184" s="76"/>
    </row>
    <row r="185" spans="1:5" ht="15" customHeight="1" x14ac:dyDescent="0.2">
      <c r="A185" s="66"/>
      <c r="B185" s="66"/>
      <c r="C185" s="140" t="s">
        <v>50</v>
      </c>
      <c r="D185" s="131" t="s">
        <v>55</v>
      </c>
      <c r="E185" s="142" t="s">
        <v>52</v>
      </c>
    </row>
    <row r="186" spans="1:5" ht="15" customHeight="1" x14ac:dyDescent="0.2">
      <c r="A186" s="66"/>
      <c r="B186" s="66"/>
      <c r="C186" s="151">
        <v>3792</v>
      </c>
      <c r="D186" s="153" t="s">
        <v>56</v>
      </c>
      <c r="E186" s="180">
        <v>-48000</v>
      </c>
    </row>
    <row r="187" spans="1:5" ht="15" customHeight="1" x14ac:dyDescent="0.2">
      <c r="A187" s="66"/>
      <c r="B187" s="66"/>
      <c r="C187" s="151">
        <v>3792</v>
      </c>
      <c r="D187" s="153" t="s">
        <v>56</v>
      </c>
      <c r="E187" s="180">
        <v>32000</v>
      </c>
    </row>
    <row r="188" spans="1:5" ht="15" customHeight="1" x14ac:dyDescent="0.2">
      <c r="A188" s="175"/>
      <c r="B188" s="175"/>
      <c r="C188" s="146" t="s">
        <v>54</v>
      </c>
      <c r="D188" s="147"/>
      <c r="E188" s="148">
        <f>SUM(E186:E187)</f>
        <v>-16000</v>
      </c>
    </row>
    <row r="189" spans="1:5" ht="15" customHeight="1" x14ac:dyDescent="0.2"/>
    <row r="190" spans="1:5" ht="15" customHeight="1" x14ac:dyDescent="0.2">
      <c r="B190" s="121" t="s">
        <v>49</v>
      </c>
      <c r="C190" s="140" t="s">
        <v>50</v>
      </c>
      <c r="D190" s="161" t="s">
        <v>51</v>
      </c>
      <c r="E190" s="142" t="s">
        <v>52</v>
      </c>
    </row>
    <row r="191" spans="1:5" ht="15" customHeight="1" x14ac:dyDescent="0.2">
      <c r="B191" s="123">
        <v>511</v>
      </c>
      <c r="C191" s="151"/>
      <c r="D191" s="153" t="s">
        <v>131</v>
      </c>
      <c r="E191" s="174">
        <v>16000</v>
      </c>
    </row>
    <row r="192" spans="1:5" ht="15" customHeight="1" x14ac:dyDescent="0.2">
      <c r="B192" s="162"/>
      <c r="C192" s="146" t="s">
        <v>54</v>
      </c>
      <c r="D192" s="178"/>
      <c r="E192" s="163">
        <f>SUM(E191:E191)</f>
        <v>16000</v>
      </c>
    </row>
    <row r="193" spans="1:5" ht="15" customHeight="1" x14ac:dyDescent="0.2"/>
    <row r="194" spans="1:5" ht="15" customHeight="1" x14ac:dyDescent="0.2"/>
    <row r="195" spans="1:5" ht="15" customHeight="1" x14ac:dyDescent="0.25">
      <c r="A195" s="4" t="s">
        <v>295</v>
      </c>
    </row>
    <row r="196" spans="1:5" ht="15" customHeight="1" x14ac:dyDescent="0.2">
      <c r="A196" s="249" t="s">
        <v>140</v>
      </c>
      <c r="B196" s="249"/>
      <c r="C196" s="249"/>
      <c r="D196" s="249"/>
      <c r="E196" s="249"/>
    </row>
    <row r="197" spans="1:5" ht="15" customHeight="1" x14ac:dyDescent="0.2">
      <c r="A197" s="249"/>
      <c r="B197" s="249"/>
      <c r="C197" s="249"/>
      <c r="D197" s="249"/>
      <c r="E197" s="249"/>
    </row>
    <row r="198" spans="1:5" ht="15" customHeight="1" x14ac:dyDescent="0.2">
      <c r="A198" s="250" t="s">
        <v>296</v>
      </c>
      <c r="B198" s="250"/>
      <c r="C198" s="250"/>
      <c r="D198" s="250"/>
      <c r="E198" s="250"/>
    </row>
    <row r="199" spans="1:5" ht="15" customHeight="1" x14ac:dyDescent="0.2">
      <c r="A199" s="250"/>
      <c r="B199" s="250"/>
      <c r="C199" s="250"/>
      <c r="D199" s="250"/>
      <c r="E199" s="250"/>
    </row>
    <row r="200" spans="1:5" ht="15" customHeight="1" x14ac:dyDescent="0.2">
      <c r="A200" s="250"/>
      <c r="B200" s="250"/>
      <c r="C200" s="250"/>
      <c r="D200" s="250"/>
      <c r="E200" s="250"/>
    </row>
    <row r="201" spans="1:5" ht="15" customHeight="1" x14ac:dyDescent="0.2">
      <c r="A201" s="250"/>
      <c r="B201" s="250"/>
      <c r="C201" s="250"/>
      <c r="D201" s="250"/>
      <c r="E201" s="250"/>
    </row>
    <row r="202" spans="1:5" ht="15" customHeight="1" x14ac:dyDescent="0.2">
      <c r="A202" s="250"/>
      <c r="B202" s="250"/>
      <c r="C202" s="250"/>
      <c r="D202" s="250"/>
      <c r="E202" s="250"/>
    </row>
    <row r="203" spans="1:5" ht="15" customHeight="1" x14ac:dyDescent="0.2">
      <c r="A203" s="250"/>
      <c r="B203" s="250"/>
      <c r="C203" s="250"/>
      <c r="D203" s="250"/>
      <c r="E203" s="250"/>
    </row>
    <row r="204" spans="1:5" ht="15" customHeight="1" x14ac:dyDescent="0.2">
      <c r="A204" s="104"/>
      <c r="B204" s="104"/>
      <c r="C204" s="104"/>
      <c r="D204" s="104"/>
      <c r="E204" s="104"/>
    </row>
    <row r="205" spans="1:5" ht="15" customHeight="1" x14ac:dyDescent="0.25">
      <c r="A205" s="25" t="s">
        <v>17</v>
      </c>
      <c r="B205" s="27"/>
      <c r="C205" s="27"/>
      <c r="D205" s="27"/>
      <c r="E205" s="27"/>
    </row>
    <row r="206" spans="1:5" ht="15" customHeight="1" x14ac:dyDescent="0.2">
      <c r="A206" s="7" t="s">
        <v>87</v>
      </c>
      <c r="B206" s="27"/>
      <c r="C206" s="27"/>
      <c r="D206" s="27"/>
      <c r="E206" s="28" t="s">
        <v>88</v>
      </c>
    </row>
    <row r="207" spans="1:5" ht="15" customHeight="1" x14ac:dyDescent="0.2">
      <c r="A207" s="169"/>
      <c r="B207" s="93"/>
      <c r="C207" s="27"/>
      <c r="D207" s="27"/>
      <c r="E207" s="76"/>
    </row>
    <row r="208" spans="1:5" ht="15" customHeight="1" x14ac:dyDescent="0.25">
      <c r="A208" s="4"/>
      <c r="B208" s="140" t="s">
        <v>142</v>
      </c>
      <c r="C208" s="140" t="s">
        <v>50</v>
      </c>
      <c r="D208" s="141" t="s">
        <v>55</v>
      </c>
      <c r="E208" s="121" t="s">
        <v>52</v>
      </c>
    </row>
    <row r="209" spans="1:5" ht="15" customHeight="1" x14ac:dyDescent="0.25">
      <c r="A209" s="4"/>
      <c r="B209" s="182">
        <v>10</v>
      </c>
      <c r="C209" s="151"/>
      <c r="D209" s="157" t="s">
        <v>89</v>
      </c>
      <c r="E209" s="158">
        <f>-2904-3546.51</f>
        <v>-6450.51</v>
      </c>
    </row>
    <row r="210" spans="1:5" ht="15" customHeight="1" x14ac:dyDescent="0.25">
      <c r="A210" s="4"/>
      <c r="B210" s="182">
        <v>10</v>
      </c>
      <c r="C210" s="151"/>
      <c r="D210" s="132" t="s">
        <v>95</v>
      </c>
      <c r="E210" s="158">
        <v>6450.51</v>
      </c>
    </row>
    <row r="211" spans="1:5" ht="15" customHeight="1" x14ac:dyDescent="0.25">
      <c r="A211" s="4"/>
      <c r="B211" s="182"/>
      <c r="C211" s="146" t="s">
        <v>54</v>
      </c>
      <c r="D211" s="147"/>
      <c r="E211" s="148">
        <f>SUM(E209:E210)</f>
        <v>0</v>
      </c>
    </row>
    <row r="212" spans="1:5" ht="15" customHeight="1" x14ac:dyDescent="0.2"/>
    <row r="213" spans="1:5" ht="15" customHeight="1" x14ac:dyDescent="0.2"/>
    <row r="214" spans="1:5" ht="15" customHeight="1" x14ac:dyDescent="0.25">
      <c r="A214" s="4" t="s">
        <v>297</v>
      </c>
    </row>
    <row r="215" spans="1:5" ht="15" customHeight="1" x14ac:dyDescent="0.2">
      <c r="A215" s="249" t="s">
        <v>140</v>
      </c>
      <c r="B215" s="249"/>
      <c r="C215" s="249"/>
      <c r="D215" s="249"/>
      <c r="E215" s="249"/>
    </row>
    <row r="216" spans="1:5" ht="15" customHeight="1" x14ac:dyDescent="0.2">
      <c r="A216" s="249"/>
      <c r="B216" s="249"/>
      <c r="C216" s="249"/>
      <c r="D216" s="249"/>
      <c r="E216" s="249"/>
    </row>
    <row r="217" spans="1:5" ht="15" customHeight="1" x14ac:dyDescent="0.2">
      <c r="A217" s="250" t="s">
        <v>298</v>
      </c>
      <c r="B217" s="250"/>
      <c r="C217" s="250"/>
      <c r="D217" s="250"/>
      <c r="E217" s="250"/>
    </row>
    <row r="218" spans="1:5" ht="15" customHeight="1" x14ac:dyDescent="0.2">
      <c r="A218" s="250"/>
      <c r="B218" s="250"/>
      <c r="C218" s="250"/>
      <c r="D218" s="250"/>
      <c r="E218" s="250"/>
    </row>
    <row r="219" spans="1:5" ht="15" customHeight="1" x14ac:dyDescent="0.2">
      <c r="A219" s="250"/>
      <c r="B219" s="250"/>
      <c r="C219" s="250"/>
      <c r="D219" s="250"/>
      <c r="E219" s="250"/>
    </row>
    <row r="220" spans="1:5" ht="15" customHeight="1" x14ac:dyDescent="0.2">
      <c r="A220" s="250"/>
      <c r="B220" s="250"/>
      <c r="C220" s="250"/>
      <c r="D220" s="250"/>
      <c r="E220" s="250"/>
    </row>
    <row r="221" spans="1:5" ht="15" customHeight="1" x14ac:dyDescent="0.2">
      <c r="A221" s="250"/>
      <c r="B221" s="250"/>
      <c r="C221" s="250"/>
      <c r="D221" s="250"/>
      <c r="E221" s="250"/>
    </row>
    <row r="222" spans="1:5" ht="15" customHeight="1" x14ac:dyDescent="0.2">
      <c r="A222" s="250"/>
      <c r="B222" s="250"/>
      <c r="C222" s="250"/>
      <c r="D222" s="250"/>
      <c r="E222" s="250"/>
    </row>
    <row r="223" spans="1:5" ht="15" customHeight="1" x14ac:dyDescent="0.2">
      <c r="A223" s="104"/>
      <c r="B223" s="104"/>
      <c r="C223" s="104"/>
      <c r="D223" s="104"/>
      <c r="E223" s="104"/>
    </row>
    <row r="224" spans="1:5" ht="15" customHeight="1" x14ac:dyDescent="0.25">
      <c r="A224" s="25" t="s">
        <v>17</v>
      </c>
      <c r="B224" s="27"/>
      <c r="C224" s="27"/>
      <c r="D224" s="27"/>
      <c r="E224" s="27"/>
    </row>
    <row r="225" spans="1:5" ht="15" customHeight="1" x14ac:dyDescent="0.2">
      <c r="A225" s="7" t="s">
        <v>87</v>
      </c>
      <c r="B225" s="27"/>
      <c r="C225" s="27"/>
      <c r="D225" s="27"/>
      <c r="E225" s="28" t="s">
        <v>88</v>
      </c>
    </row>
    <row r="226" spans="1:5" ht="15" customHeight="1" x14ac:dyDescent="0.2">
      <c r="A226" s="169"/>
      <c r="B226" s="93"/>
      <c r="C226" s="27"/>
      <c r="D226" s="27"/>
      <c r="E226" s="76"/>
    </row>
    <row r="227" spans="1:5" ht="15" customHeight="1" x14ac:dyDescent="0.25">
      <c r="A227" s="4"/>
      <c r="B227" s="140" t="s">
        <v>142</v>
      </c>
      <c r="C227" s="140" t="s">
        <v>50</v>
      </c>
      <c r="D227" s="141" t="s">
        <v>55</v>
      </c>
      <c r="E227" s="121" t="s">
        <v>52</v>
      </c>
    </row>
    <row r="228" spans="1:5" ht="15" customHeight="1" x14ac:dyDescent="0.25">
      <c r="A228" s="4"/>
      <c r="B228" s="182">
        <v>11</v>
      </c>
      <c r="C228" s="151"/>
      <c r="D228" s="157" t="s">
        <v>89</v>
      </c>
      <c r="E228" s="158">
        <f>-243049.29-40692.75-1936</f>
        <v>-285678.04000000004</v>
      </c>
    </row>
    <row r="229" spans="1:5" ht="15" customHeight="1" x14ac:dyDescent="0.25">
      <c r="A229" s="4"/>
      <c r="B229" s="182">
        <v>11</v>
      </c>
      <c r="C229" s="151"/>
      <c r="D229" s="157" t="s">
        <v>89</v>
      </c>
      <c r="E229" s="158">
        <v>191096.08</v>
      </c>
    </row>
    <row r="230" spans="1:5" ht="15" customHeight="1" x14ac:dyDescent="0.25">
      <c r="A230" s="4"/>
      <c r="B230" s="182">
        <v>11</v>
      </c>
      <c r="C230" s="151"/>
      <c r="D230" s="132" t="s">
        <v>95</v>
      </c>
      <c r="E230" s="158">
        <f>51953.21+40692.75+1936</f>
        <v>94581.959999999992</v>
      </c>
    </row>
    <row r="231" spans="1:5" ht="15" customHeight="1" x14ac:dyDescent="0.25">
      <c r="A231" s="4"/>
      <c r="B231" s="182"/>
      <c r="C231" s="146" t="s">
        <v>54</v>
      </c>
      <c r="D231" s="147"/>
      <c r="E231" s="148">
        <f>SUM(E228:E230)</f>
        <v>0</v>
      </c>
    </row>
    <row r="232" spans="1:5" ht="15" customHeight="1" x14ac:dyDescent="0.2"/>
    <row r="233" spans="1:5" ht="15" customHeight="1" x14ac:dyDescent="0.2"/>
    <row r="234" spans="1:5" ht="15" customHeight="1" x14ac:dyDescent="0.25">
      <c r="A234" s="4" t="s">
        <v>299</v>
      </c>
    </row>
    <row r="235" spans="1:5" ht="15" customHeight="1" x14ac:dyDescent="0.2">
      <c r="A235" s="250" t="s">
        <v>300</v>
      </c>
      <c r="B235" s="250"/>
      <c r="C235" s="250"/>
      <c r="D235" s="250"/>
      <c r="E235" s="250"/>
    </row>
    <row r="236" spans="1:5" ht="15" customHeight="1" x14ac:dyDescent="0.2">
      <c r="A236" s="250"/>
      <c r="B236" s="250"/>
      <c r="C236" s="250"/>
      <c r="D236" s="250"/>
      <c r="E236" s="250"/>
    </row>
    <row r="237" spans="1:5" ht="15" customHeight="1" x14ac:dyDescent="0.2">
      <c r="A237" s="250"/>
      <c r="B237" s="250"/>
      <c r="C237" s="250"/>
      <c r="D237" s="250"/>
      <c r="E237" s="250"/>
    </row>
    <row r="238" spans="1:5" ht="15" customHeight="1" x14ac:dyDescent="0.2">
      <c r="A238" s="250"/>
      <c r="B238" s="250"/>
      <c r="C238" s="250"/>
      <c r="D238" s="250"/>
      <c r="E238" s="250"/>
    </row>
    <row r="239" spans="1:5" ht="15" customHeight="1" x14ac:dyDescent="0.2">
      <c r="A239" s="250"/>
      <c r="B239" s="250"/>
      <c r="C239" s="250"/>
      <c r="D239" s="250"/>
      <c r="E239" s="250"/>
    </row>
    <row r="240" spans="1:5" ht="15" customHeight="1" x14ac:dyDescent="0.2">
      <c r="A240" s="250"/>
      <c r="B240" s="250"/>
      <c r="C240" s="250"/>
      <c r="D240" s="250"/>
      <c r="E240" s="250"/>
    </row>
    <row r="241" spans="1:5" ht="15" customHeight="1" x14ac:dyDescent="0.2"/>
    <row r="242" spans="1:5" ht="15" customHeight="1" x14ac:dyDescent="0.25">
      <c r="A242" s="25" t="s">
        <v>17</v>
      </c>
      <c r="B242" s="27"/>
      <c r="C242" s="27"/>
      <c r="D242" s="27"/>
      <c r="E242" s="27"/>
    </row>
    <row r="243" spans="1:5" ht="15" customHeight="1" x14ac:dyDescent="0.2">
      <c r="A243" s="7" t="s">
        <v>301</v>
      </c>
      <c r="B243" s="27"/>
      <c r="C243" s="27"/>
      <c r="D243" s="27"/>
      <c r="E243" s="28" t="s">
        <v>302</v>
      </c>
    </row>
    <row r="244" spans="1:5" ht="15" customHeight="1" x14ac:dyDescent="0.25">
      <c r="A244" s="25"/>
      <c r="B244" s="138"/>
      <c r="C244" s="27"/>
      <c r="D244" s="27"/>
      <c r="E244" s="76"/>
    </row>
    <row r="245" spans="1:5" ht="15" customHeight="1" x14ac:dyDescent="0.2">
      <c r="A245" s="173"/>
      <c r="B245" s="66"/>
      <c r="C245" s="140" t="s">
        <v>50</v>
      </c>
      <c r="D245" s="141" t="s">
        <v>55</v>
      </c>
      <c r="E245" s="121" t="s">
        <v>52</v>
      </c>
    </row>
    <row r="246" spans="1:5" ht="15" customHeight="1" x14ac:dyDescent="0.2">
      <c r="A246" s="173"/>
      <c r="B246" s="150"/>
      <c r="C246" s="156">
        <v>6172</v>
      </c>
      <c r="D246" s="157" t="s">
        <v>95</v>
      </c>
      <c r="E246" s="174">
        <v>-23940</v>
      </c>
    </row>
    <row r="247" spans="1:5" ht="15" customHeight="1" x14ac:dyDescent="0.2">
      <c r="A247" s="173"/>
      <c r="B247" s="150"/>
      <c r="C247" s="156">
        <v>6172</v>
      </c>
      <c r="D247" s="157" t="s">
        <v>101</v>
      </c>
      <c r="E247" s="174">
        <v>23940</v>
      </c>
    </row>
    <row r="248" spans="1:5" ht="15" customHeight="1" x14ac:dyDescent="0.2">
      <c r="A248" s="175"/>
      <c r="B248" s="175"/>
      <c r="C248" s="146" t="s">
        <v>54</v>
      </c>
      <c r="D248" s="147"/>
      <c r="E248" s="148">
        <f>SUM(E246:E247)</f>
        <v>0</v>
      </c>
    </row>
    <row r="249" spans="1:5" ht="15" customHeight="1" x14ac:dyDescent="0.2"/>
    <row r="250" spans="1:5" ht="15" customHeight="1" x14ac:dyDescent="0.2"/>
    <row r="251" spans="1:5" ht="15" customHeight="1" x14ac:dyDescent="0.2"/>
    <row r="252" spans="1:5" ht="15" customHeight="1" x14ac:dyDescent="0.2"/>
    <row r="253" spans="1:5" ht="15" customHeight="1" x14ac:dyDescent="0.2"/>
    <row r="254" spans="1:5" ht="15" customHeight="1" x14ac:dyDescent="0.2"/>
    <row r="255" spans="1:5" ht="15" customHeight="1" x14ac:dyDescent="0.2"/>
    <row r="256" spans="1:5"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spans="2:2" ht="15" customHeight="1" x14ac:dyDescent="0.2"/>
    <row r="354" spans="2:2" ht="15" customHeight="1" x14ac:dyDescent="0.2"/>
    <row r="355" spans="2:2" ht="15" customHeight="1" x14ac:dyDescent="0.2"/>
    <row r="356" spans="2:2" ht="15" customHeight="1" x14ac:dyDescent="0.2"/>
    <row r="357" spans="2:2" ht="15" customHeight="1" x14ac:dyDescent="0.2"/>
    <row r="358" spans="2:2" ht="15" customHeight="1" x14ac:dyDescent="0.2"/>
    <row r="359" spans="2:2" ht="15" customHeight="1" x14ac:dyDescent="0.2"/>
    <row r="360" spans="2:2" ht="15" customHeight="1" x14ac:dyDescent="0.2">
      <c r="B360" s="181"/>
    </row>
    <row r="361" spans="2:2" ht="15" customHeight="1" x14ac:dyDescent="0.2"/>
    <row r="362" spans="2:2" ht="15" customHeight="1" x14ac:dyDescent="0.2"/>
    <row r="363" spans="2:2" ht="15" customHeight="1" x14ac:dyDescent="0.2"/>
    <row r="364" spans="2:2" ht="15" customHeight="1" x14ac:dyDescent="0.2"/>
    <row r="365" spans="2:2" ht="15" customHeight="1" x14ac:dyDescent="0.2"/>
    <row r="366" spans="2:2" ht="15" customHeight="1" x14ac:dyDescent="0.2"/>
    <row r="367" spans="2:2" ht="15" customHeight="1" x14ac:dyDescent="0.2"/>
    <row r="368" spans="2:2"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sheetData>
  <mergeCells count="23">
    <mergeCell ref="A196:E197"/>
    <mergeCell ref="A198:E203"/>
    <mergeCell ref="A215:E216"/>
    <mergeCell ref="A217:E222"/>
    <mergeCell ref="A235:E240"/>
    <mergeCell ref="A173:E180"/>
    <mergeCell ref="A55:E55"/>
    <mergeCell ref="A56:E65"/>
    <mergeCell ref="A91:E92"/>
    <mergeCell ref="A93:E97"/>
    <mergeCell ref="A109:E110"/>
    <mergeCell ref="A111:E117"/>
    <mergeCell ref="A129:E130"/>
    <mergeCell ref="A131:E137"/>
    <mergeCell ref="A149:E150"/>
    <mergeCell ref="A151:E158"/>
    <mergeCell ref="A171:E172"/>
    <mergeCell ref="A26:E31"/>
    <mergeCell ref="A2:E2"/>
    <mergeCell ref="A3:E3"/>
    <mergeCell ref="A4:E8"/>
    <mergeCell ref="A24:E24"/>
    <mergeCell ref="A25:E25"/>
  </mergeCells>
  <pageMargins left="0.98425196850393704" right="0.98425196850393704" top="0.98425196850393704" bottom="0.98425196850393704" header="0.51181102362204722" footer="0.51181102362204722"/>
  <pageSetup paperSize="9" scale="92" firstPageNumber="37" orientation="portrait" useFirstPageNumber="1" r:id="rId1"/>
  <headerFooter alignWithMargins="0">
    <oddHeader>&amp;C&amp;"Arial,Kurzíva"Příloha č. 3: Rozpočtové změny č. 530/16 - 540/16 schválené Radou Olomouckého kraje 14.11.2016</oddHeader>
    <oddFooter xml:space="preserve">&amp;L&amp;"Arial,Kurzíva"Zastupitelstvo OK 19.12.2016
5.1. - Rozpočet Olomouckého kraje 2016 - rozpočtové změny 
Příloha č.3: Rozpočtové změny č. 530/16 - 540/16 schválené Radou Olomouckého kraje 14.11.2016&amp;R&amp;"Arial,Kurzíva"Strana &amp;P (celkem 58)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8"/>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3.28515625" style="47" customWidth="1"/>
  </cols>
  <sheetData>
    <row r="1" spans="1:5" customFormat="1" ht="15" customHeight="1" x14ac:dyDescent="0.25">
      <c r="A1" s="4" t="s">
        <v>303</v>
      </c>
    </row>
    <row r="2" spans="1:5" customFormat="1" ht="15" customHeight="1" x14ac:dyDescent="0.2">
      <c r="A2" s="246" t="s">
        <v>60</v>
      </c>
      <c r="B2" s="246"/>
      <c r="C2" s="246"/>
      <c r="D2" s="246"/>
      <c r="E2" s="246"/>
    </row>
    <row r="3" spans="1:5" customFormat="1" ht="15" customHeight="1" x14ac:dyDescent="0.2">
      <c r="A3" s="246" t="s">
        <v>61</v>
      </c>
      <c r="B3" s="246"/>
      <c r="C3" s="246"/>
      <c r="D3" s="246"/>
      <c r="E3" s="246"/>
    </row>
    <row r="4" spans="1:5" customFormat="1" ht="15" customHeight="1" x14ac:dyDescent="0.2">
      <c r="A4" s="245" t="s">
        <v>304</v>
      </c>
      <c r="B4" s="245"/>
      <c r="C4" s="245"/>
      <c r="D4" s="245"/>
      <c r="E4" s="245"/>
    </row>
    <row r="5" spans="1:5" customFormat="1" ht="15" customHeight="1" x14ac:dyDescent="0.2">
      <c r="A5" s="245"/>
      <c r="B5" s="245"/>
      <c r="C5" s="245"/>
      <c r="D5" s="245"/>
      <c r="E5" s="245"/>
    </row>
    <row r="6" spans="1:5" customFormat="1" ht="15" customHeight="1" x14ac:dyDescent="0.2">
      <c r="A6" s="245"/>
      <c r="B6" s="245"/>
      <c r="C6" s="245"/>
      <c r="D6" s="245"/>
      <c r="E6" s="245"/>
    </row>
    <row r="7" spans="1:5" customFormat="1" ht="15" customHeight="1" x14ac:dyDescent="0.2">
      <c r="A7" s="245"/>
      <c r="B7" s="245"/>
      <c r="C7" s="245"/>
      <c r="D7" s="245"/>
      <c r="E7" s="245"/>
    </row>
    <row r="8" spans="1:5" customFormat="1" ht="15" customHeight="1" x14ac:dyDescent="0.2">
      <c r="A8" s="245"/>
      <c r="B8" s="245"/>
      <c r="C8" s="245"/>
      <c r="D8" s="245"/>
      <c r="E8" s="245"/>
    </row>
    <row r="9" spans="1:5" customFormat="1" ht="15" customHeight="1" x14ac:dyDescent="0.2">
      <c r="A9" s="107"/>
      <c r="B9" s="107"/>
      <c r="C9" s="107"/>
      <c r="D9" s="107"/>
      <c r="E9" s="107"/>
    </row>
    <row r="10" spans="1:5" customFormat="1" ht="15" customHeight="1" x14ac:dyDescent="0.25">
      <c r="A10" s="5" t="s">
        <v>1</v>
      </c>
      <c r="B10" s="6"/>
      <c r="C10" s="6"/>
      <c r="D10" s="6"/>
      <c r="E10" s="6"/>
    </row>
    <row r="11" spans="1:5" customFormat="1" ht="15" customHeight="1" x14ac:dyDescent="0.2">
      <c r="A11" s="7" t="s">
        <v>47</v>
      </c>
      <c r="B11" s="6"/>
      <c r="C11" s="6"/>
      <c r="D11" s="6"/>
      <c r="E11" s="8" t="s">
        <v>48</v>
      </c>
    </row>
    <row r="12" spans="1:5" customFormat="1" ht="15" customHeight="1" x14ac:dyDescent="0.25">
      <c r="A12" s="120"/>
      <c r="B12" s="5"/>
      <c r="C12" s="6"/>
      <c r="D12" s="6"/>
      <c r="E12" s="10"/>
    </row>
    <row r="13" spans="1:5" customFormat="1" ht="15" customHeight="1" x14ac:dyDescent="0.2">
      <c r="A13" s="138"/>
      <c r="B13" s="121" t="s">
        <v>49</v>
      </c>
      <c r="C13" s="121" t="s">
        <v>50</v>
      </c>
      <c r="D13" s="122" t="s">
        <v>51</v>
      </c>
      <c r="E13" s="121" t="s">
        <v>52</v>
      </c>
    </row>
    <row r="14" spans="1:5" customFormat="1" ht="15" customHeight="1" x14ac:dyDescent="0.2">
      <c r="A14" s="138"/>
      <c r="B14" s="123">
        <v>33049</v>
      </c>
      <c r="C14" s="124"/>
      <c r="D14" s="125" t="s">
        <v>53</v>
      </c>
      <c r="E14" s="126">
        <v>5602500</v>
      </c>
    </row>
    <row r="15" spans="1:5" customFormat="1" ht="15" customHeight="1" x14ac:dyDescent="0.2">
      <c r="A15" s="138"/>
      <c r="B15" s="127"/>
      <c r="C15" s="128" t="s">
        <v>54</v>
      </c>
      <c r="D15" s="129"/>
      <c r="E15" s="130">
        <f>SUM(E14:E14)</f>
        <v>5602500</v>
      </c>
    </row>
    <row r="16" spans="1:5" customFormat="1" ht="15" customHeight="1" x14ac:dyDescent="0.2">
      <c r="A16" s="138"/>
      <c r="B16" s="133"/>
      <c r="C16" s="23"/>
      <c r="D16" s="6"/>
      <c r="E16" s="24"/>
    </row>
    <row r="17" spans="1:5" customFormat="1" ht="15" customHeight="1" x14ac:dyDescent="0.25">
      <c r="A17" s="5" t="s">
        <v>17</v>
      </c>
      <c r="B17" s="6"/>
      <c r="C17" s="6"/>
      <c r="D17" s="6"/>
      <c r="E17" s="120"/>
    </row>
    <row r="18" spans="1:5" customFormat="1" ht="15" customHeight="1" x14ac:dyDescent="0.2">
      <c r="A18" s="7" t="s">
        <v>47</v>
      </c>
      <c r="B18" s="6"/>
      <c r="C18" s="6"/>
      <c r="D18" s="6"/>
      <c r="E18" s="8" t="s">
        <v>48</v>
      </c>
    </row>
    <row r="19" spans="1:5" customFormat="1" ht="15" customHeight="1" x14ac:dyDescent="0.2"/>
    <row r="20" spans="1:5" customFormat="1" ht="15" customHeight="1" x14ac:dyDescent="0.2">
      <c r="A20" s="199" t="s">
        <v>278</v>
      </c>
      <c r="E20" s="200">
        <v>5602500</v>
      </c>
    </row>
    <row r="21" spans="1:5" customFormat="1" ht="15" customHeight="1" x14ac:dyDescent="0.2"/>
    <row r="22" spans="1:5" customFormat="1" ht="15" customHeight="1" x14ac:dyDescent="0.2"/>
    <row r="23" spans="1:5" customFormat="1" ht="15" customHeight="1" x14ac:dyDescent="0.25">
      <c r="A23" s="4" t="s">
        <v>305</v>
      </c>
    </row>
    <row r="24" spans="1:5" customFormat="1" ht="15" customHeight="1" x14ac:dyDescent="0.2">
      <c r="A24" s="246" t="s">
        <v>60</v>
      </c>
      <c r="B24" s="246"/>
      <c r="C24" s="246"/>
      <c r="D24" s="246"/>
      <c r="E24" s="246"/>
    </row>
    <row r="25" spans="1:5" customFormat="1" ht="15" customHeight="1" x14ac:dyDescent="0.2">
      <c r="A25" s="246" t="s">
        <v>65</v>
      </c>
      <c r="B25" s="246"/>
      <c r="C25" s="246"/>
      <c r="D25" s="246"/>
      <c r="E25" s="246"/>
    </row>
    <row r="26" spans="1:5" customFormat="1" ht="15" customHeight="1" x14ac:dyDescent="0.2">
      <c r="A26" s="245" t="s">
        <v>306</v>
      </c>
      <c r="B26" s="245"/>
      <c r="C26" s="245"/>
      <c r="D26" s="245"/>
      <c r="E26" s="245"/>
    </row>
    <row r="27" spans="1:5" customFormat="1" ht="15" customHeight="1" x14ac:dyDescent="0.2">
      <c r="A27" s="245"/>
      <c r="B27" s="245"/>
      <c r="C27" s="245"/>
      <c r="D27" s="245"/>
      <c r="E27" s="245"/>
    </row>
    <row r="28" spans="1:5" customFormat="1" ht="15" customHeight="1" x14ac:dyDescent="0.2">
      <c r="A28" s="245"/>
      <c r="B28" s="245"/>
      <c r="C28" s="245"/>
      <c r="D28" s="245"/>
      <c r="E28" s="245"/>
    </row>
    <row r="29" spans="1:5" customFormat="1" ht="15" customHeight="1" x14ac:dyDescent="0.2">
      <c r="A29" s="245"/>
      <c r="B29" s="245"/>
      <c r="C29" s="245"/>
      <c r="D29" s="245"/>
      <c r="E29" s="245"/>
    </row>
    <row r="30" spans="1:5" customFormat="1" ht="15" customHeight="1" x14ac:dyDescent="0.2">
      <c r="A30" s="202"/>
      <c r="B30" s="202"/>
      <c r="C30" s="202"/>
      <c r="D30" s="202"/>
      <c r="E30" s="202"/>
    </row>
    <row r="31" spans="1:5" customFormat="1" ht="15" customHeight="1" x14ac:dyDescent="0.25">
      <c r="A31" s="5" t="s">
        <v>1</v>
      </c>
      <c r="B31" s="6"/>
      <c r="C31" s="6"/>
      <c r="D31" s="6"/>
      <c r="E31" s="6"/>
    </row>
    <row r="32" spans="1:5" customFormat="1" ht="15" customHeight="1" x14ac:dyDescent="0.2">
      <c r="A32" s="29" t="s">
        <v>67</v>
      </c>
      <c r="B32" s="6"/>
      <c r="C32" s="6"/>
      <c r="D32" s="6"/>
      <c r="E32" s="8" t="s">
        <v>68</v>
      </c>
    </row>
    <row r="33" spans="1:5" customFormat="1" ht="15" customHeight="1" x14ac:dyDescent="0.25">
      <c r="A33" s="138"/>
      <c r="B33" s="25"/>
      <c r="C33" s="27"/>
      <c r="D33" s="27"/>
      <c r="E33" s="76"/>
    </row>
    <row r="34" spans="1:5" customFormat="1" ht="15" customHeight="1" x14ac:dyDescent="0.2">
      <c r="A34" s="138"/>
      <c r="B34" s="140" t="s">
        <v>49</v>
      </c>
      <c r="C34" s="140" t="s">
        <v>50</v>
      </c>
      <c r="D34" s="141" t="s">
        <v>51</v>
      </c>
      <c r="E34" s="142" t="s">
        <v>52</v>
      </c>
    </row>
    <row r="35" spans="1:5" customFormat="1" ht="15" customHeight="1" x14ac:dyDescent="0.2">
      <c r="A35" s="138"/>
      <c r="B35" s="177">
        <v>13016</v>
      </c>
      <c r="C35" s="124"/>
      <c r="D35" s="125" t="s">
        <v>53</v>
      </c>
      <c r="E35" s="126">
        <v>621000</v>
      </c>
    </row>
    <row r="36" spans="1:5" customFormat="1" ht="15" customHeight="1" x14ac:dyDescent="0.2">
      <c r="A36" s="138"/>
      <c r="B36" s="145"/>
      <c r="C36" s="146" t="s">
        <v>54</v>
      </c>
      <c r="D36" s="147"/>
      <c r="E36" s="148">
        <f>SUM(E35:E35)</f>
        <v>621000</v>
      </c>
    </row>
    <row r="37" spans="1:5" customFormat="1" ht="15" customHeight="1" x14ac:dyDescent="0.25">
      <c r="A37" s="40"/>
      <c r="B37" s="120"/>
      <c r="C37" s="120"/>
      <c r="D37" s="120"/>
      <c r="E37" s="120"/>
    </row>
    <row r="38" spans="1:5" customFormat="1" ht="15" customHeight="1" x14ac:dyDescent="0.25">
      <c r="A38" s="25" t="s">
        <v>17</v>
      </c>
      <c r="B38" s="27"/>
      <c r="C38" s="27"/>
      <c r="D38" s="27"/>
      <c r="E38" s="27"/>
    </row>
    <row r="39" spans="1:5" customFormat="1" ht="15" customHeight="1" x14ac:dyDescent="0.2">
      <c r="A39" s="29" t="s">
        <v>69</v>
      </c>
      <c r="B39" s="138"/>
      <c r="C39" s="138"/>
      <c r="D39" s="138"/>
      <c r="E39" s="138" t="s">
        <v>70</v>
      </c>
    </row>
    <row r="40" spans="1:5" customFormat="1" ht="15" customHeight="1" x14ac:dyDescent="0.2">
      <c r="A40" s="138"/>
      <c r="B40" s="55"/>
      <c r="C40" s="27"/>
      <c r="D40" s="138"/>
      <c r="E40" s="56"/>
    </row>
    <row r="41" spans="1:5" customFormat="1" ht="15" customHeight="1" x14ac:dyDescent="0.2">
      <c r="C41" s="140" t="s">
        <v>50</v>
      </c>
      <c r="D41" s="154" t="s">
        <v>55</v>
      </c>
      <c r="E41" s="142" t="s">
        <v>52</v>
      </c>
    </row>
    <row r="42" spans="1:5" customFormat="1" ht="14.65" customHeight="1" x14ac:dyDescent="0.2">
      <c r="C42" s="203">
        <v>4399</v>
      </c>
      <c r="D42" s="157" t="s">
        <v>95</v>
      </c>
      <c r="E42" s="158">
        <v>-430000</v>
      </c>
    </row>
    <row r="43" spans="1:5" customFormat="1" ht="14.65" customHeight="1" x14ac:dyDescent="0.2">
      <c r="C43" s="203">
        <v>4399</v>
      </c>
      <c r="D43" s="157" t="s">
        <v>95</v>
      </c>
      <c r="E43" s="158">
        <v>621000</v>
      </c>
    </row>
    <row r="44" spans="1:5" customFormat="1" ht="15" customHeight="1" x14ac:dyDescent="0.2">
      <c r="C44" s="146" t="s">
        <v>54</v>
      </c>
      <c r="D44" s="178"/>
      <c r="E44" s="163">
        <f>SUM(E42:E43)</f>
        <v>191000</v>
      </c>
    </row>
    <row r="45" spans="1:5" customFormat="1" ht="15" customHeight="1" x14ac:dyDescent="0.2"/>
    <row r="46" spans="1:5" customFormat="1" ht="15" customHeight="1" x14ac:dyDescent="0.25">
      <c r="A46" s="5" t="s">
        <v>17</v>
      </c>
      <c r="B46" s="6"/>
      <c r="C46" s="6"/>
      <c r="D46" s="6"/>
      <c r="E46" s="6"/>
    </row>
    <row r="47" spans="1:5" customFormat="1" ht="15" customHeight="1" x14ac:dyDescent="0.2">
      <c r="A47" s="7" t="s">
        <v>67</v>
      </c>
      <c r="B47" s="6"/>
      <c r="C47" s="6"/>
      <c r="D47" s="6"/>
      <c r="E47" s="8" t="s">
        <v>68</v>
      </c>
    </row>
    <row r="48" spans="1:5" customFormat="1" ht="15" customHeight="1" x14ac:dyDescent="0.25">
      <c r="A48" s="120"/>
      <c r="B48" s="5"/>
      <c r="C48" s="6"/>
      <c r="D48" s="6"/>
      <c r="E48" s="10"/>
    </row>
    <row r="49" spans="1:7" ht="15" customHeight="1" x14ac:dyDescent="0.2">
      <c r="A49" s="63"/>
      <c r="B49" s="66"/>
      <c r="C49" s="121" t="s">
        <v>50</v>
      </c>
      <c r="D49" s="131" t="s">
        <v>55</v>
      </c>
      <c r="E49" s="121" t="s">
        <v>52</v>
      </c>
    </row>
    <row r="50" spans="1:7" ht="15" customHeight="1" x14ac:dyDescent="0.2">
      <c r="A50" s="155"/>
      <c r="B50" s="159"/>
      <c r="C50" s="151">
        <v>6409</v>
      </c>
      <c r="D50" s="157" t="s">
        <v>76</v>
      </c>
      <c r="E50" s="126">
        <v>430000</v>
      </c>
    </row>
    <row r="51" spans="1:7" ht="15" customHeight="1" x14ac:dyDescent="0.2">
      <c r="A51" s="133"/>
      <c r="B51" s="160"/>
      <c r="C51" s="128" t="s">
        <v>54</v>
      </c>
      <c r="D51" s="135"/>
      <c r="E51" s="136">
        <f>SUM(E50:E50)</f>
        <v>430000</v>
      </c>
      <c r="G51" s="47">
        <f>+E44+E51</f>
        <v>621000</v>
      </c>
    </row>
    <row r="52" spans="1:7" ht="15" customHeight="1" x14ac:dyDescent="0.2"/>
    <row r="53" spans="1:7" ht="15" customHeight="1" x14ac:dyDescent="0.2"/>
    <row r="54" spans="1:7" ht="15" customHeight="1" x14ac:dyDescent="0.2"/>
    <row r="55" spans="1:7" ht="15" customHeight="1" x14ac:dyDescent="0.2"/>
    <row r="56" spans="1:7" ht="15" customHeight="1" x14ac:dyDescent="0.25">
      <c r="A56" s="4" t="s">
        <v>307</v>
      </c>
    </row>
    <row r="57" spans="1:7" ht="15" customHeight="1" x14ac:dyDescent="0.2">
      <c r="A57" s="246" t="s">
        <v>45</v>
      </c>
      <c r="B57" s="246"/>
      <c r="C57" s="246"/>
      <c r="D57" s="246"/>
      <c r="E57" s="246"/>
    </row>
    <row r="58" spans="1:7" ht="15" customHeight="1" x14ac:dyDescent="0.2">
      <c r="A58" s="245" t="s">
        <v>308</v>
      </c>
      <c r="B58" s="245"/>
      <c r="C58" s="245"/>
      <c r="D58" s="245"/>
      <c r="E58" s="245"/>
    </row>
    <row r="59" spans="1:7" ht="15" customHeight="1" x14ac:dyDescent="0.2">
      <c r="A59" s="245"/>
      <c r="B59" s="245"/>
      <c r="C59" s="245"/>
      <c r="D59" s="245"/>
      <c r="E59" s="245"/>
    </row>
    <row r="60" spans="1:7" ht="15" customHeight="1" x14ac:dyDescent="0.2">
      <c r="A60" s="245"/>
      <c r="B60" s="245"/>
      <c r="C60" s="245"/>
      <c r="D60" s="245"/>
      <c r="E60" s="245"/>
    </row>
    <row r="61" spans="1:7" ht="15" customHeight="1" x14ac:dyDescent="0.2">
      <c r="A61" s="245"/>
      <c r="B61" s="245"/>
      <c r="C61" s="245"/>
      <c r="D61" s="245"/>
      <c r="E61" s="245"/>
    </row>
    <row r="62" spans="1:7" ht="15" customHeight="1" x14ac:dyDescent="0.2">
      <c r="A62" s="245"/>
      <c r="B62" s="245"/>
      <c r="C62" s="245"/>
      <c r="D62" s="245"/>
      <c r="E62" s="245"/>
    </row>
    <row r="63" spans="1:7" ht="15" customHeight="1" x14ac:dyDescent="0.2">
      <c r="A63" s="245"/>
      <c r="B63" s="245"/>
      <c r="C63" s="245"/>
      <c r="D63" s="245"/>
      <c r="E63" s="245"/>
    </row>
    <row r="64" spans="1:7" ht="15" customHeight="1" x14ac:dyDescent="0.2">
      <c r="A64" s="245"/>
      <c r="B64" s="245"/>
      <c r="C64" s="245"/>
      <c r="D64" s="245"/>
      <c r="E64" s="245"/>
    </row>
    <row r="65" spans="1:5" customFormat="1" ht="15" customHeight="1" x14ac:dyDescent="0.2">
      <c r="A65" s="245"/>
      <c r="B65" s="245"/>
      <c r="C65" s="245"/>
      <c r="D65" s="245"/>
      <c r="E65" s="245"/>
    </row>
    <row r="66" spans="1:5" customFormat="1" ht="15" customHeight="1" x14ac:dyDescent="0.2">
      <c r="A66" s="245"/>
      <c r="B66" s="245"/>
      <c r="C66" s="245"/>
      <c r="D66" s="245"/>
      <c r="E66" s="245"/>
    </row>
    <row r="67" spans="1:5" customFormat="1" ht="15" customHeight="1" x14ac:dyDescent="0.2">
      <c r="A67" s="245"/>
      <c r="B67" s="245"/>
      <c r="C67" s="245"/>
      <c r="D67" s="245"/>
      <c r="E67" s="245"/>
    </row>
    <row r="68" spans="1:5" customFormat="1" ht="15" customHeight="1" x14ac:dyDescent="0.2"/>
    <row r="69" spans="1:5" customFormat="1" ht="15" customHeight="1" x14ac:dyDescent="0.25">
      <c r="A69" s="5" t="s">
        <v>1</v>
      </c>
      <c r="B69" s="6"/>
      <c r="C69" s="6"/>
      <c r="D69" s="6"/>
      <c r="E69" s="6"/>
    </row>
    <row r="70" spans="1:5" customFormat="1" ht="15" customHeight="1" x14ac:dyDescent="0.2">
      <c r="A70" s="7" t="s">
        <v>47</v>
      </c>
      <c r="B70" s="6"/>
      <c r="C70" s="6"/>
      <c r="D70" s="6"/>
      <c r="E70" s="8" t="s">
        <v>48</v>
      </c>
    </row>
    <row r="71" spans="1:5" customFormat="1" ht="15" customHeight="1" x14ac:dyDescent="0.25">
      <c r="A71" s="120"/>
      <c r="B71" s="5"/>
      <c r="C71" s="6"/>
      <c r="D71" s="6"/>
      <c r="E71" s="10"/>
    </row>
    <row r="72" spans="1:5" customFormat="1" ht="15" customHeight="1" x14ac:dyDescent="0.2">
      <c r="A72" s="138"/>
      <c r="B72" s="121" t="s">
        <v>49</v>
      </c>
      <c r="C72" s="121" t="s">
        <v>50</v>
      </c>
      <c r="D72" s="122" t="s">
        <v>51</v>
      </c>
      <c r="E72" s="121" t="s">
        <v>52</v>
      </c>
    </row>
    <row r="73" spans="1:5" customFormat="1" ht="15" customHeight="1" x14ac:dyDescent="0.2">
      <c r="A73" s="138"/>
      <c r="B73" s="123">
        <v>33034</v>
      </c>
      <c r="C73" s="124"/>
      <c r="D73" s="125" t="s">
        <v>53</v>
      </c>
      <c r="E73" s="126">
        <f>-2306.31-1913-2633-3403</f>
        <v>-10255.31</v>
      </c>
    </row>
    <row r="74" spans="1:5" customFormat="1" ht="15" customHeight="1" x14ac:dyDescent="0.2">
      <c r="A74" s="138"/>
      <c r="B74" s="127"/>
      <c r="C74" s="128" t="s">
        <v>54</v>
      </c>
      <c r="D74" s="129"/>
      <c r="E74" s="130">
        <f>SUM(E73:E73)</f>
        <v>-10255.31</v>
      </c>
    </row>
    <row r="75" spans="1:5" customFormat="1" ht="15" customHeight="1" x14ac:dyDescent="0.2">
      <c r="A75" s="138"/>
      <c r="B75" s="133"/>
      <c r="C75" s="23"/>
      <c r="D75" s="6"/>
      <c r="E75" s="24"/>
    </row>
    <row r="76" spans="1:5" customFormat="1" ht="15" customHeight="1" x14ac:dyDescent="0.25">
      <c r="A76" s="5" t="s">
        <v>17</v>
      </c>
      <c r="B76" s="6"/>
      <c r="C76" s="6"/>
      <c r="D76" s="6"/>
      <c r="E76" s="120"/>
    </row>
    <row r="77" spans="1:5" customFormat="1" ht="15" customHeight="1" x14ac:dyDescent="0.2">
      <c r="A77" s="7" t="s">
        <v>47</v>
      </c>
      <c r="B77" s="6"/>
      <c r="C77" s="6"/>
      <c r="D77" s="6"/>
      <c r="E77" s="8" t="s">
        <v>48</v>
      </c>
    </row>
    <row r="78" spans="1:5" customFormat="1" ht="15" customHeight="1" x14ac:dyDescent="0.2"/>
    <row r="79" spans="1:5" customFormat="1" ht="15" customHeight="1" x14ac:dyDescent="0.2">
      <c r="B79" s="121" t="s">
        <v>49</v>
      </c>
      <c r="C79" s="121" t="s">
        <v>50</v>
      </c>
      <c r="D79" s="131" t="s">
        <v>51</v>
      </c>
      <c r="E79" s="121" t="s">
        <v>52</v>
      </c>
    </row>
    <row r="80" spans="1:5" customFormat="1" ht="15" customHeight="1" x14ac:dyDescent="0.2">
      <c r="B80" s="123">
        <v>33034</v>
      </c>
      <c r="C80" s="124"/>
      <c r="D80" s="132" t="s">
        <v>63</v>
      </c>
      <c r="E80" s="126">
        <f>-2306.31-1913-2633-3403</f>
        <v>-10255.31</v>
      </c>
    </row>
    <row r="81" spans="1:5" customFormat="1" ht="15" customHeight="1" x14ac:dyDescent="0.2">
      <c r="A81" s="133"/>
      <c r="B81" s="134"/>
      <c r="C81" s="128" t="s">
        <v>54</v>
      </c>
      <c r="D81" s="135"/>
      <c r="E81" s="136">
        <f>SUM(E80:E80)</f>
        <v>-10255.31</v>
      </c>
    </row>
    <row r="82" spans="1:5" customFormat="1" ht="15" customHeight="1" x14ac:dyDescent="0.2"/>
    <row r="83" spans="1:5" customFormat="1" ht="15" customHeight="1" x14ac:dyDescent="0.2"/>
    <row r="84" spans="1:5" customFormat="1" ht="15" customHeight="1" x14ac:dyDescent="0.25">
      <c r="A84" s="4" t="s">
        <v>309</v>
      </c>
    </row>
    <row r="85" spans="1:5" customFormat="1" ht="15" customHeight="1" x14ac:dyDescent="0.2">
      <c r="A85" s="249" t="s">
        <v>160</v>
      </c>
      <c r="B85" s="249"/>
      <c r="C85" s="249"/>
      <c r="D85" s="249"/>
      <c r="E85" s="249"/>
    </row>
    <row r="86" spans="1:5" customFormat="1" ht="15" customHeight="1" x14ac:dyDescent="0.2">
      <c r="A86" s="249"/>
      <c r="B86" s="249"/>
      <c r="C86" s="249"/>
      <c r="D86" s="249"/>
      <c r="E86" s="249"/>
    </row>
    <row r="87" spans="1:5" customFormat="1" ht="15" customHeight="1" x14ac:dyDescent="0.2">
      <c r="A87" s="245" t="s">
        <v>310</v>
      </c>
      <c r="B87" s="245"/>
      <c r="C87" s="245"/>
      <c r="D87" s="245"/>
      <c r="E87" s="245"/>
    </row>
    <row r="88" spans="1:5" customFormat="1" ht="15" customHeight="1" x14ac:dyDescent="0.2">
      <c r="A88" s="245"/>
      <c r="B88" s="245"/>
      <c r="C88" s="245"/>
      <c r="D88" s="245"/>
      <c r="E88" s="245"/>
    </row>
    <row r="89" spans="1:5" customFormat="1" ht="15" customHeight="1" x14ac:dyDescent="0.2">
      <c r="A89" s="245"/>
      <c r="B89" s="245"/>
      <c r="C89" s="245"/>
      <c r="D89" s="245"/>
      <c r="E89" s="245"/>
    </row>
    <row r="90" spans="1:5" customFormat="1" ht="15" customHeight="1" x14ac:dyDescent="0.2">
      <c r="A90" s="245"/>
      <c r="B90" s="245"/>
      <c r="C90" s="245"/>
      <c r="D90" s="245"/>
      <c r="E90" s="245"/>
    </row>
    <row r="91" spans="1:5" customFormat="1" ht="15" customHeight="1" x14ac:dyDescent="0.2">
      <c r="A91" s="245"/>
      <c r="B91" s="245"/>
      <c r="C91" s="245"/>
      <c r="D91" s="245"/>
      <c r="E91" s="245"/>
    </row>
    <row r="92" spans="1:5" customFormat="1" ht="15" customHeight="1" x14ac:dyDescent="0.2">
      <c r="A92" s="245"/>
      <c r="B92" s="245"/>
      <c r="C92" s="245"/>
      <c r="D92" s="245"/>
      <c r="E92" s="245"/>
    </row>
    <row r="93" spans="1:5" customFormat="1" ht="15" customHeight="1" x14ac:dyDescent="0.2">
      <c r="A93" s="245"/>
      <c r="B93" s="245"/>
      <c r="C93" s="245"/>
      <c r="D93" s="245"/>
      <c r="E93" s="245"/>
    </row>
    <row r="94" spans="1:5" customFormat="1" ht="15" customHeight="1" x14ac:dyDescent="0.2"/>
    <row r="95" spans="1:5" customFormat="1" ht="15" customHeight="1" x14ac:dyDescent="0.25">
      <c r="A95" s="5" t="s">
        <v>1</v>
      </c>
      <c r="B95" s="27"/>
      <c r="C95" s="27"/>
      <c r="D95" s="27"/>
      <c r="E95" s="27"/>
    </row>
    <row r="96" spans="1:5" customFormat="1" ht="15" customHeight="1" x14ac:dyDescent="0.2">
      <c r="A96" s="7" t="s">
        <v>81</v>
      </c>
      <c r="B96" s="27"/>
      <c r="C96" s="27"/>
      <c r="D96" s="27"/>
      <c r="E96" s="28" t="s">
        <v>253</v>
      </c>
    </row>
    <row r="97" spans="1:7" ht="15" customHeight="1" x14ac:dyDescent="0.25">
      <c r="A97" s="25"/>
      <c r="B97" s="138"/>
      <c r="C97" s="27"/>
      <c r="D97" s="27"/>
      <c r="E97" s="76"/>
    </row>
    <row r="98" spans="1:7" ht="15" customHeight="1" x14ac:dyDescent="0.2">
      <c r="B98" s="140" t="s">
        <v>49</v>
      </c>
      <c r="C98" s="140" t="s">
        <v>50</v>
      </c>
      <c r="D98" s="141" t="s">
        <v>51</v>
      </c>
      <c r="E98" s="121" t="s">
        <v>52</v>
      </c>
    </row>
    <row r="99" spans="1:7" ht="15" customHeight="1" x14ac:dyDescent="0.2">
      <c r="B99" s="184">
        <v>103533063</v>
      </c>
      <c r="C99" s="156"/>
      <c r="D99" s="152" t="s">
        <v>254</v>
      </c>
      <c r="E99" s="174">
        <v>-1843044.84</v>
      </c>
      <c r="G99" s="47">
        <f>-1690203.39-152841.45</f>
        <v>-1843044.8399999999</v>
      </c>
    </row>
    <row r="100" spans="1:7" ht="15" customHeight="1" x14ac:dyDescent="0.2">
      <c r="B100" s="184">
        <v>103533063</v>
      </c>
      <c r="C100" s="156"/>
      <c r="D100" s="152" t="s">
        <v>254</v>
      </c>
      <c r="E100" s="174">
        <f>1512287.24+136752.88</f>
        <v>1649040.12</v>
      </c>
    </row>
    <row r="101" spans="1:7" ht="15" customHeight="1" x14ac:dyDescent="0.2">
      <c r="B101" s="184">
        <v>103133063</v>
      </c>
      <c r="C101" s="156"/>
      <c r="D101" s="152" t="s">
        <v>254</v>
      </c>
      <c r="E101" s="174">
        <f>177916.15+16088.57</f>
        <v>194004.72</v>
      </c>
    </row>
    <row r="102" spans="1:7" ht="15" customHeight="1" x14ac:dyDescent="0.2">
      <c r="B102" s="185"/>
      <c r="C102" s="146" t="s">
        <v>54</v>
      </c>
      <c r="D102" s="147"/>
      <c r="E102" s="148">
        <f>SUM(E99:E101)</f>
        <v>0</v>
      </c>
    </row>
    <row r="103" spans="1:7" ht="15" customHeight="1" x14ac:dyDescent="0.2"/>
    <row r="104" spans="1:7" ht="15" customHeight="1" x14ac:dyDescent="0.2"/>
    <row r="105" spans="1:7" ht="15" customHeight="1" x14ac:dyDescent="0.2"/>
    <row r="106" spans="1:7" ht="15" customHeight="1" x14ac:dyDescent="0.2"/>
    <row r="107" spans="1:7" ht="15" customHeight="1" x14ac:dyDescent="0.2"/>
    <row r="108" spans="1:7" ht="15" customHeight="1" x14ac:dyDescent="0.2"/>
    <row r="109" spans="1:7" ht="15" customHeight="1" x14ac:dyDescent="0.25">
      <c r="A109" s="4" t="s">
        <v>311</v>
      </c>
    </row>
    <row r="110" spans="1:7" ht="15" customHeight="1" x14ac:dyDescent="0.2">
      <c r="A110" s="249" t="s">
        <v>312</v>
      </c>
      <c r="B110" s="249"/>
      <c r="C110" s="249"/>
      <c r="D110" s="249"/>
      <c r="E110" s="249"/>
    </row>
    <row r="111" spans="1:7" ht="15" customHeight="1" x14ac:dyDescent="0.2">
      <c r="A111" s="249"/>
      <c r="B111" s="249"/>
      <c r="C111" s="249"/>
      <c r="D111" s="249"/>
      <c r="E111" s="249"/>
    </row>
    <row r="112" spans="1:7" ht="15" customHeight="1" x14ac:dyDescent="0.2">
      <c r="A112" s="245" t="s">
        <v>347</v>
      </c>
      <c r="B112" s="245"/>
      <c r="C112" s="245"/>
      <c r="D112" s="245"/>
      <c r="E112" s="245"/>
    </row>
    <row r="113" spans="1:5" customFormat="1" ht="15" customHeight="1" x14ac:dyDescent="0.2">
      <c r="A113" s="245"/>
      <c r="B113" s="245"/>
      <c r="C113" s="245"/>
      <c r="D113" s="245"/>
      <c r="E113" s="245"/>
    </row>
    <row r="114" spans="1:5" customFormat="1" ht="15" customHeight="1" x14ac:dyDescent="0.2">
      <c r="A114" s="245"/>
      <c r="B114" s="245"/>
      <c r="C114" s="245"/>
      <c r="D114" s="245"/>
      <c r="E114" s="245"/>
    </row>
    <row r="115" spans="1:5" customFormat="1" ht="15" customHeight="1" x14ac:dyDescent="0.2">
      <c r="A115" s="245"/>
      <c r="B115" s="245"/>
      <c r="C115" s="245"/>
      <c r="D115" s="245"/>
      <c r="E115" s="245"/>
    </row>
    <row r="116" spans="1:5" customFormat="1" ht="15" customHeight="1" x14ac:dyDescent="0.2">
      <c r="A116" s="245"/>
      <c r="B116" s="245"/>
      <c r="C116" s="245"/>
      <c r="D116" s="245"/>
      <c r="E116" s="245"/>
    </row>
    <row r="117" spans="1:5" customFormat="1" ht="15" customHeight="1" x14ac:dyDescent="0.2">
      <c r="A117" s="245"/>
      <c r="B117" s="245"/>
      <c r="C117" s="245"/>
      <c r="D117" s="245"/>
      <c r="E117" s="245"/>
    </row>
    <row r="118" spans="1:5" customFormat="1" ht="15" customHeight="1" x14ac:dyDescent="0.2">
      <c r="A118" s="245"/>
      <c r="B118" s="245"/>
      <c r="C118" s="245"/>
      <c r="D118" s="245"/>
      <c r="E118" s="245"/>
    </row>
    <row r="119" spans="1:5" customFormat="1" ht="15" customHeight="1" x14ac:dyDescent="0.2">
      <c r="A119" s="245"/>
      <c r="B119" s="245"/>
      <c r="C119" s="245"/>
      <c r="D119" s="245"/>
      <c r="E119" s="245"/>
    </row>
    <row r="120" spans="1:5" customFormat="1" ht="15" customHeight="1" x14ac:dyDescent="0.2">
      <c r="A120" s="245"/>
      <c r="B120" s="245"/>
      <c r="C120" s="245"/>
      <c r="D120" s="245"/>
      <c r="E120" s="245"/>
    </row>
    <row r="121" spans="1:5" customFormat="1" ht="15" customHeight="1" x14ac:dyDescent="0.2">
      <c r="A121" s="43"/>
      <c r="B121" s="43"/>
      <c r="C121" s="43"/>
      <c r="D121" s="43"/>
      <c r="E121" s="43"/>
    </row>
    <row r="122" spans="1:5" customFormat="1" ht="15" customHeight="1" x14ac:dyDescent="0.25">
      <c r="A122" s="25" t="s">
        <v>17</v>
      </c>
      <c r="B122" s="27"/>
      <c r="C122" s="27"/>
      <c r="D122" s="27"/>
      <c r="E122" s="138"/>
    </row>
    <row r="123" spans="1:5" customFormat="1" ht="15" customHeight="1" x14ac:dyDescent="0.2">
      <c r="A123" s="29" t="s">
        <v>122</v>
      </c>
      <c r="B123" s="11"/>
      <c r="C123" s="11"/>
      <c r="D123" s="11"/>
      <c r="E123" s="138" t="s">
        <v>123</v>
      </c>
    </row>
    <row r="124" spans="1:5" customFormat="1" ht="15" customHeight="1" x14ac:dyDescent="0.2">
      <c r="A124" s="29"/>
      <c r="B124" s="138"/>
      <c r="C124" s="27"/>
      <c r="D124" s="27"/>
      <c r="E124" s="76"/>
    </row>
    <row r="125" spans="1:5" customFormat="1" ht="15" customHeight="1" x14ac:dyDescent="0.2">
      <c r="A125" s="66"/>
      <c r="B125" s="121" t="s">
        <v>49</v>
      </c>
      <c r="C125" s="140" t="s">
        <v>50</v>
      </c>
      <c r="D125" s="161" t="s">
        <v>51</v>
      </c>
      <c r="E125" s="142" t="s">
        <v>52</v>
      </c>
    </row>
    <row r="126" spans="1:5" customFormat="1" ht="15" customHeight="1" x14ac:dyDescent="0.2">
      <c r="A126" s="66"/>
      <c r="B126" s="177">
        <v>11</v>
      </c>
      <c r="C126" s="151"/>
      <c r="D126" s="157" t="s">
        <v>124</v>
      </c>
      <c r="E126" s="174">
        <v>-200000</v>
      </c>
    </row>
    <row r="127" spans="1:5" customFormat="1" ht="15" customHeight="1" x14ac:dyDescent="0.2">
      <c r="A127" s="175"/>
      <c r="B127" s="162"/>
      <c r="C127" s="146" t="s">
        <v>54</v>
      </c>
      <c r="D127" s="178"/>
      <c r="E127" s="163">
        <f>SUM(E126:E126)</f>
        <v>-200000</v>
      </c>
    </row>
    <row r="128" spans="1:5" customFormat="1" ht="15" customHeight="1" x14ac:dyDescent="0.2"/>
    <row r="129" spans="1:5" customFormat="1" ht="15" customHeight="1" x14ac:dyDescent="0.25">
      <c r="A129" s="25" t="s">
        <v>17</v>
      </c>
      <c r="B129" s="27"/>
      <c r="C129" s="27"/>
      <c r="D129" s="27"/>
      <c r="E129" s="27"/>
    </row>
    <row r="130" spans="1:5" customFormat="1" ht="15" customHeight="1" x14ac:dyDescent="0.2">
      <c r="A130" s="29" t="s">
        <v>67</v>
      </c>
      <c r="B130" s="27"/>
      <c r="C130" s="27"/>
      <c r="D130" s="27"/>
      <c r="E130" s="28" t="s">
        <v>68</v>
      </c>
    </row>
    <row r="131" spans="1:5" customFormat="1" ht="15" customHeight="1" x14ac:dyDescent="0.25">
      <c r="A131" s="25"/>
      <c r="B131" s="138"/>
      <c r="C131" s="27"/>
      <c r="D131" s="27"/>
      <c r="E131" s="76"/>
    </row>
    <row r="132" spans="1:5" customFormat="1" ht="15" customHeight="1" x14ac:dyDescent="0.2">
      <c r="A132" s="66"/>
      <c r="B132" s="66"/>
      <c r="C132" s="140" t="s">
        <v>50</v>
      </c>
      <c r="D132" s="131" t="s">
        <v>55</v>
      </c>
      <c r="E132" s="142" t="s">
        <v>52</v>
      </c>
    </row>
    <row r="133" spans="1:5" customFormat="1" ht="15" customHeight="1" x14ac:dyDescent="0.2">
      <c r="A133" s="183"/>
      <c r="B133" s="150"/>
      <c r="C133" s="204">
        <v>6409</v>
      </c>
      <c r="D133" s="157" t="s">
        <v>76</v>
      </c>
      <c r="E133" s="205">
        <v>200000</v>
      </c>
    </row>
    <row r="134" spans="1:5" customFormat="1" ht="15" customHeight="1" x14ac:dyDescent="0.2">
      <c r="A134" s="206"/>
      <c r="B134" s="168"/>
      <c r="C134" s="146" t="s">
        <v>54</v>
      </c>
      <c r="D134" s="147"/>
      <c r="E134" s="148">
        <f>E133</f>
        <v>200000</v>
      </c>
    </row>
    <row r="135" spans="1:5" customFormat="1" ht="15" customHeight="1" x14ac:dyDescent="0.2"/>
    <row r="136" spans="1:5" customFormat="1" ht="15" customHeight="1" x14ac:dyDescent="0.2"/>
    <row r="137" spans="1:5" customFormat="1" ht="15" customHeight="1" x14ac:dyDescent="0.25">
      <c r="A137" s="4" t="s">
        <v>313</v>
      </c>
    </row>
    <row r="138" spans="1:5" customFormat="1" ht="15" customHeight="1" x14ac:dyDescent="0.2">
      <c r="A138" s="249" t="s">
        <v>129</v>
      </c>
      <c r="B138" s="249"/>
      <c r="C138" s="249"/>
      <c r="D138" s="249"/>
      <c r="E138" s="249"/>
    </row>
    <row r="139" spans="1:5" customFormat="1" ht="15" customHeight="1" x14ac:dyDescent="0.2">
      <c r="A139" s="249"/>
      <c r="B139" s="249"/>
      <c r="C139" s="249"/>
      <c r="D139" s="249"/>
      <c r="E139" s="249"/>
    </row>
    <row r="140" spans="1:5" customFormat="1" ht="15" customHeight="1" x14ac:dyDescent="0.2">
      <c r="A140" s="245" t="s">
        <v>314</v>
      </c>
      <c r="B140" s="245"/>
      <c r="C140" s="245"/>
      <c r="D140" s="245"/>
      <c r="E140" s="245"/>
    </row>
    <row r="141" spans="1:5" customFormat="1" ht="15" customHeight="1" x14ac:dyDescent="0.2">
      <c r="A141" s="245"/>
      <c r="B141" s="245"/>
      <c r="C141" s="245"/>
      <c r="D141" s="245"/>
      <c r="E141" s="245"/>
    </row>
    <row r="142" spans="1:5" customFormat="1" ht="15" customHeight="1" x14ac:dyDescent="0.2">
      <c r="A142" s="245"/>
      <c r="B142" s="245"/>
      <c r="C142" s="245"/>
      <c r="D142" s="245"/>
      <c r="E142" s="245"/>
    </row>
    <row r="143" spans="1:5" customFormat="1" ht="15" customHeight="1" x14ac:dyDescent="0.2">
      <c r="A143" s="245"/>
      <c r="B143" s="245"/>
      <c r="C143" s="245"/>
      <c r="D143" s="245"/>
      <c r="E143" s="245"/>
    </row>
    <row r="144" spans="1:5" customFormat="1" ht="15" customHeight="1" x14ac:dyDescent="0.2">
      <c r="A144" s="245"/>
      <c r="B144" s="245"/>
      <c r="C144" s="245"/>
      <c r="D144" s="245"/>
      <c r="E144" s="245"/>
    </row>
    <row r="145" spans="1:5" customFormat="1" ht="15" customHeight="1" x14ac:dyDescent="0.2"/>
    <row r="146" spans="1:5" customFormat="1" ht="15" customHeight="1" x14ac:dyDescent="0.25">
      <c r="A146" s="25" t="s">
        <v>17</v>
      </c>
      <c r="B146" s="27"/>
      <c r="C146" s="27"/>
      <c r="D146" s="27"/>
      <c r="E146" s="138"/>
    </row>
    <row r="147" spans="1:5" customFormat="1" ht="15" customHeight="1" x14ac:dyDescent="0.2">
      <c r="A147" s="7" t="s">
        <v>47</v>
      </c>
      <c r="B147" s="27"/>
      <c r="C147" s="27"/>
      <c r="D147" s="27"/>
      <c r="E147" s="28" t="s">
        <v>48</v>
      </c>
    </row>
    <row r="148" spans="1:5" customFormat="1" ht="15" customHeight="1" x14ac:dyDescent="0.2">
      <c r="B148" s="93"/>
      <c r="C148" s="27"/>
      <c r="D148" s="27"/>
      <c r="E148" s="76"/>
    </row>
    <row r="149" spans="1:5" customFormat="1" ht="15" customHeight="1" x14ac:dyDescent="0.2">
      <c r="B149" s="66"/>
      <c r="C149" s="140" t="s">
        <v>50</v>
      </c>
      <c r="D149" s="141" t="s">
        <v>55</v>
      </c>
      <c r="E149" s="142" t="s">
        <v>52</v>
      </c>
    </row>
    <row r="150" spans="1:5" customFormat="1" ht="15" customHeight="1" x14ac:dyDescent="0.2">
      <c r="B150" s="99"/>
      <c r="C150" s="156">
        <v>3233</v>
      </c>
      <c r="D150" s="153" t="s">
        <v>56</v>
      </c>
      <c r="E150" s="158">
        <v>-50500</v>
      </c>
    </row>
    <row r="151" spans="1:5" customFormat="1" ht="15" customHeight="1" x14ac:dyDescent="0.2">
      <c r="B151" s="99"/>
      <c r="C151" s="146" t="s">
        <v>54</v>
      </c>
      <c r="D151" s="147"/>
      <c r="E151" s="148">
        <f>SUM(E150:E150)</f>
        <v>-50500</v>
      </c>
    </row>
    <row r="152" spans="1:5" customFormat="1" ht="15" customHeight="1" x14ac:dyDescent="0.2"/>
    <row r="153" spans="1:5" customFormat="1" ht="15" customHeight="1" x14ac:dyDescent="0.2">
      <c r="B153" s="27"/>
      <c r="C153" s="27"/>
      <c r="D153" s="27"/>
      <c r="E153" s="28" t="s">
        <v>48</v>
      </c>
    </row>
    <row r="154" spans="1:5" customFormat="1" ht="15" customHeight="1" x14ac:dyDescent="0.2">
      <c r="B154" s="93"/>
      <c r="C154" s="27"/>
      <c r="D154" s="27"/>
      <c r="E154" s="76"/>
    </row>
    <row r="155" spans="1:5" customFormat="1" ht="15" customHeight="1" x14ac:dyDescent="0.2">
      <c r="B155" s="140" t="s">
        <v>49</v>
      </c>
      <c r="C155" s="140" t="s">
        <v>50</v>
      </c>
      <c r="D155" s="141" t="s">
        <v>51</v>
      </c>
      <c r="E155" s="142" t="s">
        <v>52</v>
      </c>
    </row>
    <row r="156" spans="1:5" customFormat="1" ht="15" customHeight="1" x14ac:dyDescent="0.2">
      <c r="B156" s="182">
        <v>112</v>
      </c>
      <c r="C156" s="156"/>
      <c r="D156" s="207" t="s">
        <v>131</v>
      </c>
      <c r="E156" s="158">
        <v>50500</v>
      </c>
    </row>
    <row r="157" spans="1:5" customFormat="1" ht="15" customHeight="1" x14ac:dyDescent="0.2">
      <c r="B157" s="182"/>
      <c r="C157" s="146" t="s">
        <v>54</v>
      </c>
      <c r="D157" s="147"/>
      <c r="E157" s="148">
        <f>SUM(E156:E156)</f>
        <v>50500</v>
      </c>
    </row>
    <row r="158" spans="1:5" customFormat="1" ht="15" customHeight="1" x14ac:dyDescent="0.2"/>
    <row r="159" spans="1:5" customFormat="1" ht="15" customHeight="1" x14ac:dyDescent="0.2"/>
    <row r="160" spans="1:5" customFormat="1" ht="15" customHeight="1" x14ac:dyDescent="0.2"/>
    <row r="161" spans="1:5" customFormat="1" ht="15" customHeight="1" x14ac:dyDescent="0.2"/>
    <row r="162" spans="1:5" customFormat="1" ht="15" customHeight="1" x14ac:dyDescent="0.25">
      <c r="A162" s="4" t="s">
        <v>315</v>
      </c>
    </row>
    <row r="163" spans="1:5" customFormat="1" ht="15" customHeight="1" x14ac:dyDescent="0.2">
      <c r="A163" s="249" t="s">
        <v>153</v>
      </c>
      <c r="B163" s="249"/>
      <c r="C163" s="249"/>
      <c r="D163" s="249"/>
      <c r="E163" s="249"/>
    </row>
    <row r="164" spans="1:5" customFormat="1" ht="15" customHeight="1" x14ac:dyDescent="0.2">
      <c r="A164" s="249"/>
      <c r="B164" s="249"/>
      <c r="C164" s="249"/>
      <c r="D164" s="249"/>
      <c r="E164" s="249"/>
    </row>
    <row r="165" spans="1:5" customFormat="1" ht="15" customHeight="1" x14ac:dyDescent="0.2">
      <c r="A165" s="245" t="s">
        <v>348</v>
      </c>
      <c r="B165" s="245"/>
      <c r="C165" s="245"/>
      <c r="D165" s="245"/>
      <c r="E165" s="245"/>
    </row>
    <row r="166" spans="1:5" customFormat="1" ht="15" customHeight="1" x14ac:dyDescent="0.2">
      <c r="A166" s="245"/>
      <c r="B166" s="245"/>
      <c r="C166" s="245"/>
      <c r="D166" s="245"/>
      <c r="E166" s="245"/>
    </row>
    <row r="167" spans="1:5" customFormat="1" ht="15" customHeight="1" x14ac:dyDescent="0.2">
      <c r="A167" s="245"/>
      <c r="B167" s="245"/>
      <c r="C167" s="245"/>
      <c r="D167" s="245"/>
      <c r="E167" s="245"/>
    </row>
    <row r="168" spans="1:5" customFormat="1" ht="15" customHeight="1" x14ac:dyDescent="0.2">
      <c r="A168" s="245"/>
      <c r="B168" s="245"/>
      <c r="C168" s="245"/>
      <c r="D168" s="245"/>
      <c r="E168" s="245"/>
    </row>
    <row r="169" spans="1:5" customFormat="1" ht="15" customHeight="1" x14ac:dyDescent="0.2">
      <c r="A169" s="245"/>
      <c r="B169" s="245"/>
      <c r="C169" s="245"/>
      <c r="D169" s="245"/>
      <c r="E169" s="245"/>
    </row>
    <row r="170" spans="1:5" customFormat="1" ht="15" customHeight="1" x14ac:dyDescent="0.2">
      <c r="A170" s="245"/>
      <c r="B170" s="245"/>
      <c r="C170" s="245"/>
      <c r="D170" s="245"/>
      <c r="E170" s="245"/>
    </row>
    <row r="171" spans="1:5" customFormat="1" ht="15" customHeight="1" x14ac:dyDescent="0.2">
      <c r="A171" s="245"/>
      <c r="B171" s="245"/>
      <c r="C171" s="245"/>
      <c r="D171" s="245"/>
      <c r="E171" s="245"/>
    </row>
    <row r="172" spans="1:5" customFormat="1" ht="15" customHeight="1" x14ac:dyDescent="0.2">
      <c r="A172" s="245"/>
      <c r="B172" s="245"/>
      <c r="C172" s="245"/>
      <c r="D172" s="245"/>
      <c r="E172" s="245"/>
    </row>
    <row r="173" spans="1:5" customFormat="1" ht="15" customHeight="1" x14ac:dyDescent="0.2">
      <c r="A173" s="245"/>
      <c r="B173" s="245"/>
      <c r="C173" s="245"/>
      <c r="D173" s="245"/>
      <c r="E173" s="245"/>
    </row>
    <row r="174" spans="1:5" customFormat="1" ht="15" customHeight="1" x14ac:dyDescent="0.2">
      <c r="A174" s="245"/>
      <c r="B174" s="245"/>
      <c r="C174" s="245"/>
      <c r="D174" s="245"/>
      <c r="E174" s="245"/>
    </row>
    <row r="175" spans="1:5" customFormat="1" ht="15" customHeight="1" x14ac:dyDescent="0.2">
      <c r="A175" s="245"/>
      <c r="B175" s="245"/>
      <c r="C175" s="245"/>
      <c r="D175" s="245"/>
      <c r="E175" s="245"/>
    </row>
    <row r="176" spans="1:5" customFormat="1" ht="15" customHeight="1" x14ac:dyDescent="0.2">
      <c r="A176" s="245"/>
      <c r="B176" s="245"/>
      <c r="C176" s="245"/>
      <c r="D176" s="245"/>
      <c r="E176" s="245"/>
    </row>
    <row r="177" spans="1:5" customFormat="1" ht="15" customHeight="1" x14ac:dyDescent="0.2"/>
    <row r="178" spans="1:5" customFormat="1" ht="15" customHeight="1" x14ac:dyDescent="0.25">
      <c r="A178" s="25" t="s">
        <v>17</v>
      </c>
      <c r="B178" s="27"/>
      <c r="C178" s="27"/>
      <c r="D178" s="27"/>
      <c r="E178" s="138"/>
    </row>
    <row r="179" spans="1:5" customFormat="1" ht="15" customHeight="1" x14ac:dyDescent="0.2">
      <c r="A179" s="29" t="s">
        <v>122</v>
      </c>
      <c r="B179" s="11"/>
      <c r="C179" s="11"/>
      <c r="D179" s="11"/>
      <c r="E179" s="138" t="s">
        <v>123</v>
      </c>
    </row>
    <row r="180" spans="1:5" customFormat="1" ht="15" customHeight="1" x14ac:dyDescent="0.2"/>
    <row r="181" spans="1:5" customFormat="1" ht="15" customHeight="1" x14ac:dyDescent="0.2">
      <c r="B181" s="121" t="s">
        <v>49</v>
      </c>
      <c r="C181" s="140" t="s">
        <v>50</v>
      </c>
      <c r="D181" s="161" t="s">
        <v>51</v>
      </c>
      <c r="E181" s="142" t="s">
        <v>52</v>
      </c>
    </row>
    <row r="182" spans="1:5" customFormat="1" ht="15" customHeight="1" x14ac:dyDescent="0.2">
      <c r="B182" s="123">
        <v>300</v>
      </c>
      <c r="C182" s="151"/>
      <c r="D182" s="132" t="s">
        <v>131</v>
      </c>
      <c r="E182" s="126">
        <f>-151000-8500</f>
        <v>-159500</v>
      </c>
    </row>
    <row r="183" spans="1:5" customFormat="1" ht="15" customHeight="1" x14ac:dyDescent="0.2">
      <c r="B183" s="123">
        <v>301</v>
      </c>
      <c r="C183" s="151"/>
      <c r="D183" s="132" t="s">
        <v>131</v>
      </c>
      <c r="E183" s="126">
        <v>-10000</v>
      </c>
    </row>
    <row r="184" spans="1:5" customFormat="1" ht="15" customHeight="1" x14ac:dyDescent="0.2">
      <c r="B184" s="123">
        <v>301</v>
      </c>
      <c r="C184" s="151"/>
      <c r="D184" s="132" t="s">
        <v>131</v>
      </c>
      <c r="E184" s="126">
        <f>11000+8500</f>
        <v>19500</v>
      </c>
    </row>
    <row r="185" spans="1:5" customFormat="1" ht="15" customHeight="1" x14ac:dyDescent="0.2">
      <c r="B185" s="123">
        <v>300</v>
      </c>
      <c r="C185" s="151"/>
      <c r="D185" s="132" t="s">
        <v>131</v>
      </c>
      <c r="E185" s="126">
        <v>10000</v>
      </c>
    </row>
    <row r="186" spans="1:5" customFormat="1" ht="15" customHeight="1" x14ac:dyDescent="0.2">
      <c r="B186" s="123">
        <v>307</v>
      </c>
      <c r="C186" s="151"/>
      <c r="D186" s="132" t="s">
        <v>131</v>
      </c>
      <c r="E186" s="126">
        <v>140000</v>
      </c>
    </row>
    <row r="187" spans="1:5" customFormat="1" ht="15" customHeight="1" x14ac:dyDescent="0.2">
      <c r="B187" s="162"/>
      <c r="C187" s="146" t="s">
        <v>54</v>
      </c>
      <c r="D187" s="178"/>
      <c r="E187" s="163">
        <f>SUM(E182:E186)</f>
        <v>0</v>
      </c>
    </row>
    <row r="188" spans="1:5" customFormat="1" ht="15" customHeight="1" x14ac:dyDescent="0.2"/>
    <row r="189" spans="1:5" customFormat="1" ht="15" customHeight="1" x14ac:dyDescent="0.2"/>
    <row r="190" spans="1:5" customFormat="1" ht="15" customHeight="1" x14ac:dyDescent="0.25">
      <c r="A190" s="4" t="s">
        <v>316</v>
      </c>
    </row>
    <row r="191" spans="1:5" customFormat="1" ht="15" customHeight="1" x14ac:dyDescent="0.2">
      <c r="A191" s="249" t="s">
        <v>153</v>
      </c>
      <c r="B191" s="249"/>
      <c r="C191" s="249"/>
      <c r="D191" s="249"/>
      <c r="E191" s="249"/>
    </row>
    <row r="192" spans="1:5" customFormat="1" ht="15" customHeight="1" x14ac:dyDescent="0.2">
      <c r="A192" s="249"/>
      <c r="B192" s="249"/>
      <c r="C192" s="249"/>
      <c r="D192" s="249"/>
      <c r="E192" s="249"/>
    </row>
    <row r="193" spans="1:5" customFormat="1" ht="15" customHeight="1" x14ac:dyDescent="0.2">
      <c r="A193" s="245" t="s">
        <v>349</v>
      </c>
      <c r="B193" s="245"/>
      <c r="C193" s="245"/>
      <c r="D193" s="245"/>
      <c r="E193" s="245"/>
    </row>
    <row r="194" spans="1:5" customFormat="1" ht="15" customHeight="1" x14ac:dyDescent="0.2">
      <c r="A194" s="245"/>
      <c r="B194" s="245"/>
      <c r="C194" s="245"/>
      <c r="D194" s="245"/>
      <c r="E194" s="245"/>
    </row>
    <row r="195" spans="1:5" customFormat="1" ht="15" customHeight="1" x14ac:dyDescent="0.2">
      <c r="A195" s="245"/>
      <c r="B195" s="245"/>
      <c r="C195" s="245"/>
      <c r="D195" s="245"/>
      <c r="E195" s="245"/>
    </row>
    <row r="196" spans="1:5" customFormat="1" ht="15" customHeight="1" x14ac:dyDescent="0.2">
      <c r="A196" s="245"/>
      <c r="B196" s="245"/>
      <c r="C196" s="245"/>
      <c r="D196" s="245"/>
      <c r="E196" s="245"/>
    </row>
    <row r="197" spans="1:5" customFormat="1" ht="15" customHeight="1" x14ac:dyDescent="0.2">
      <c r="A197" s="245"/>
      <c r="B197" s="245"/>
      <c r="C197" s="245"/>
      <c r="D197" s="245"/>
      <c r="E197" s="245"/>
    </row>
    <row r="198" spans="1:5" customFormat="1" ht="15" customHeight="1" x14ac:dyDescent="0.2">
      <c r="A198" s="245"/>
      <c r="B198" s="245"/>
      <c r="C198" s="245"/>
      <c r="D198" s="245"/>
      <c r="E198" s="245"/>
    </row>
    <row r="199" spans="1:5" customFormat="1" ht="15" customHeight="1" x14ac:dyDescent="0.2">
      <c r="A199" s="245"/>
      <c r="B199" s="245"/>
      <c r="C199" s="245"/>
      <c r="D199" s="245"/>
      <c r="E199" s="245"/>
    </row>
    <row r="200" spans="1:5" customFormat="1" ht="15" customHeight="1" x14ac:dyDescent="0.2">
      <c r="A200" s="245"/>
      <c r="B200" s="245"/>
      <c r="C200" s="245"/>
      <c r="D200" s="245"/>
      <c r="E200" s="245"/>
    </row>
    <row r="201" spans="1:5" customFormat="1" ht="15" customHeight="1" x14ac:dyDescent="0.2">
      <c r="A201" s="245"/>
      <c r="B201" s="245"/>
      <c r="C201" s="245"/>
      <c r="D201" s="245"/>
      <c r="E201" s="245"/>
    </row>
    <row r="202" spans="1:5" customFormat="1" ht="15" customHeight="1" x14ac:dyDescent="0.2"/>
    <row r="203" spans="1:5" customFormat="1" ht="15" customHeight="1" x14ac:dyDescent="0.25">
      <c r="A203" s="25" t="s">
        <v>17</v>
      </c>
      <c r="B203" s="27"/>
      <c r="C203" s="27"/>
      <c r="D203" s="27"/>
      <c r="E203" s="138"/>
    </row>
    <row r="204" spans="1:5" customFormat="1" ht="15" customHeight="1" x14ac:dyDescent="0.2">
      <c r="A204" s="29" t="s">
        <v>122</v>
      </c>
      <c r="B204" s="11"/>
      <c r="C204" s="11"/>
      <c r="D204" s="11"/>
      <c r="E204" s="138" t="s">
        <v>123</v>
      </c>
    </row>
    <row r="205" spans="1:5" customFormat="1" ht="15" customHeight="1" x14ac:dyDescent="0.2"/>
    <row r="206" spans="1:5" customFormat="1" ht="15" customHeight="1" x14ac:dyDescent="0.2">
      <c r="B206" s="121" t="s">
        <v>49</v>
      </c>
      <c r="C206" s="140" t="s">
        <v>50</v>
      </c>
      <c r="D206" s="161" t="s">
        <v>51</v>
      </c>
      <c r="E206" s="142" t="s">
        <v>52</v>
      </c>
    </row>
    <row r="207" spans="1:5" customFormat="1" ht="15" customHeight="1" x14ac:dyDescent="0.2">
      <c r="B207" s="123">
        <v>13</v>
      </c>
      <c r="C207" s="151"/>
      <c r="D207" s="132" t="s">
        <v>124</v>
      </c>
      <c r="E207" s="126">
        <v>-232496.99</v>
      </c>
    </row>
    <row r="208" spans="1:5" customFormat="1" ht="15" customHeight="1" x14ac:dyDescent="0.2">
      <c r="B208" s="123">
        <v>303</v>
      </c>
      <c r="C208" s="151"/>
      <c r="D208" s="132" t="s">
        <v>131</v>
      </c>
      <c r="E208" s="126">
        <v>232496.99</v>
      </c>
    </row>
    <row r="209" spans="1:7" ht="15" customHeight="1" x14ac:dyDescent="0.2">
      <c r="B209" s="162"/>
      <c r="C209" s="146" t="s">
        <v>54</v>
      </c>
      <c r="D209" s="178"/>
      <c r="E209" s="163">
        <f>SUM(E207:E208)</f>
        <v>0</v>
      </c>
      <c r="G209"/>
    </row>
    <row r="210" spans="1:7" ht="15" customHeight="1" x14ac:dyDescent="0.2">
      <c r="G210"/>
    </row>
    <row r="211" spans="1:7" ht="15" customHeight="1" x14ac:dyDescent="0.2">
      <c r="G211"/>
    </row>
    <row r="212" spans="1:7" ht="15" customHeight="1" x14ac:dyDescent="0.2">
      <c r="G212"/>
    </row>
    <row r="213" spans="1:7" ht="15" customHeight="1" x14ac:dyDescent="0.2">
      <c r="G213"/>
    </row>
    <row r="214" spans="1:7" ht="15" customHeight="1" x14ac:dyDescent="0.25">
      <c r="A214" s="4" t="s">
        <v>317</v>
      </c>
      <c r="G214"/>
    </row>
    <row r="215" spans="1:7" ht="15" customHeight="1" x14ac:dyDescent="0.2">
      <c r="A215" s="249" t="s">
        <v>153</v>
      </c>
      <c r="B215" s="249"/>
      <c r="C215" s="249"/>
      <c r="D215" s="249"/>
      <c r="E215" s="249"/>
      <c r="G215"/>
    </row>
    <row r="216" spans="1:7" ht="15" customHeight="1" x14ac:dyDescent="0.2">
      <c r="A216" s="249"/>
      <c r="B216" s="249"/>
      <c r="C216" s="249"/>
      <c r="D216" s="249"/>
      <c r="E216" s="249"/>
      <c r="G216"/>
    </row>
    <row r="217" spans="1:7" ht="15" customHeight="1" x14ac:dyDescent="0.2">
      <c r="A217" s="245" t="s">
        <v>350</v>
      </c>
      <c r="B217" s="245"/>
      <c r="C217" s="245"/>
      <c r="D217" s="245"/>
      <c r="E217" s="245"/>
      <c r="G217"/>
    </row>
    <row r="218" spans="1:7" ht="15" customHeight="1" x14ac:dyDescent="0.2">
      <c r="A218" s="245"/>
      <c r="B218" s="245"/>
      <c r="C218" s="245"/>
      <c r="D218" s="245"/>
      <c r="E218" s="245"/>
      <c r="G218"/>
    </row>
    <row r="219" spans="1:7" ht="15" customHeight="1" x14ac:dyDescent="0.2">
      <c r="A219" s="245"/>
      <c r="B219" s="245"/>
      <c r="C219" s="245"/>
      <c r="D219" s="245"/>
      <c r="E219" s="245"/>
      <c r="G219"/>
    </row>
    <row r="220" spans="1:7" ht="15" customHeight="1" x14ac:dyDescent="0.2">
      <c r="A220" s="245"/>
      <c r="B220" s="245"/>
      <c r="C220" s="245"/>
      <c r="D220" s="245"/>
      <c r="E220" s="245"/>
      <c r="G220"/>
    </row>
    <row r="221" spans="1:7" ht="15" customHeight="1" x14ac:dyDescent="0.2">
      <c r="A221" s="245"/>
      <c r="B221" s="245"/>
      <c r="C221" s="245"/>
      <c r="D221" s="245"/>
      <c r="E221" s="245"/>
      <c r="G221"/>
    </row>
    <row r="222" spans="1:7" ht="15" customHeight="1" x14ac:dyDescent="0.2">
      <c r="A222" s="245"/>
      <c r="B222" s="245"/>
      <c r="C222" s="245"/>
      <c r="D222" s="245"/>
      <c r="E222" s="245"/>
      <c r="G222"/>
    </row>
    <row r="223" spans="1:7" ht="15" customHeight="1" x14ac:dyDescent="0.2">
      <c r="A223" s="245"/>
      <c r="B223" s="245"/>
      <c r="C223" s="245"/>
      <c r="D223" s="245"/>
      <c r="E223" s="245"/>
      <c r="G223"/>
    </row>
    <row r="224" spans="1:7" ht="15" customHeight="1" x14ac:dyDescent="0.2">
      <c r="A224" s="245"/>
      <c r="B224" s="245"/>
      <c r="C224" s="245"/>
      <c r="D224" s="245"/>
      <c r="E224" s="245"/>
      <c r="G224"/>
    </row>
    <row r="225" spans="1:7" ht="15" customHeight="1" x14ac:dyDescent="0.2">
      <c r="A225" s="245"/>
      <c r="B225" s="245"/>
      <c r="C225" s="245"/>
      <c r="D225" s="245"/>
      <c r="E225" s="245"/>
    </row>
    <row r="226" spans="1:7" ht="15" customHeight="1" x14ac:dyDescent="0.2"/>
    <row r="227" spans="1:7" ht="15" customHeight="1" x14ac:dyDescent="0.25">
      <c r="A227" s="25" t="s">
        <v>17</v>
      </c>
      <c r="B227" s="27"/>
      <c r="C227" s="27"/>
      <c r="D227" s="27"/>
      <c r="E227" s="138"/>
    </row>
    <row r="228" spans="1:7" ht="15" customHeight="1" x14ac:dyDescent="0.2">
      <c r="A228" s="29" t="s">
        <v>122</v>
      </c>
      <c r="B228" s="11"/>
      <c r="C228" s="11"/>
      <c r="D228" s="11"/>
      <c r="E228" s="138" t="s">
        <v>123</v>
      </c>
    </row>
    <row r="229" spans="1:7" ht="15" customHeight="1" x14ac:dyDescent="0.2"/>
    <row r="230" spans="1:7" ht="15" customHeight="1" x14ac:dyDescent="0.2">
      <c r="B230" s="121" t="s">
        <v>49</v>
      </c>
      <c r="C230" s="140" t="s">
        <v>50</v>
      </c>
      <c r="D230" s="161" t="s">
        <v>51</v>
      </c>
      <c r="E230" s="142" t="s">
        <v>52</v>
      </c>
    </row>
    <row r="231" spans="1:7" ht="15" customHeight="1" x14ac:dyDescent="0.2">
      <c r="B231" s="123">
        <v>10</v>
      </c>
      <c r="C231" s="151"/>
      <c r="D231" s="132" t="s">
        <v>124</v>
      </c>
      <c r="E231" s="126">
        <v>-483325.25</v>
      </c>
    </row>
    <row r="232" spans="1:7" ht="15" customHeight="1" x14ac:dyDescent="0.2">
      <c r="B232" s="123">
        <v>10</v>
      </c>
      <c r="C232" s="151"/>
      <c r="D232" s="132" t="s">
        <v>131</v>
      </c>
      <c r="E232" s="126">
        <v>-21992</v>
      </c>
      <c r="G232" s="47">
        <f>SUM(E231:E232)</f>
        <v>-505317.25</v>
      </c>
    </row>
    <row r="233" spans="1:7" ht="15" customHeight="1" x14ac:dyDescent="0.2">
      <c r="B233" s="123">
        <v>10</v>
      </c>
      <c r="C233" s="151"/>
      <c r="D233" s="132" t="s">
        <v>124</v>
      </c>
      <c r="E233" s="126">
        <v>500000</v>
      </c>
    </row>
    <row r="234" spans="1:7" ht="15" customHeight="1" x14ac:dyDescent="0.2">
      <c r="B234" s="123">
        <v>10</v>
      </c>
      <c r="C234" s="151"/>
      <c r="D234" s="132" t="s">
        <v>131</v>
      </c>
      <c r="E234" s="126">
        <v>5317.25</v>
      </c>
    </row>
    <row r="235" spans="1:7" ht="15" customHeight="1" x14ac:dyDescent="0.2">
      <c r="B235" s="162"/>
      <c r="C235" s="146" t="s">
        <v>54</v>
      </c>
      <c r="D235" s="178"/>
      <c r="E235" s="163">
        <f>SUM(E231:E234)</f>
        <v>0</v>
      </c>
    </row>
    <row r="236" spans="1:7" ht="15" customHeight="1" x14ac:dyDescent="0.2"/>
    <row r="237" spans="1:7" ht="15" customHeight="1" x14ac:dyDescent="0.2"/>
    <row r="238" spans="1:7" ht="15" customHeight="1" x14ac:dyDescent="0.25">
      <c r="A238" s="4" t="s">
        <v>318</v>
      </c>
    </row>
    <row r="239" spans="1:7" ht="15" customHeight="1" x14ac:dyDescent="0.2">
      <c r="A239" s="249" t="s">
        <v>140</v>
      </c>
      <c r="B239" s="249"/>
      <c r="C239" s="249"/>
      <c r="D239" s="249"/>
      <c r="E239" s="249"/>
    </row>
    <row r="240" spans="1:7" ht="15" customHeight="1" x14ac:dyDescent="0.2">
      <c r="A240" s="249"/>
      <c r="B240" s="249"/>
      <c r="C240" s="249"/>
      <c r="D240" s="249"/>
      <c r="E240" s="249"/>
    </row>
    <row r="241" spans="1:7" ht="15" customHeight="1" x14ac:dyDescent="0.2">
      <c r="A241" s="250" t="s">
        <v>319</v>
      </c>
      <c r="B241" s="250"/>
      <c r="C241" s="250"/>
      <c r="D241" s="250"/>
      <c r="E241" s="250"/>
      <c r="G241"/>
    </row>
    <row r="242" spans="1:7" ht="15" customHeight="1" x14ac:dyDescent="0.2">
      <c r="A242" s="250"/>
      <c r="B242" s="250"/>
      <c r="C242" s="250"/>
      <c r="D242" s="250"/>
      <c r="E242" s="250"/>
      <c r="G242"/>
    </row>
    <row r="243" spans="1:7" ht="15" customHeight="1" x14ac:dyDescent="0.2">
      <c r="A243" s="250"/>
      <c r="B243" s="250"/>
      <c r="C243" s="250"/>
      <c r="D243" s="250"/>
      <c r="E243" s="250"/>
      <c r="G243"/>
    </row>
    <row r="244" spans="1:7" ht="15" customHeight="1" x14ac:dyDescent="0.2">
      <c r="A244" s="250"/>
      <c r="B244" s="250"/>
      <c r="C244" s="250"/>
      <c r="D244" s="250"/>
      <c r="E244" s="250"/>
      <c r="G244"/>
    </row>
    <row r="245" spans="1:7" ht="15" customHeight="1" x14ac:dyDescent="0.2">
      <c r="A245" s="250"/>
      <c r="B245" s="250"/>
      <c r="C245" s="250"/>
      <c r="D245" s="250"/>
      <c r="E245" s="250"/>
      <c r="G245"/>
    </row>
    <row r="246" spans="1:7" ht="15" customHeight="1" x14ac:dyDescent="0.2">
      <c r="A246" s="250"/>
      <c r="B246" s="250"/>
      <c r="C246" s="250"/>
      <c r="D246" s="250"/>
      <c r="E246" s="250"/>
      <c r="G246"/>
    </row>
    <row r="247" spans="1:7" ht="15" customHeight="1" x14ac:dyDescent="0.2">
      <c r="A247" s="250"/>
      <c r="B247" s="250"/>
      <c r="C247" s="250"/>
      <c r="D247" s="250"/>
      <c r="E247" s="250"/>
      <c r="G247"/>
    </row>
    <row r="248" spans="1:7" ht="15" customHeight="1" x14ac:dyDescent="0.2">
      <c r="A248" s="104"/>
      <c r="B248" s="104"/>
      <c r="C248" s="104"/>
      <c r="D248" s="104"/>
      <c r="E248" s="104"/>
      <c r="G248"/>
    </row>
    <row r="249" spans="1:7" ht="15" customHeight="1" x14ac:dyDescent="0.25">
      <c r="A249" s="25" t="s">
        <v>17</v>
      </c>
      <c r="B249" s="27"/>
      <c r="C249" s="27"/>
      <c r="D249" s="27"/>
      <c r="E249" s="27"/>
      <c r="G249"/>
    </row>
    <row r="250" spans="1:7" ht="15" customHeight="1" x14ac:dyDescent="0.2">
      <c r="A250" s="7" t="s">
        <v>87</v>
      </c>
      <c r="B250" s="27"/>
      <c r="C250" s="27"/>
      <c r="D250" s="27"/>
      <c r="E250" s="28" t="s">
        <v>88</v>
      </c>
      <c r="G250"/>
    </row>
    <row r="251" spans="1:7" ht="15" customHeight="1" x14ac:dyDescent="0.2">
      <c r="A251" s="169"/>
      <c r="B251" s="93"/>
      <c r="C251" s="27"/>
      <c r="D251" s="27"/>
      <c r="E251" s="76"/>
      <c r="G251"/>
    </row>
    <row r="252" spans="1:7" ht="15" customHeight="1" x14ac:dyDescent="0.2">
      <c r="B252" s="140" t="s">
        <v>142</v>
      </c>
      <c r="C252" s="140" t="s">
        <v>50</v>
      </c>
      <c r="D252" s="141" t="s">
        <v>55</v>
      </c>
      <c r="E252" s="121" t="s">
        <v>52</v>
      </c>
      <c r="G252"/>
    </row>
    <row r="253" spans="1:7" ht="15" customHeight="1" x14ac:dyDescent="0.2">
      <c r="B253" s="182">
        <v>15</v>
      </c>
      <c r="C253" s="151"/>
      <c r="D253" s="157" t="s">
        <v>89</v>
      </c>
      <c r="E253" s="158">
        <v>-1188</v>
      </c>
      <c r="G253"/>
    </row>
    <row r="254" spans="1:7" ht="15" customHeight="1" x14ac:dyDescent="0.2">
      <c r="B254" s="182">
        <v>15</v>
      </c>
      <c r="C254" s="151"/>
      <c r="D254" s="157" t="s">
        <v>95</v>
      </c>
      <c r="E254" s="158">
        <v>1188</v>
      </c>
      <c r="G254"/>
    </row>
    <row r="255" spans="1:7" ht="15" customHeight="1" x14ac:dyDescent="0.2">
      <c r="B255" s="182"/>
      <c r="C255" s="146" t="s">
        <v>54</v>
      </c>
      <c r="D255" s="147"/>
      <c r="E255" s="148">
        <f>SUM(E253:E254)</f>
        <v>0</v>
      </c>
      <c r="G255"/>
    </row>
    <row r="256" spans="1:7" ht="15" customHeight="1" x14ac:dyDescent="0.2">
      <c r="G256"/>
    </row>
    <row r="257" spans="1:7" ht="15" customHeight="1" x14ac:dyDescent="0.2">
      <c r="G257"/>
    </row>
    <row r="258" spans="1:7" ht="15" customHeight="1" x14ac:dyDescent="0.25">
      <c r="A258" s="4" t="s">
        <v>320</v>
      </c>
      <c r="G258"/>
    </row>
    <row r="259" spans="1:7" ht="15" customHeight="1" x14ac:dyDescent="0.2">
      <c r="A259" s="246" t="s">
        <v>85</v>
      </c>
      <c r="B259" s="246"/>
      <c r="C259" s="246"/>
      <c r="D259" s="246"/>
      <c r="E259" s="246"/>
      <c r="G259"/>
    </row>
    <row r="260" spans="1:7" ht="15" customHeight="1" x14ac:dyDescent="0.2">
      <c r="A260" s="246"/>
      <c r="B260" s="246"/>
      <c r="C260" s="246"/>
      <c r="D260" s="246"/>
      <c r="E260" s="246"/>
      <c r="G260"/>
    </row>
    <row r="261" spans="1:7" ht="15" customHeight="1" x14ac:dyDescent="0.2">
      <c r="A261" s="245" t="s">
        <v>321</v>
      </c>
      <c r="B261" s="245"/>
      <c r="C261" s="245"/>
      <c r="D261" s="245"/>
      <c r="E261" s="245"/>
      <c r="G261"/>
    </row>
    <row r="262" spans="1:7" ht="15" customHeight="1" x14ac:dyDescent="0.2">
      <c r="A262" s="245"/>
      <c r="B262" s="245"/>
      <c r="C262" s="245"/>
      <c r="D262" s="245"/>
      <c r="E262" s="245"/>
      <c r="G262"/>
    </row>
    <row r="263" spans="1:7" ht="15" customHeight="1" x14ac:dyDescent="0.2">
      <c r="A263" s="245"/>
      <c r="B263" s="245"/>
      <c r="C263" s="245"/>
      <c r="D263" s="245"/>
      <c r="E263" s="245"/>
      <c r="G263"/>
    </row>
    <row r="264" spans="1:7" ht="15" customHeight="1" x14ac:dyDescent="0.2">
      <c r="A264" s="245"/>
      <c r="B264" s="245"/>
      <c r="C264" s="245"/>
      <c r="D264" s="245"/>
      <c r="E264" s="245"/>
      <c r="G264"/>
    </row>
    <row r="265" spans="1:7" ht="15" customHeight="1" x14ac:dyDescent="0.2">
      <c r="A265" s="245"/>
      <c r="B265" s="245"/>
      <c r="C265" s="245"/>
      <c r="D265" s="245"/>
      <c r="E265" s="245"/>
      <c r="G265"/>
    </row>
    <row r="266" spans="1:7" ht="15" customHeight="1" x14ac:dyDescent="0.2">
      <c r="A266" s="245"/>
      <c r="B266" s="245"/>
      <c r="C266" s="245"/>
      <c r="D266" s="245"/>
      <c r="E266" s="245"/>
      <c r="G266"/>
    </row>
    <row r="267" spans="1:7" ht="15" customHeight="1" x14ac:dyDescent="0.2">
      <c r="A267" s="36"/>
      <c r="B267" s="36"/>
      <c r="C267" s="36"/>
      <c r="D267" s="36"/>
      <c r="E267" s="36"/>
      <c r="G267"/>
    </row>
    <row r="268" spans="1:7" ht="15" customHeight="1" x14ac:dyDescent="0.25">
      <c r="A268" s="5" t="s">
        <v>17</v>
      </c>
      <c r="B268" s="6"/>
      <c r="C268" s="6"/>
      <c r="D268" s="138"/>
      <c r="E268" s="138"/>
      <c r="G268"/>
    </row>
    <row r="269" spans="1:7" ht="15" customHeight="1" x14ac:dyDescent="0.2">
      <c r="A269" s="7" t="s">
        <v>87</v>
      </c>
      <c r="B269" s="6"/>
      <c r="C269" s="6"/>
      <c r="D269" s="6"/>
      <c r="E269" s="8" t="s">
        <v>88</v>
      </c>
      <c r="G269"/>
    </row>
    <row r="270" spans="1:7" ht="15" customHeight="1" x14ac:dyDescent="0.2">
      <c r="A270" s="120"/>
      <c r="B270" s="70"/>
      <c r="C270" s="6"/>
      <c r="D270" s="120"/>
      <c r="E270" s="71"/>
      <c r="G270"/>
    </row>
    <row r="271" spans="1:7" ht="15" customHeight="1" x14ac:dyDescent="0.2">
      <c r="A271" s="63"/>
      <c r="B271" s="140" t="s">
        <v>49</v>
      </c>
      <c r="C271" s="121" t="s">
        <v>50</v>
      </c>
      <c r="D271" s="131" t="s">
        <v>55</v>
      </c>
      <c r="E271" s="121" t="s">
        <v>52</v>
      </c>
      <c r="G271"/>
    </row>
    <row r="272" spans="1:7" ht="15" customHeight="1" x14ac:dyDescent="0.2">
      <c r="A272" s="149"/>
      <c r="B272" s="123">
        <v>10</v>
      </c>
      <c r="C272" s="151"/>
      <c r="D272" s="152" t="s">
        <v>89</v>
      </c>
      <c r="E272" s="126">
        <v>-3546326.74</v>
      </c>
      <c r="G272"/>
    </row>
    <row r="273" spans="1:7" ht="15" customHeight="1" x14ac:dyDescent="0.2">
      <c r="A273" s="149"/>
      <c r="B273" s="123">
        <v>10</v>
      </c>
      <c r="C273" s="151"/>
      <c r="D273" s="157" t="s">
        <v>95</v>
      </c>
      <c r="E273" s="126">
        <f>-15935-696955</f>
        <v>-712890</v>
      </c>
    </row>
    <row r="274" spans="1:7" ht="15" customHeight="1" x14ac:dyDescent="0.2">
      <c r="A274" s="133"/>
      <c r="B274" s="145"/>
      <c r="C274" s="128" t="s">
        <v>54</v>
      </c>
      <c r="D274" s="135"/>
      <c r="E274" s="136">
        <f>SUM(E272:E273)</f>
        <v>-4259216.74</v>
      </c>
    </row>
    <row r="275" spans="1:7" ht="15" customHeight="1" x14ac:dyDescent="0.2"/>
    <row r="276" spans="1:7" ht="15" customHeight="1" x14ac:dyDescent="0.25">
      <c r="A276" s="5" t="s">
        <v>17</v>
      </c>
      <c r="B276" s="6"/>
      <c r="C276" s="6"/>
      <c r="D276" s="6"/>
      <c r="E276" s="6"/>
    </row>
    <row r="277" spans="1:7" ht="15" customHeight="1" x14ac:dyDescent="0.2">
      <c r="A277" s="7" t="s">
        <v>67</v>
      </c>
      <c r="B277" s="6"/>
      <c r="C277" s="6"/>
      <c r="D277" s="6"/>
      <c r="E277" s="8" t="s">
        <v>68</v>
      </c>
    </row>
    <row r="278" spans="1:7" ht="15" customHeight="1" x14ac:dyDescent="0.25">
      <c r="A278" s="120"/>
      <c r="B278" s="5"/>
      <c r="C278" s="6"/>
      <c r="D278" s="6"/>
      <c r="E278" s="10"/>
    </row>
    <row r="279" spans="1:7" ht="15" customHeight="1" x14ac:dyDescent="0.2">
      <c r="A279" s="63"/>
      <c r="B279" s="66"/>
      <c r="C279" s="121" t="s">
        <v>50</v>
      </c>
      <c r="D279" s="131" t="s">
        <v>55</v>
      </c>
      <c r="E279" s="121" t="s">
        <v>52</v>
      </c>
    </row>
    <row r="280" spans="1:7" ht="15" customHeight="1" x14ac:dyDescent="0.2">
      <c r="A280" s="155"/>
      <c r="B280" s="159"/>
      <c r="C280" s="151">
        <v>6409</v>
      </c>
      <c r="D280" s="157" t="s">
        <v>76</v>
      </c>
      <c r="E280" s="126">
        <v>4259216.74</v>
      </c>
      <c r="G280" s="47">
        <f>+E280+E273</f>
        <v>3546326.74</v>
      </c>
    </row>
    <row r="281" spans="1:7" ht="15" customHeight="1" x14ac:dyDescent="0.2">
      <c r="A281" s="133"/>
      <c r="B281" s="160"/>
      <c r="C281" s="128" t="s">
        <v>54</v>
      </c>
      <c r="D281" s="135"/>
      <c r="E281" s="136">
        <f>SUM(E280:E280)</f>
        <v>4259216.74</v>
      </c>
    </row>
    <row r="282" spans="1:7" ht="15" customHeight="1" x14ac:dyDescent="0.2"/>
    <row r="283" spans="1:7" ht="15" customHeight="1" x14ac:dyDescent="0.2"/>
    <row r="284" spans="1:7" ht="15" customHeight="1" x14ac:dyDescent="0.25">
      <c r="A284" s="4" t="s">
        <v>322</v>
      </c>
    </row>
    <row r="285" spans="1:7" ht="15" customHeight="1" x14ac:dyDescent="0.2">
      <c r="A285" s="246" t="s">
        <v>85</v>
      </c>
      <c r="B285" s="246"/>
      <c r="C285" s="246"/>
      <c r="D285" s="246"/>
      <c r="E285" s="246"/>
    </row>
    <row r="286" spans="1:7" ht="15" customHeight="1" x14ac:dyDescent="0.2">
      <c r="A286" s="246"/>
      <c r="B286" s="246"/>
      <c r="C286" s="246"/>
      <c r="D286" s="246"/>
      <c r="E286" s="246"/>
    </row>
    <row r="287" spans="1:7" ht="15" customHeight="1" x14ac:dyDescent="0.2">
      <c r="A287" s="245" t="s">
        <v>323</v>
      </c>
      <c r="B287" s="245"/>
      <c r="C287" s="245"/>
      <c r="D287" s="245"/>
      <c r="E287" s="245"/>
    </row>
    <row r="288" spans="1:7" ht="15" customHeight="1" x14ac:dyDescent="0.2">
      <c r="A288" s="245"/>
      <c r="B288" s="245"/>
      <c r="C288" s="245"/>
      <c r="D288" s="245"/>
      <c r="E288" s="245"/>
    </row>
    <row r="289" spans="1:7" ht="15" customHeight="1" x14ac:dyDescent="0.2">
      <c r="A289" s="245"/>
      <c r="B289" s="245"/>
      <c r="C289" s="245"/>
      <c r="D289" s="245"/>
      <c r="E289" s="245"/>
      <c r="G289"/>
    </row>
    <row r="290" spans="1:7" ht="15" customHeight="1" x14ac:dyDescent="0.2">
      <c r="A290" s="245"/>
      <c r="B290" s="245"/>
      <c r="C290" s="245"/>
      <c r="D290" s="245"/>
      <c r="E290" s="245"/>
      <c r="G290"/>
    </row>
    <row r="291" spans="1:7" ht="15" customHeight="1" x14ac:dyDescent="0.2">
      <c r="A291" s="245"/>
      <c r="B291" s="245"/>
      <c r="C291" s="245"/>
      <c r="D291" s="245"/>
      <c r="E291" s="245"/>
      <c r="G291"/>
    </row>
    <row r="292" spans="1:7" ht="15" customHeight="1" x14ac:dyDescent="0.2">
      <c r="A292" s="245"/>
      <c r="B292" s="245"/>
      <c r="C292" s="245"/>
      <c r="D292" s="245"/>
      <c r="E292" s="245"/>
      <c r="G292"/>
    </row>
    <row r="293" spans="1:7" ht="15" customHeight="1" x14ac:dyDescent="0.2">
      <c r="A293" s="36"/>
      <c r="B293" s="36"/>
      <c r="C293" s="36"/>
      <c r="D293" s="36"/>
      <c r="E293" s="36"/>
      <c r="G293"/>
    </row>
    <row r="294" spans="1:7" ht="15" customHeight="1" x14ac:dyDescent="0.25">
      <c r="A294" s="5" t="s">
        <v>17</v>
      </c>
      <c r="B294" s="6"/>
      <c r="C294" s="6"/>
      <c r="D294" s="138"/>
      <c r="E294" s="138"/>
      <c r="G294"/>
    </row>
    <row r="295" spans="1:7" ht="15" customHeight="1" x14ac:dyDescent="0.2">
      <c r="A295" s="7" t="s">
        <v>87</v>
      </c>
      <c r="B295" s="6"/>
      <c r="C295" s="6"/>
      <c r="D295" s="6"/>
      <c r="E295" s="8" t="s">
        <v>88</v>
      </c>
      <c r="G295"/>
    </row>
    <row r="296" spans="1:7" ht="15" customHeight="1" x14ac:dyDescent="0.2">
      <c r="A296" s="120"/>
      <c r="B296" s="70"/>
      <c r="C296" s="6"/>
      <c r="D296" s="120"/>
      <c r="E296" s="71"/>
      <c r="G296"/>
    </row>
    <row r="297" spans="1:7" ht="15" customHeight="1" x14ac:dyDescent="0.2">
      <c r="A297" s="63"/>
      <c r="B297" s="140" t="s">
        <v>49</v>
      </c>
      <c r="C297" s="121" t="s">
        <v>50</v>
      </c>
      <c r="D297" s="131" t="s">
        <v>55</v>
      </c>
      <c r="E297" s="121" t="s">
        <v>52</v>
      </c>
      <c r="G297"/>
    </row>
    <row r="298" spans="1:7" ht="15" customHeight="1" x14ac:dyDescent="0.2">
      <c r="A298" s="149"/>
      <c r="B298" s="123">
        <v>11</v>
      </c>
      <c r="C298" s="151"/>
      <c r="D298" s="152" t="s">
        <v>89</v>
      </c>
      <c r="E298" s="126">
        <v>-488487</v>
      </c>
      <c r="G298"/>
    </row>
    <row r="299" spans="1:7" ht="15" customHeight="1" x14ac:dyDescent="0.2">
      <c r="A299" s="149"/>
      <c r="B299" s="123">
        <v>11</v>
      </c>
      <c r="C299" s="151"/>
      <c r="D299" s="157" t="s">
        <v>95</v>
      </c>
      <c r="E299" s="126">
        <f>-77680-72751.72-1199694.74</f>
        <v>-1350126.46</v>
      </c>
      <c r="G299"/>
    </row>
    <row r="300" spans="1:7" ht="15" customHeight="1" x14ac:dyDescent="0.2">
      <c r="A300" s="133"/>
      <c r="B300" s="145"/>
      <c r="C300" s="128" t="s">
        <v>54</v>
      </c>
      <c r="D300" s="135"/>
      <c r="E300" s="136">
        <f>SUM(E298:E299)</f>
        <v>-1838613.46</v>
      </c>
      <c r="G300"/>
    </row>
    <row r="301" spans="1:7" ht="15" customHeight="1" x14ac:dyDescent="0.2">
      <c r="G301"/>
    </row>
    <row r="302" spans="1:7" ht="15" customHeight="1" x14ac:dyDescent="0.25">
      <c r="A302" s="5" t="s">
        <v>17</v>
      </c>
      <c r="B302" s="6"/>
      <c r="C302" s="6"/>
      <c r="D302" s="6"/>
      <c r="E302" s="6"/>
      <c r="G302"/>
    </row>
    <row r="303" spans="1:7" ht="15" customHeight="1" x14ac:dyDescent="0.2">
      <c r="A303" s="7" t="s">
        <v>67</v>
      </c>
      <c r="B303" s="6"/>
      <c r="C303" s="6"/>
      <c r="D303" s="6"/>
      <c r="E303" s="8" t="s">
        <v>68</v>
      </c>
      <c r="G303"/>
    </row>
    <row r="304" spans="1:7" ht="15" customHeight="1" x14ac:dyDescent="0.25">
      <c r="A304" s="120"/>
      <c r="B304" s="5"/>
      <c r="C304" s="6"/>
      <c r="D304" s="6"/>
      <c r="E304" s="10"/>
      <c r="G304"/>
    </row>
    <row r="305" spans="1:7" ht="15" customHeight="1" x14ac:dyDescent="0.2">
      <c r="A305" s="63"/>
      <c r="B305" s="66"/>
      <c r="C305" s="121" t="s">
        <v>50</v>
      </c>
      <c r="D305" s="131" t="s">
        <v>55</v>
      </c>
      <c r="E305" s="121" t="s">
        <v>52</v>
      </c>
      <c r="G305"/>
    </row>
    <row r="306" spans="1:7" ht="15" customHeight="1" x14ac:dyDescent="0.2">
      <c r="A306" s="155"/>
      <c r="B306" s="159"/>
      <c r="C306" s="151">
        <v>6409</v>
      </c>
      <c r="D306" s="157" t="s">
        <v>76</v>
      </c>
      <c r="E306" s="126">
        <v>1838613.46</v>
      </c>
      <c r="G306"/>
    </row>
    <row r="307" spans="1:7" ht="15" customHeight="1" x14ac:dyDescent="0.2">
      <c r="A307" s="133"/>
      <c r="B307" s="160"/>
      <c r="C307" s="128" t="s">
        <v>54</v>
      </c>
      <c r="D307" s="135"/>
      <c r="E307" s="136">
        <f>SUM(E306:E306)</f>
        <v>1838613.46</v>
      </c>
      <c r="G307"/>
    </row>
    <row r="308" spans="1:7" ht="15" customHeight="1" x14ac:dyDescent="0.2">
      <c r="G308"/>
    </row>
    <row r="309" spans="1:7" ht="15" customHeight="1" x14ac:dyDescent="0.2">
      <c r="G309"/>
    </row>
    <row r="310" spans="1:7" ht="15" customHeight="1" x14ac:dyDescent="0.25">
      <c r="A310" s="4" t="s">
        <v>324</v>
      </c>
      <c r="G310"/>
    </row>
    <row r="311" spans="1:7" ht="15" customHeight="1" x14ac:dyDescent="0.2">
      <c r="A311" s="246" t="s">
        <v>85</v>
      </c>
      <c r="B311" s="246"/>
      <c r="C311" s="246"/>
      <c r="D311" s="246"/>
      <c r="E311" s="246"/>
      <c r="G311"/>
    </row>
    <row r="312" spans="1:7" ht="15" customHeight="1" x14ac:dyDescent="0.2">
      <c r="A312" s="246"/>
      <c r="B312" s="246"/>
      <c r="C312" s="246"/>
      <c r="D312" s="246"/>
      <c r="E312" s="246"/>
      <c r="G312"/>
    </row>
    <row r="313" spans="1:7" ht="15" customHeight="1" x14ac:dyDescent="0.2">
      <c r="A313" s="245" t="s">
        <v>325</v>
      </c>
      <c r="B313" s="245"/>
      <c r="C313" s="245"/>
      <c r="D313" s="245"/>
      <c r="E313" s="245"/>
      <c r="G313"/>
    </row>
    <row r="314" spans="1:7" ht="15" customHeight="1" x14ac:dyDescent="0.2">
      <c r="A314" s="245"/>
      <c r="B314" s="245"/>
      <c r="C314" s="245"/>
      <c r="D314" s="245"/>
      <c r="E314" s="245"/>
      <c r="G314"/>
    </row>
    <row r="315" spans="1:7" ht="15" customHeight="1" x14ac:dyDescent="0.2">
      <c r="A315" s="245"/>
      <c r="B315" s="245"/>
      <c r="C315" s="245"/>
      <c r="D315" s="245"/>
      <c r="E315" s="245"/>
      <c r="G315"/>
    </row>
    <row r="316" spans="1:7" ht="15" customHeight="1" x14ac:dyDescent="0.2">
      <c r="A316" s="245"/>
      <c r="B316" s="245"/>
      <c r="C316" s="245"/>
      <c r="D316" s="245"/>
      <c r="E316" s="245"/>
      <c r="G316"/>
    </row>
    <row r="317" spans="1:7" ht="15" customHeight="1" x14ac:dyDescent="0.2">
      <c r="A317" s="245"/>
      <c r="B317" s="245"/>
      <c r="C317" s="245"/>
      <c r="D317" s="245"/>
      <c r="E317" s="245"/>
      <c r="G317"/>
    </row>
    <row r="318" spans="1:7" ht="15" customHeight="1" x14ac:dyDescent="0.2">
      <c r="A318" s="245"/>
      <c r="B318" s="245"/>
      <c r="C318" s="245"/>
      <c r="D318" s="245"/>
      <c r="E318" s="245"/>
      <c r="G318"/>
    </row>
    <row r="319" spans="1:7" ht="15" customHeight="1" x14ac:dyDescent="0.2">
      <c r="A319" s="245"/>
      <c r="B319" s="245"/>
      <c r="C319" s="245"/>
      <c r="D319" s="245"/>
      <c r="E319" s="245"/>
      <c r="G319"/>
    </row>
    <row r="320" spans="1:7" ht="15" customHeight="1" x14ac:dyDescent="0.2">
      <c r="A320" s="36"/>
      <c r="B320" s="36"/>
      <c r="C320" s="36"/>
      <c r="D320" s="36"/>
      <c r="E320" s="36"/>
      <c r="G320"/>
    </row>
    <row r="321" spans="1:7" ht="15" customHeight="1" x14ac:dyDescent="0.25">
      <c r="A321" s="5" t="s">
        <v>17</v>
      </c>
      <c r="B321" s="6"/>
      <c r="C321" s="6"/>
      <c r="D321" s="138"/>
      <c r="E321" s="138"/>
      <c r="G321"/>
    </row>
    <row r="322" spans="1:7" ht="15" customHeight="1" x14ac:dyDescent="0.2">
      <c r="A322" s="7" t="s">
        <v>87</v>
      </c>
      <c r="B322" s="6"/>
      <c r="C322" s="6"/>
      <c r="D322" s="6"/>
      <c r="E322" s="8" t="s">
        <v>88</v>
      </c>
      <c r="G322"/>
    </row>
    <row r="323" spans="1:7" ht="15" customHeight="1" x14ac:dyDescent="0.2">
      <c r="A323" s="120"/>
      <c r="B323" s="70"/>
      <c r="C323" s="6"/>
      <c r="D323" s="120"/>
      <c r="E323" s="71"/>
      <c r="G323"/>
    </row>
    <row r="324" spans="1:7" ht="15" customHeight="1" x14ac:dyDescent="0.2">
      <c r="A324" s="63"/>
      <c r="B324" s="140" t="s">
        <v>49</v>
      </c>
      <c r="C324" s="121" t="s">
        <v>50</v>
      </c>
      <c r="D324" s="131" t="s">
        <v>55</v>
      </c>
      <c r="E324" s="121" t="s">
        <v>52</v>
      </c>
      <c r="G324"/>
    </row>
    <row r="325" spans="1:7" ht="15" customHeight="1" x14ac:dyDescent="0.2">
      <c r="A325" s="149"/>
      <c r="B325" s="123">
        <v>12</v>
      </c>
      <c r="C325" s="151"/>
      <c r="D325" s="152" t="s">
        <v>89</v>
      </c>
      <c r="E325" s="126">
        <v>-11239429.15</v>
      </c>
      <c r="G325"/>
    </row>
    <row r="326" spans="1:7" ht="15" customHeight="1" x14ac:dyDescent="0.2">
      <c r="A326" s="133"/>
      <c r="B326" s="145"/>
      <c r="C326" s="128" t="s">
        <v>54</v>
      </c>
      <c r="D326" s="135"/>
      <c r="E326" s="136">
        <f>SUM(E325:E325)</f>
        <v>-11239429.15</v>
      </c>
      <c r="G326"/>
    </row>
    <row r="327" spans="1:7" ht="15" customHeight="1" x14ac:dyDescent="0.2">
      <c r="G327"/>
    </row>
    <row r="328" spans="1:7" ht="15" customHeight="1" x14ac:dyDescent="0.25">
      <c r="A328" s="5" t="s">
        <v>17</v>
      </c>
      <c r="B328" s="6"/>
      <c r="C328" s="6"/>
      <c r="D328" s="138"/>
      <c r="E328" s="138"/>
      <c r="G328"/>
    </row>
    <row r="329" spans="1:7" ht="15" customHeight="1" x14ac:dyDescent="0.2">
      <c r="A329" s="7" t="s">
        <v>87</v>
      </c>
      <c r="B329" s="6"/>
      <c r="C329" s="6"/>
      <c r="D329" s="6"/>
      <c r="E329" s="8" t="s">
        <v>207</v>
      </c>
      <c r="G329"/>
    </row>
    <row r="330" spans="1:7" ht="15" customHeight="1" x14ac:dyDescent="0.2">
      <c r="A330" s="120"/>
      <c r="B330" s="70"/>
      <c r="C330" s="6"/>
      <c r="D330" s="120"/>
      <c r="E330" s="71"/>
      <c r="G330"/>
    </row>
    <row r="331" spans="1:7" ht="15" customHeight="1" x14ac:dyDescent="0.2">
      <c r="A331" s="63"/>
      <c r="B331" s="140" t="s">
        <v>49</v>
      </c>
      <c r="C331" s="121" t="s">
        <v>50</v>
      </c>
      <c r="D331" s="131" t="s">
        <v>55</v>
      </c>
      <c r="E331" s="121" t="s">
        <v>52</v>
      </c>
      <c r="G331"/>
    </row>
    <row r="332" spans="1:7" ht="15" customHeight="1" x14ac:dyDescent="0.2">
      <c r="A332" s="149"/>
      <c r="B332" s="143">
        <v>38100880</v>
      </c>
      <c r="C332" s="151"/>
      <c r="D332" s="152" t="s">
        <v>89</v>
      </c>
      <c r="E332" s="126">
        <v>-141768</v>
      </c>
      <c r="G332"/>
    </row>
    <row r="333" spans="1:7" ht="15" customHeight="1" x14ac:dyDescent="0.2">
      <c r="A333" s="133"/>
      <c r="B333" s="145"/>
      <c r="C333" s="128" t="s">
        <v>54</v>
      </c>
      <c r="D333" s="135"/>
      <c r="E333" s="136">
        <f>SUM(E332:E332)</f>
        <v>-141768</v>
      </c>
      <c r="G333"/>
    </row>
    <row r="334" spans="1:7" ht="15" customHeight="1" x14ac:dyDescent="0.2">
      <c r="G334"/>
    </row>
    <row r="335" spans="1:7" ht="15" customHeight="1" x14ac:dyDescent="0.25">
      <c r="A335" s="5" t="s">
        <v>17</v>
      </c>
      <c r="B335" s="6"/>
      <c r="C335" s="6"/>
      <c r="D335" s="6"/>
      <c r="E335" s="6"/>
      <c r="G335"/>
    </row>
    <row r="336" spans="1:7" ht="15" customHeight="1" x14ac:dyDescent="0.2">
      <c r="A336" s="7" t="s">
        <v>67</v>
      </c>
      <c r="B336" s="6"/>
      <c r="C336" s="6"/>
      <c r="D336" s="6"/>
      <c r="E336" s="8" t="s">
        <v>68</v>
      </c>
      <c r="G336"/>
    </row>
    <row r="337" spans="1:7" ht="15" customHeight="1" x14ac:dyDescent="0.25">
      <c r="A337" s="120"/>
      <c r="B337" s="5"/>
      <c r="C337" s="6"/>
      <c r="D337" s="6"/>
      <c r="E337" s="10"/>
    </row>
    <row r="338" spans="1:7" ht="15" customHeight="1" x14ac:dyDescent="0.2">
      <c r="A338" s="63"/>
      <c r="B338" s="66"/>
      <c r="C338" s="121" t="s">
        <v>50</v>
      </c>
      <c r="D338" s="131" t="s">
        <v>55</v>
      </c>
      <c r="E338" s="121" t="s">
        <v>52</v>
      </c>
    </row>
    <row r="339" spans="1:7" ht="15" customHeight="1" x14ac:dyDescent="0.2">
      <c r="A339" s="155"/>
      <c r="B339" s="159"/>
      <c r="C339" s="151">
        <v>6409</v>
      </c>
      <c r="D339" s="157" t="s">
        <v>76</v>
      </c>
      <c r="E339" s="126">
        <v>11381197.15</v>
      </c>
      <c r="G339" s="47">
        <f>-E326-E333</f>
        <v>11381197.15</v>
      </c>
    </row>
    <row r="340" spans="1:7" ht="15" customHeight="1" x14ac:dyDescent="0.2">
      <c r="A340" s="133"/>
      <c r="B340" s="160"/>
      <c r="C340" s="128" t="s">
        <v>54</v>
      </c>
      <c r="D340" s="135"/>
      <c r="E340" s="136">
        <f>SUM(E339:E339)</f>
        <v>11381197.15</v>
      </c>
    </row>
    <row r="341" spans="1:7" ht="15" customHeight="1" x14ac:dyDescent="0.2"/>
    <row r="342" spans="1:7" ht="15" customHeight="1" x14ac:dyDescent="0.2"/>
    <row r="343" spans="1:7" ht="15" customHeight="1" x14ac:dyDescent="0.25">
      <c r="A343" s="4" t="s">
        <v>326</v>
      </c>
    </row>
    <row r="344" spans="1:7" ht="15" customHeight="1" x14ac:dyDescent="0.2">
      <c r="A344" s="246" t="s">
        <v>85</v>
      </c>
      <c r="B344" s="246"/>
      <c r="C344" s="246"/>
      <c r="D344" s="246"/>
      <c r="E344" s="246"/>
    </row>
    <row r="345" spans="1:7" ht="15" customHeight="1" x14ac:dyDescent="0.2">
      <c r="A345" s="246"/>
      <c r="B345" s="246"/>
      <c r="C345" s="246"/>
      <c r="D345" s="246"/>
      <c r="E345" s="246"/>
    </row>
    <row r="346" spans="1:7" ht="15" customHeight="1" x14ac:dyDescent="0.2">
      <c r="A346" s="245" t="s">
        <v>327</v>
      </c>
      <c r="B346" s="245"/>
      <c r="C346" s="245"/>
      <c r="D346" s="245"/>
      <c r="E346" s="245"/>
    </row>
    <row r="347" spans="1:7" ht="15" customHeight="1" x14ac:dyDescent="0.2">
      <c r="A347" s="245"/>
      <c r="B347" s="245"/>
      <c r="C347" s="245"/>
      <c r="D347" s="245"/>
      <c r="E347" s="245"/>
    </row>
    <row r="348" spans="1:7" ht="15" customHeight="1" x14ac:dyDescent="0.2">
      <c r="A348" s="245"/>
      <c r="B348" s="245"/>
      <c r="C348" s="245"/>
      <c r="D348" s="245"/>
      <c r="E348" s="245"/>
    </row>
    <row r="349" spans="1:7" ht="15" customHeight="1" x14ac:dyDescent="0.2">
      <c r="A349" s="245"/>
      <c r="B349" s="245"/>
      <c r="C349" s="245"/>
      <c r="D349" s="245"/>
      <c r="E349" s="245"/>
    </row>
    <row r="350" spans="1:7" ht="15" customHeight="1" x14ac:dyDescent="0.2">
      <c r="A350" s="245"/>
      <c r="B350" s="245"/>
      <c r="C350" s="245"/>
      <c r="D350" s="245"/>
      <c r="E350" s="245"/>
    </row>
    <row r="351" spans="1:7" ht="15" customHeight="1" x14ac:dyDescent="0.2">
      <c r="A351" s="245"/>
      <c r="B351" s="245"/>
      <c r="C351" s="245"/>
      <c r="D351" s="245"/>
      <c r="E351" s="245"/>
    </row>
    <row r="352" spans="1:7" ht="15" customHeight="1" x14ac:dyDescent="0.2">
      <c r="A352" s="245"/>
      <c r="B352" s="245"/>
      <c r="C352" s="245"/>
      <c r="D352" s="245"/>
      <c r="E352" s="245"/>
    </row>
    <row r="353" spans="1:7" ht="15" customHeight="1" x14ac:dyDescent="0.2">
      <c r="A353" s="36"/>
      <c r="B353" s="36"/>
      <c r="C353" s="36"/>
      <c r="D353" s="36"/>
      <c r="E353" s="36"/>
      <c r="G353"/>
    </row>
    <row r="354" spans="1:7" ht="15" customHeight="1" x14ac:dyDescent="0.25">
      <c r="A354" s="5" t="s">
        <v>17</v>
      </c>
      <c r="B354" s="6"/>
      <c r="C354" s="6"/>
      <c r="D354" s="6"/>
      <c r="E354" s="6"/>
      <c r="G354"/>
    </row>
    <row r="355" spans="1:7" ht="15" customHeight="1" x14ac:dyDescent="0.2">
      <c r="A355" s="7" t="s">
        <v>67</v>
      </c>
      <c r="B355" s="6"/>
      <c r="C355" s="6"/>
      <c r="D355" s="6"/>
      <c r="E355" s="8" t="s">
        <v>68</v>
      </c>
      <c r="G355"/>
    </row>
    <row r="356" spans="1:7" ht="15" customHeight="1" x14ac:dyDescent="0.25">
      <c r="A356" s="120"/>
      <c r="B356" s="5"/>
      <c r="C356" s="6"/>
      <c r="D356" s="6"/>
      <c r="E356" s="10"/>
      <c r="G356"/>
    </row>
    <row r="357" spans="1:7" ht="15" customHeight="1" x14ac:dyDescent="0.2">
      <c r="A357" s="63"/>
      <c r="B357" s="66"/>
      <c r="C357" s="121" t="s">
        <v>50</v>
      </c>
      <c r="D357" s="131" t="s">
        <v>55</v>
      </c>
      <c r="E357" s="121" t="s">
        <v>52</v>
      </c>
      <c r="G357"/>
    </row>
    <row r="358" spans="1:7" ht="15" customHeight="1" x14ac:dyDescent="0.2">
      <c r="A358" s="155"/>
      <c r="B358" s="159"/>
      <c r="C358" s="151">
        <v>6409</v>
      </c>
      <c r="D358" s="157" t="s">
        <v>76</v>
      </c>
      <c r="E358" s="126">
        <v>-934329.39</v>
      </c>
      <c r="G358"/>
    </row>
    <row r="359" spans="1:7" ht="15" customHeight="1" x14ac:dyDescent="0.2">
      <c r="A359" s="133"/>
      <c r="B359" s="160"/>
      <c r="C359" s="128" t="s">
        <v>54</v>
      </c>
      <c r="D359" s="135"/>
      <c r="E359" s="136">
        <f>SUM(E358:E358)</f>
        <v>-934329.39</v>
      </c>
      <c r="G359"/>
    </row>
    <row r="360" spans="1:7" ht="15" customHeight="1" x14ac:dyDescent="0.2">
      <c r="A360" s="36"/>
      <c r="B360" s="36"/>
      <c r="C360" s="36"/>
      <c r="D360" s="36"/>
      <c r="E360" s="36"/>
      <c r="G360"/>
    </row>
    <row r="361" spans="1:7" ht="15" customHeight="1" x14ac:dyDescent="0.25">
      <c r="A361" s="5" t="s">
        <v>17</v>
      </c>
      <c r="B361" s="6"/>
      <c r="C361" s="6"/>
      <c r="D361" s="138"/>
      <c r="E361" s="138"/>
      <c r="G361"/>
    </row>
    <row r="362" spans="1:7" ht="15" customHeight="1" x14ac:dyDescent="0.2">
      <c r="A362" s="7" t="s">
        <v>87</v>
      </c>
      <c r="B362" s="6"/>
      <c r="C362" s="6"/>
      <c r="D362" s="6"/>
      <c r="E362" s="8" t="s">
        <v>88</v>
      </c>
      <c r="G362"/>
    </row>
    <row r="363" spans="1:7" ht="15" customHeight="1" x14ac:dyDescent="0.2">
      <c r="A363" s="120"/>
      <c r="B363" s="70"/>
      <c r="C363" s="6"/>
      <c r="D363" s="120"/>
      <c r="E363" s="71"/>
      <c r="G363"/>
    </row>
    <row r="364" spans="1:7" ht="15" customHeight="1" x14ac:dyDescent="0.2">
      <c r="A364" s="63"/>
      <c r="B364" s="140" t="s">
        <v>49</v>
      </c>
      <c r="C364" s="121" t="s">
        <v>50</v>
      </c>
      <c r="D364" s="131" t="s">
        <v>55</v>
      </c>
      <c r="E364" s="121" t="s">
        <v>52</v>
      </c>
      <c r="G364"/>
    </row>
    <row r="365" spans="1:7" ht="15" customHeight="1" x14ac:dyDescent="0.2">
      <c r="A365" s="149"/>
      <c r="B365" s="123">
        <v>11</v>
      </c>
      <c r="C365" s="151"/>
      <c r="D365" s="152" t="s">
        <v>89</v>
      </c>
      <c r="E365" s="126">
        <v>934329.39</v>
      </c>
      <c r="G365"/>
    </row>
    <row r="366" spans="1:7" ht="15" customHeight="1" x14ac:dyDescent="0.2">
      <c r="A366" s="133"/>
      <c r="B366" s="145"/>
      <c r="C366" s="128" t="s">
        <v>54</v>
      </c>
      <c r="D366" s="135"/>
      <c r="E366" s="136">
        <f>SUM(E365:E365)</f>
        <v>934329.39</v>
      </c>
      <c r="G366"/>
    </row>
    <row r="367" spans="1:7" ht="15" customHeight="1" x14ac:dyDescent="0.2">
      <c r="G367"/>
    </row>
    <row r="368" spans="1:7" ht="15" customHeight="1" x14ac:dyDescent="0.2">
      <c r="G368"/>
    </row>
    <row r="369" spans="1:7" ht="15" customHeight="1" x14ac:dyDescent="0.2">
      <c r="G369"/>
    </row>
    <row r="370" spans="1:7" ht="15" customHeight="1" x14ac:dyDescent="0.2">
      <c r="G370"/>
    </row>
    <row r="371" spans="1:7" ht="15" customHeight="1" x14ac:dyDescent="0.2">
      <c r="G371"/>
    </row>
    <row r="372" spans="1:7" ht="15" customHeight="1" x14ac:dyDescent="0.2">
      <c r="G372"/>
    </row>
    <row r="373" spans="1:7" ht="15" customHeight="1" x14ac:dyDescent="0.2">
      <c r="G373"/>
    </row>
    <row r="374" spans="1:7" ht="15" customHeight="1" x14ac:dyDescent="0.25">
      <c r="A374" s="4" t="s">
        <v>328</v>
      </c>
      <c r="G374"/>
    </row>
    <row r="375" spans="1:7" ht="15" customHeight="1" x14ac:dyDescent="0.2">
      <c r="A375" s="249" t="s">
        <v>97</v>
      </c>
      <c r="B375" s="249"/>
      <c r="C375" s="249"/>
      <c r="D375" s="249"/>
      <c r="E375" s="249"/>
      <c r="G375"/>
    </row>
    <row r="376" spans="1:7" ht="15" customHeight="1" x14ac:dyDescent="0.2">
      <c r="A376" s="249"/>
      <c r="B376" s="249"/>
      <c r="C376" s="249"/>
      <c r="D376" s="249"/>
      <c r="E376" s="249"/>
      <c r="G376"/>
    </row>
    <row r="377" spans="1:7" ht="15" customHeight="1" x14ac:dyDescent="0.2">
      <c r="A377" s="245" t="s">
        <v>329</v>
      </c>
      <c r="B377" s="245"/>
      <c r="C377" s="245"/>
      <c r="D377" s="245"/>
      <c r="E377" s="245"/>
      <c r="G377"/>
    </row>
    <row r="378" spans="1:7" ht="15" customHeight="1" x14ac:dyDescent="0.2">
      <c r="A378" s="245"/>
      <c r="B378" s="245"/>
      <c r="C378" s="245"/>
      <c r="D378" s="245"/>
      <c r="E378" s="245"/>
      <c r="G378"/>
    </row>
    <row r="379" spans="1:7" ht="15" customHeight="1" x14ac:dyDescent="0.2">
      <c r="A379" s="245"/>
      <c r="B379" s="245"/>
      <c r="C379" s="245"/>
      <c r="D379" s="245"/>
      <c r="E379" s="245"/>
      <c r="G379"/>
    </row>
    <row r="380" spans="1:7" ht="15" customHeight="1" x14ac:dyDescent="0.2">
      <c r="A380" s="245"/>
      <c r="B380" s="245"/>
      <c r="C380" s="245"/>
      <c r="D380" s="245"/>
      <c r="E380" s="245"/>
      <c r="G380"/>
    </row>
    <row r="381" spans="1:7" ht="15" customHeight="1" x14ac:dyDescent="0.2">
      <c r="A381" s="245"/>
      <c r="B381" s="245"/>
      <c r="C381" s="245"/>
      <c r="D381" s="245"/>
      <c r="E381" s="245"/>
      <c r="G381"/>
    </row>
    <row r="382" spans="1:7" ht="15" customHeight="1" x14ac:dyDescent="0.2">
      <c r="A382" s="245"/>
      <c r="B382" s="245"/>
      <c r="C382" s="245"/>
      <c r="D382" s="245"/>
      <c r="E382" s="245"/>
      <c r="G382"/>
    </row>
    <row r="383" spans="1:7" ht="15" customHeight="1" x14ac:dyDescent="0.2">
      <c r="A383" s="245"/>
      <c r="B383" s="245"/>
      <c r="C383" s="245"/>
      <c r="D383" s="245"/>
      <c r="E383" s="245"/>
      <c r="G383"/>
    </row>
    <row r="384" spans="1:7" ht="15" customHeight="1" x14ac:dyDescent="0.2">
      <c r="A384" s="43"/>
      <c r="B384" s="43"/>
      <c r="C384" s="43"/>
      <c r="D384" s="43"/>
      <c r="E384" s="43"/>
      <c r="G384"/>
    </row>
    <row r="385" spans="1:7" ht="15" customHeight="1" x14ac:dyDescent="0.25">
      <c r="A385" s="25" t="s">
        <v>17</v>
      </c>
      <c r="B385" s="27"/>
      <c r="C385" s="27"/>
      <c r="D385" s="27"/>
      <c r="E385" s="27"/>
      <c r="G385"/>
    </row>
    <row r="386" spans="1:7" ht="15" customHeight="1" x14ac:dyDescent="0.2">
      <c r="A386" s="29" t="s">
        <v>67</v>
      </c>
      <c r="B386" s="27"/>
      <c r="C386" s="27"/>
      <c r="D386" s="27"/>
      <c r="E386" s="28" t="s">
        <v>68</v>
      </c>
      <c r="G386"/>
    </row>
    <row r="387" spans="1:7" ht="15" customHeight="1" x14ac:dyDescent="0.25">
      <c r="A387" s="25"/>
      <c r="B387" s="138"/>
      <c r="C387" s="27"/>
      <c r="D387" s="27"/>
      <c r="E387" s="76"/>
      <c r="G387"/>
    </row>
    <row r="388" spans="1:7" ht="15" customHeight="1" x14ac:dyDescent="0.2">
      <c r="A388" s="66"/>
      <c r="B388" s="66"/>
      <c r="C388" s="140" t="s">
        <v>50</v>
      </c>
      <c r="D388" s="131" t="s">
        <v>55</v>
      </c>
      <c r="E388" s="142" t="s">
        <v>52</v>
      </c>
      <c r="G388"/>
    </row>
    <row r="389" spans="1:7" ht="15" customHeight="1" x14ac:dyDescent="0.2">
      <c r="A389" s="183"/>
      <c r="B389" s="150"/>
      <c r="C389" s="204">
        <v>6409</v>
      </c>
      <c r="D389" s="157" t="s">
        <v>76</v>
      </c>
      <c r="E389" s="205">
        <v>-307000</v>
      </c>
      <c r="G389"/>
    </row>
    <row r="390" spans="1:7" ht="15" customHeight="1" x14ac:dyDescent="0.2">
      <c r="A390" s="206"/>
      <c r="B390" s="168"/>
      <c r="C390" s="146" t="s">
        <v>54</v>
      </c>
      <c r="D390" s="147"/>
      <c r="E390" s="148">
        <f>E389</f>
        <v>-307000</v>
      </c>
      <c r="G390"/>
    </row>
    <row r="391" spans="1:7" ht="15" customHeight="1" x14ac:dyDescent="0.2">
      <c r="G391"/>
    </row>
    <row r="392" spans="1:7" ht="15" customHeight="1" x14ac:dyDescent="0.25">
      <c r="A392" s="25" t="s">
        <v>17</v>
      </c>
      <c r="B392" s="27"/>
      <c r="C392" s="27"/>
      <c r="D392" s="27"/>
      <c r="E392" s="138"/>
      <c r="G392"/>
    </row>
    <row r="393" spans="1:7" ht="15" customHeight="1" x14ac:dyDescent="0.2">
      <c r="A393" s="29" t="s">
        <v>99</v>
      </c>
      <c r="B393" s="27"/>
      <c r="C393" s="27"/>
      <c r="D393" s="27"/>
      <c r="E393" s="28" t="s">
        <v>219</v>
      </c>
      <c r="G393"/>
    </row>
    <row r="394" spans="1:7" ht="15" customHeight="1" x14ac:dyDescent="0.2">
      <c r="A394" s="29"/>
      <c r="B394" s="138"/>
      <c r="C394" s="27"/>
      <c r="D394" s="27"/>
      <c r="E394" s="76"/>
      <c r="G394"/>
    </row>
    <row r="395" spans="1:7" ht="15" customHeight="1" x14ac:dyDescent="0.2">
      <c r="A395" s="66"/>
      <c r="B395" s="66"/>
      <c r="C395" s="140" t="s">
        <v>50</v>
      </c>
      <c r="D395" s="131" t="s">
        <v>55</v>
      </c>
      <c r="E395" s="142" t="s">
        <v>52</v>
      </c>
      <c r="G395"/>
    </row>
    <row r="396" spans="1:7" ht="15" customHeight="1" x14ac:dyDescent="0.2">
      <c r="A396" s="66"/>
      <c r="B396" s="66"/>
      <c r="C396" s="156">
        <v>6172</v>
      </c>
      <c r="D396" s="157" t="s">
        <v>95</v>
      </c>
      <c r="E396" s="174">
        <v>307000</v>
      </c>
      <c r="G396"/>
    </row>
    <row r="397" spans="1:7" ht="15" customHeight="1" x14ac:dyDescent="0.2">
      <c r="A397" s="175"/>
      <c r="B397" s="175"/>
      <c r="C397" s="146" t="s">
        <v>54</v>
      </c>
      <c r="D397" s="147"/>
      <c r="E397" s="148">
        <f>SUM(E396:E396)</f>
        <v>307000</v>
      </c>
      <c r="G397"/>
    </row>
    <row r="398" spans="1:7" ht="15" customHeight="1" x14ac:dyDescent="0.2">
      <c r="G398"/>
    </row>
    <row r="399" spans="1:7" ht="15" customHeight="1" x14ac:dyDescent="0.2">
      <c r="G399"/>
    </row>
    <row r="400" spans="1:7" ht="15" customHeight="1" x14ac:dyDescent="0.25">
      <c r="A400" s="4" t="s">
        <v>330</v>
      </c>
      <c r="G400"/>
    </row>
    <row r="401" spans="1:7" ht="15" customHeight="1" x14ac:dyDescent="0.2">
      <c r="A401" s="246" t="s">
        <v>110</v>
      </c>
      <c r="B401" s="246"/>
      <c r="C401" s="246"/>
      <c r="D401" s="246"/>
      <c r="E401" s="246"/>
      <c r="G401"/>
    </row>
    <row r="402" spans="1:7" ht="15" customHeight="1" x14ac:dyDescent="0.2">
      <c r="A402" s="246"/>
      <c r="B402" s="246"/>
      <c r="C402" s="246"/>
      <c r="D402" s="246"/>
      <c r="E402" s="246"/>
      <c r="G402"/>
    </row>
    <row r="403" spans="1:7" ht="15" customHeight="1" x14ac:dyDescent="0.2">
      <c r="A403" s="245" t="s">
        <v>331</v>
      </c>
      <c r="B403" s="245"/>
      <c r="C403" s="245"/>
      <c r="D403" s="245"/>
      <c r="E403" s="245"/>
      <c r="G403"/>
    </row>
    <row r="404" spans="1:7" ht="15" customHeight="1" x14ac:dyDescent="0.2">
      <c r="A404" s="245"/>
      <c r="B404" s="245"/>
      <c r="C404" s="245"/>
      <c r="D404" s="245"/>
      <c r="E404" s="245"/>
      <c r="G404"/>
    </row>
    <row r="405" spans="1:7" ht="15" customHeight="1" x14ac:dyDescent="0.2">
      <c r="A405" s="245"/>
      <c r="B405" s="245"/>
      <c r="C405" s="245"/>
      <c r="D405" s="245"/>
      <c r="E405" s="245"/>
      <c r="G405"/>
    </row>
    <row r="406" spans="1:7" ht="15" customHeight="1" x14ac:dyDescent="0.2">
      <c r="A406" s="245"/>
      <c r="B406" s="245"/>
      <c r="C406" s="245"/>
      <c r="D406" s="245"/>
      <c r="E406" s="245"/>
      <c r="G406"/>
    </row>
    <row r="407" spans="1:7" ht="15" customHeight="1" x14ac:dyDescent="0.2">
      <c r="A407" s="245"/>
      <c r="B407" s="245"/>
      <c r="C407" s="245"/>
      <c r="D407" s="245"/>
      <c r="E407" s="245"/>
      <c r="G407"/>
    </row>
    <row r="408" spans="1:7" ht="15" customHeight="1" x14ac:dyDescent="0.2">
      <c r="A408" s="245"/>
      <c r="B408" s="245"/>
      <c r="C408" s="245"/>
      <c r="D408" s="245"/>
      <c r="E408" s="245"/>
      <c r="G408"/>
    </row>
    <row r="409" spans="1:7" ht="15" customHeight="1" x14ac:dyDescent="0.2">
      <c r="A409" s="36"/>
      <c r="B409" s="36"/>
      <c r="C409" s="36"/>
      <c r="D409" s="36"/>
      <c r="E409" s="36"/>
      <c r="G409"/>
    </row>
    <row r="410" spans="1:7" ht="15" customHeight="1" x14ac:dyDescent="0.25">
      <c r="A410" s="25" t="s">
        <v>17</v>
      </c>
      <c r="G410"/>
    </row>
    <row r="411" spans="1:7" ht="15" customHeight="1" x14ac:dyDescent="0.2">
      <c r="A411" s="29" t="s">
        <v>112</v>
      </c>
      <c r="B411" s="26"/>
      <c r="C411" s="27"/>
      <c r="D411" s="27"/>
      <c r="E411" s="28" t="s">
        <v>113</v>
      </c>
      <c r="G411"/>
    </row>
    <row r="412" spans="1:7" ht="15" customHeight="1" x14ac:dyDescent="0.2">
      <c r="A412" s="29"/>
      <c r="B412" s="138"/>
      <c r="C412" s="27"/>
      <c r="D412" s="27"/>
      <c r="E412" s="76"/>
      <c r="G412"/>
    </row>
    <row r="413" spans="1:7" ht="15" customHeight="1" x14ac:dyDescent="0.2">
      <c r="A413" s="66"/>
      <c r="B413" s="66"/>
      <c r="C413" s="140" t="s">
        <v>50</v>
      </c>
      <c r="D413" s="131" t="s">
        <v>55</v>
      </c>
      <c r="E413" s="121" t="s">
        <v>52</v>
      </c>
      <c r="G413"/>
    </row>
    <row r="414" spans="1:7" ht="15" customHeight="1" x14ac:dyDescent="0.2">
      <c r="A414" s="183"/>
      <c r="B414" s="150"/>
      <c r="C414" s="156">
        <v>6113</v>
      </c>
      <c r="D414" s="157" t="s">
        <v>101</v>
      </c>
      <c r="E414" s="174">
        <v>-241200</v>
      </c>
      <c r="G414"/>
    </row>
    <row r="415" spans="1:7" ht="15" customHeight="1" x14ac:dyDescent="0.2">
      <c r="A415" s="175"/>
      <c r="B415" s="175"/>
      <c r="C415" s="146" t="s">
        <v>54</v>
      </c>
      <c r="D415" s="153"/>
      <c r="E415" s="148">
        <f>SUM(E414:E414)</f>
        <v>-241200</v>
      </c>
      <c r="G415"/>
    </row>
    <row r="416" spans="1:7" ht="15" customHeight="1" x14ac:dyDescent="0.2">
      <c r="G416"/>
    </row>
    <row r="417" spans="1:7" ht="15" customHeight="1" x14ac:dyDescent="0.25">
      <c r="A417" s="25" t="s">
        <v>17</v>
      </c>
      <c r="B417" s="27"/>
      <c r="C417" s="27"/>
      <c r="D417" s="27"/>
      <c r="E417" s="27"/>
      <c r="G417"/>
    </row>
    <row r="418" spans="1:7" ht="15" customHeight="1" x14ac:dyDescent="0.2">
      <c r="A418" s="29" t="s">
        <v>99</v>
      </c>
      <c r="B418" s="27"/>
      <c r="C418" s="27"/>
      <c r="D418" s="27"/>
      <c r="E418" s="28" t="s">
        <v>100</v>
      </c>
      <c r="G418"/>
    </row>
    <row r="419" spans="1:7" ht="15" customHeight="1" x14ac:dyDescent="0.25">
      <c r="A419" s="25"/>
      <c r="B419" s="138"/>
      <c r="C419" s="27"/>
      <c r="D419" s="27"/>
      <c r="E419" s="76"/>
      <c r="G419"/>
    </row>
    <row r="420" spans="1:7" ht="15" customHeight="1" x14ac:dyDescent="0.2">
      <c r="A420" s="63"/>
      <c r="B420" s="63"/>
      <c r="C420" s="140" t="s">
        <v>50</v>
      </c>
      <c r="D420" s="131" t="s">
        <v>55</v>
      </c>
      <c r="E420" s="142" t="s">
        <v>52</v>
      </c>
      <c r="G420"/>
    </row>
    <row r="421" spans="1:7" ht="15" customHeight="1" x14ac:dyDescent="0.2">
      <c r="A421" s="196"/>
      <c r="B421" s="159"/>
      <c r="C421" s="156">
        <v>6172</v>
      </c>
      <c r="D421" s="157" t="s">
        <v>101</v>
      </c>
      <c r="E421" s="174">
        <v>241200</v>
      </c>
      <c r="G421"/>
    </row>
    <row r="422" spans="1:7" ht="15" customHeight="1" x14ac:dyDescent="0.2">
      <c r="A422" s="155"/>
      <c r="B422" s="159"/>
      <c r="C422" s="146" t="s">
        <v>54</v>
      </c>
      <c r="D422" s="147"/>
      <c r="E422" s="148">
        <f>SUM(E421:E421)</f>
        <v>241200</v>
      </c>
      <c r="G422"/>
    </row>
    <row r="423" spans="1:7" ht="15" customHeight="1" x14ac:dyDescent="0.2">
      <c r="G423"/>
    </row>
    <row r="424" spans="1:7" ht="15" customHeight="1" x14ac:dyDescent="0.2">
      <c r="G424"/>
    </row>
    <row r="425" spans="1:7" ht="15" customHeight="1" x14ac:dyDescent="0.2">
      <c r="G425"/>
    </row>
    <row r="426" spans="1:7" ht="15" customHeight="1" x14ac:dyDescent="0.25">
      <c r="A426" s="4" t="s">
        <v>332</v>
      </c>
      <c r="G426"/>
    </row>
    <row r="427" spans="1:7" ht="15" customHeight="1" x14ac:dyDescent="0.2">
      <c r="A427" s="249" t="s">
        <v>271</v>
      </c>
      <c r="B427" s="249"/>
      <c r="C427" s="249"/>
      <c r="D427" s="249"/>
      <c r="E427" s="249"/>
      <c r="G427"/>
    </row>
    <row r="428" spans="1:7" ht="15" customHeight="1" x14ac:dyDescent="0.2">
      <c r="A428" s="250" t="s">
        <v>333</v>
      </c>
      <c r="B428" s="250"/>
      <c r="C428" s="250"/>
      <c r="D428" s="250"/>
      <c r="E428" s="250"/>
      <c r="G428"/>
    </row>
    <row r="429" spans="1:7" ht="15" customHeight="1" x14ac:dyDescent="0.2">
      <c r="A429" s="250"/>
      <c r="B429" s="250"/>
      <c r="C429" s="250"/>
      <c r="D429" s="250"/>
      <c r="E429" s="250"/>
      <c r="G429"/>
    </row>
    <row r="430" spans="1:7" ht="15" customHeight="1" x14ac:dyDescent="0.2">
      <c r="A430" s="250"/>
      <c r="B430" s="250"/>
      <c r="C430" s="250"/>
      <c r="D430" s="250"/>
      <c r="E430" s="250"/>
      <c r="G430"/>
    </row>
    <row r="431" spans="1:7" ht="15" customHeight="1" x14ac:dyDescent="0.2">
      <c r="A431" s="250"/>
      <c r="B431" s="250"/>
      <c r="C431" s="250"/>
      <c r="D431" s="250"/>
      <c r="E431" s="250"/>
      <c r="G431"/>
    </row>
    <row r="432" spans="1:7" ht="15" customHeight="1" x14ac:dyDescent="0.2">
      <c r="A432" s="250"/>
      <c r="B432" s="250"/>
      <c r="C432" s="250"/>
      <c r="D432" s="250"/>
      <c r="E432" s="250"/>
      <c r="G432"/>
    </row>
    <row r="433" spans="1:7" ht="15" customHeight="1" x14ac:dyDescent="0.2">
      <c r="A433" s="250"/>
      <c r="B433" s="250"/>
      <c r="C433" s="250"/>
      <c r="D433" s="250"/>
      <c r="E433" s="250"/>
      <c r="G433"/>
    </row>
    <row r="434" spans="1:7" ht="15" customHeight="1" x14ac:dyDescent="0.2">
      <c r="A434" s="250"/>
      <c r="B434" s="250"/>
      <c r="C434" s="250"/>
      <c r="D434" s="250"/>
      <c r="E434" s="250"/>
      <c r="G434"/>
    </row>
    <row r="435" spans="1:7" ht="15" customHeight="1" x14ac:dyDescent="0.2">
      <c r="A435" s="250"/>
      <c r="B435" s="250"/>
      <c r="C435" s="250"/>
      <c r="D435" s="250"/>
      <c r="E435" s="250"/>
      <c r="G435"/>
    </row>
    <row r="436" spans="1:7" ht="15" customHeight="1" x14ac:dyDescent="0.2">
      <c r="G436"/>
    </row>
    <row r="437" spans="1:7" ht="15" customHeight="1" x14ac:dyDescent="0.25">
      <c r="A437" s="5" t="s">
        <v>1</v>
      </c>
      <c r="B437" s="27"/>
      <c r="C437" s="27"/>
      <c r="D437" s="27"/>
      <c r="E437" s="27"/>
      <c r="G437"/>
    </row>
    <row r="438" spans="1:7" ht="15" customHeight="1" x14ac:dyDescent="0.2">
      <c r="A438" s="69" t="s">
        <v>81</v>
      </c>
      <c r="B438" s="27"/>
      <c r="C438" s="27"/>
      <c r="D438" s="27"/>
      <c r="E438" s="28" t="s">
        <v>282</v>
      </c>
      <c r="G438"/>
    </row>
    <row r="439" spans="1:7" ht="15" customHeight="1" x14ac:dyDescent="0.25">
      <c r="A439" s="25"/>
      <c r="B439" s="138"/>
      <c r="C439" s="27"/>
      <c r="D439" s="27"/>
      <c r="E439" s="76"/>
      <c r="G439"/>
    </row>
    <row r="440" spans="1:7" ht="15" customHeight="1" x14ac:dyDescent="0.2">
      <c r="A440" s="66"/>
      <c r="B440" s="66"/>
      <c r="C440" s="140" t="s">
        <v>50</v>
      </c>
      <c r="D440" s="141" t="s">
        <v>51</v>
      </c>
      <c r="E440" s="121" t="s">
        <v>52</v>
      </c>
      <c r="G440"/>
    </row>
    <row r="441" spans="1:7" ht="15" customHeight="1" x14ac:dyDescent="0.2">
      <c r="A441" s="149"/>
      <c r="B441" s="150"/>
      <c r="C441" s="156"/>
      <c r="D441" s="176" t="s">
        <v>259</v>
      </c>
      <c r="E441" s="174">
        <v>11.88</v>
      </c>
      <c r="G441"/>
    </row>
    <row r="442" spans="1:7" ht="15" customHeight="1" x14ac:dyDescent="0.2">
      <c r="A442" s="149"/>
      <c r="B442" s="175"/>
      <c r="C442" s="146" t="s">
        <v>54</v>
      </c>
      <c r="D442" s="147"/>
      <c r="E442" s="148">
        <f>SUM(E441:E441)</f>
        <v>11.88</v>
      </c>
      <c r="G442"/>
    </row>
    <row r="443" spans="1:7" ht="15" customHeight="1" x14ac:dyDescent="0.2">
      <c r="G443"/>
    </row>
    <row r="444" spans="1:7" ht="15" customHeight="1" x14ac:dyDescent="0.25">
      <c r="A444" s="25" t="s">
        <v>17</v>
      </c>
      <c r="B444" s="27"/>
      <c r="C444" s="27"/>
      <c r="D444" s="27"/>
      <c r="E444" s="27"/>
      <c r="G444"/>
    </row>
    <row r="445" spans="1:7" ht="15" customHeight="1" x14ac:dyDescent="0.2">
      <c r="A445" s="69" t="s">
        <v>81</v>
      </c>
      <c r="B445" s="27"/>
      <c r="C445" s="27"/>
      <c r="D445" s="27"/>
      <c r="E445" s="28" t="s">
        <v>282</v>
      </c>
      <c r="G445"/>
    </row>
    <row r="446" spans="1:7" ht="15" customHeight="1" x14ac:dyDescent="0.25">
      <c r="A446" s="25"/>
      <c r="B446" s="138"/>
      <c r="C446" s="27"/>
      <c r="D446" s="27"/>
      <c r="E446" s="76"/>
      <c r="G446"/>
    </row>
    <row r="447" spans="1:7" ht="15" customHeight="1" x14ac:dyDescent="0.2">
      <c r="A447" s="173"/>
      <c r="B447" s="66"/>
      <c r="C447" s="140" t="s">
        <v>50</v>
      </c>
      <c r="D447" s="122" t="s">
        <v>55</v>
      </c>
      <c r="E447" s="121" t="s">
        <v>52</v>
      </c>
      <c r="G447"/>
    </row>
    <row r="448" spans="1:7" ht="15" customHeight="1" x14ac:dyDescent="0.2">
      <c r="A448" s="149"/>
      <c r="B448" s="150"/>
      <c r="C448" s="156">
        <v>3713</v>
      </c>
      <c r="D448" s="132" t="s">
        <v>95</v>
      </c>
      <c r="E448" s="174">
        <v>11.88</v>
      </c>
      <c r="G448"/>
    </row>
    <row r="449" spans="1:7" ht="15" customHeight="1" x14ac:dyDescent="0.2">
      <c r="A449" s="175"/>
      <c r="B449" s="172"/>
      <c r="C449" s="146" t="s">
        <v>54</v>
      </c>
      <c r="D449" s="147"/>
      <c r="E449" s="148">
        <f>SUM(E448:E448)</f>
        <v>11.88</v>
      </c>
      <c r="G449"/>
    </row>
    <row r="450" spans="1:7" ht="15" customHeight="1" x14ac:dyDescent="0.2">
      <c r="A450" s="175"/>
      <c r="B450" s="172"/>
      <c r="C450" s="95"/>
      <c r="D450" s="27"/>
      <c r="E450" s="116"/>
      <c r="G450"/>
    </row>
    <row r="451" spans="1:7" ht="15" customHeight="1" x14ac:dyDescent="0.2">
      <c r="G451"/>
    </row>
    <row r="452" spans="1:7" ht="15" customHeight="1" x14ac:dyDescent="0.25">
      <c r="A452" s="4" t="s">
        <v>334</v>
      </c>
      <c r="G452"/>
    </row>
    <row r="453" spans="1:7" ht="15" customHeight="1" x14ac:dyDescent="0.2">
      <c r="A453" s="249" t="s">
        <v>312</v>
      </c>
      <c r="B453" s="249"/>
      <c r="C453" s="249"/>
      <c r="D453" s="249"/>
      <c r="E453" s="249"/>
      <c r="G453"/>
    </row>
    <row r="454" spans="1:7" ht="15" customHeight="1" x14ac:dyDescent="0.2">
      <c r="A454" s="249"/>
      <c r="B454" s="249"/>
      <c r="C454" s="249"/>
      <c r="D454" s="249"/>
      <c r="E454" s="249"/>
      <c r="G454"/>
    </row>
    <row r="455" spans="1:7" ht="15" customHeight="1" x14ac:dyDescent="0.2">
      <c r="A455" s="245" t="s">
        <v>351</v>
      </c>
      <c r="B455" s="245"/>
      <c r="C455" s="245"/>
      <c r="D455" s="245"/>
      <c r="E455" s="245"/>
      <c r="G455"/>
    </row>
    <row r="456" spans="1:7" ht="15" customHeight="1" x14ac:dyDescent="0.2">
      <c r="A456" s="245"/>
      <c r="B456" s="245"/>
      <c r="C456" s="245"/>
      <c r="D456" s="245"/>
      <c r="E456" s="245"/>
      <c r="G456"/>
    </row>
    <row r="457" spans="1:7" ht="15" customHeight="1" x14ac:dyDescent="0.2">
      <c r="A457" s="245"/>
      <c r="B457" s="245"/>
      <c r="C457" s="245"/>
      <c r="D457" s="245"/>
      <c r="E457" s="245"/>
      <c r="G457"/>
    </row>
    <row r="458" spans="1:7" ht="15" customHeight="1" x14ac:dyDescent="0.2">
      <c r="A458" s="245"/>
      <c r="B458" s="245"/>
      <c r="C458" s="245"/>
      <c r="D458" s="245"/>
      <c r="E458" s="245"/>
      <c r="G458"/>
    </row>
    <row r="459" spans="1:7" ht="15" customHeight="1" x14ac:dyDescent="0.2">
      <c r="A459" s="245"/>
      <c r="B459" s="245"/>
      <c r="C459" s="245"/>
      <c r="D459" s="245"/>
      <c r="E459" s="245"/>
      <c r="G459"/>
    </row>
    <row r="460" spans="1:7" ht="15" customHeight="1" x14ac:dyDescent="0.2">
      <c r="A460" s="245"/>
      <c r="B460" s="245"/>
      <c r="C460" s="245"/>
      <c r="D460" s="245"/>
      <c r="E460" s="245"/>
      <c r="G460"/>
    </row>
    <row r="461" spans="1:7" ht="15" customHeight="1" x14ac:dyDescent="0.2">
      <c r="A461" s="245"/>
      <c r="B461" s="245"/>
      <c r="C461" s="245"/>
      <c r="D461" s="245"/>
      <c r="E461" s="245"/>
      <c r="G461"/>
    </row>
    <row r="462" spans="1:7" ht="15" customHeight="1" x14ac:dyDescent="0.2">
      <c r="A462" s="245"/>
      <c r="B462" s="245"/>
      <c r="C462" s="245"/>
      <c r="D462" s="245"/>
      <c r="E462" s="245"/>
      <c r="G462"/>
    </row>
    <row r="463" spans="1:7" ht="15" customHeight="1" x14ac:dyDescent="0.2">
      <c r="A463" s="245"/>
      <c r="B463" s="245"/>
      <c r="C463" s="245"/>
      <c r="D463" s="245"/>
      <c r="E463" s="245"/>
      <c r="G463"/>
    </row>
    <row r="464" spans="1:7" ht="15" customHeight="1" x14ac:dyDescent="0.2">
      <c r="A464" s="245"/>
      <c r="B464" s="245"/>
      <c r="C464" s="245"/>
      <c r="D464" s="245"/>
      <c r="E464" s="245"/>
      <c r="G464"/>
    </row>
    <row r="465" spans="1:7" ht="15" customHeight="1" x14ac:dyDescent="0.2">
      <c r="A465" s="245"/>
      <c r="B465" s="245"/>
      <c r="C465" s="245"/>
      <c r="D465" s="245"/>
      <c r="E465" s="245"/>
      <c r="G465"/>
    </row>
    <row r="466" spans="1:7" ht="15" customHeight="1" x14ac:dyDescent="0.2">
      <c r="A466" s="245"/>
      <c r="B466" s="245"/>
      <c r="C466" s="245"/>
      <c r="D466" s="245"/>
      <c r="E466" s="245"/>
      <c r="G466"/>
    </row>
    <row r="467" spans="1:7" ht="15" customHeight="1" x14ac:dyDescent="0.2">
      <c r="A467" s="245"/>
      <c r="B467" s="245"/>
      <c r="C467" s="245"/>
      <c r="D467" s="245"/>
      <c r="E467" s="245"/>
      <c r="G467"/>
    </row>
    <row r="468" spans="1:7" ht="15" customHeight="1" x14ac:dyDescent="0.2">
      <c r="A468" s="245"/>
      <c r="B468" s="245"/>
      <c r="C468" s="245"/>
      <c r="D468" s="245"/>
      <c r="E468" s="245"/>
      <c r="G468"/>
    </row>
    <row r="469" spans="1:7" ht="15" customHeight="1" x14ac:dyDescent="0.2">
      <c r="A469" s="245"/>
      <c r="B469" s="245"/>
      <c r="C469" s="245"/>
      <c r="D469" s="245"/>
      <c r="E469" s="245"/>
      <c r="G469"/>
    </row>
    <row r="470" spans="1:7" ht="15" customHeight="1" x14ac:dyDescent="0.2">
      <c r="A470" s="43"/>
      <c r="B470" s="43"/>
      <c r="C470" s="43"/>
      <c r="D470" s="43"/>
      <c r="E470" s="43"/>
      <c r="G470"/>
    </row>
    <row r="471" spans="1:7" ht="15" customHeight="1" x14ac:dyDescent="0.25">
      <c r="A471" s="25" t="s">
        <v>17</v>
      </c>
      <c r="B471" s="27"/>
      <c r="C471" s="27"/>
      <c r="D471" s="27"/>
      <c r="E471" s="138"/>
      <c r="G471"/>
    </row>
    <row r="472" spans="1:7" ht="15" customHeight="1" x14ac:dyDescent="0.2">
      <c r="A472" s="29" t="s">
        <v>122</v>
      </c>
      <c r="B472" s="11"/>
      <c r="C472" s="11"/>
      <c r="D472" s="11"/>
      <c r="E472" s="138" t="s">
        <v>123</v>
      </c>
      <c r="G472"/>
    </row>
    <row r="473" spans="1:7" ht="15" customHeight="1" x14ac:dyDescent="0.2">
      <c r="A473" s="29"/>
      <c r="B473" s="138"/>
      <c r="C473" s="27"/>
      <c r="D473" s="27"/>
      <c r="E473" s="76"/>
      <c r="G473"/>
    </row>
    <row r="474" spans="1:7" ht="15" customHeight="1" x14ac:dyDescent="0.2">
      <c r="A474" s="66"/>
      <c r="B474" s="121" t="s">
        <v>49</v>
      </c>
      <c r="C474" s="140" t="s">
        <v>50</v>
      </c>
      <c r="D474" s="161" t="s">
        <v>51</v>
      </c>
      <c r="E474" s="142" t="s">
        <v>52</v>
      </c>
      <c r="G474"/>
    </row>
    <row r="475" spans="1:7" ht="15" customHeight="1" x14ac:dyDescent="0.2">
      <c r="A475" s="66"/>
      <c r="B475" s="177">
        <v>11</v>
      </c>
      <c r="C475" s="151"/>
      <c r="D475" s="157" t="s">
        <v>124</v>
      </c>
      <c r="E475" s="174">
        <v>-295507</v>
      </c>
      <c r="G475"/>
    </row>
    <row r="476" spans="1:7" ht="15" customHeight="1" x14ac:dyDescent="0.2">
      <c r="A476" s="66"/>
      <c r="B476" s="177">
        <v>11</v>
      </c>
      <c r="C476" s="151"/>
      <c r="D476" s="207" t="s">
        <v>131</v>
      </c>
      <c r="E476" s="174">
        <v>-180000</v>
      </c>
      <c r="G476"/>
    </row>
    <row r="477" spans="1:7" ht="15" customHeight="1" x14ac:dyDescent="0.2">
      <c r="A477" s="66"/>
      <c r="B477" s="177">
        <v>11</v>
      </c>
      <c r="C477" s="151"/>
      <c r="D477" s="207" t="s">
        <v>131</v>
      </c>
      <c r="E477" s="174">
        <v>42531.6</v>
      </c>
      <c r="G477"/>
    </row>
    <row r="478" spans="1:7" ht="15" customHeight="1" x14ac:dyDescent="0.2">
      <c r="A478" s="175"/>
      <c r="B478" s="162"/>
      <c r="C478" s="146" t="s">
        <v>54</v>
      </c>
      <c r="D478" s="178"/>
      <c r="E478" s="163">
        <f>SUM(E475:E477)</f>
        <v>-432975.4</v>
      </c>
      <c r="G478"/>
    </row>
    <row r="479" spans="1:7" ht="15" customHeight="1" x14ac:dyDescent="0.25">
      <c r="A479" s="25" t="s">
        <v>17</v>
      </c>
      <c r="B479" s="27"/>
      <c r="C479" s="27"/>
      <c r="D479" s="27"/>
      <c r="E479" s="27"/>
      <c r="G479"/>
    </row>
    <row r="480" spans="1:7" ht="15" customHeight="1" x14ac:dyDescent="0.2">
      <c r="A480" s="29" t="s">
        <v>67</v>
      </c>
      <c r="B480" s="27"/>
      <c r="C480" s="27"/>
      <c r="D480" s="27"/>
      <c r="E480" s="28" t="s">
        <v>68</v>
      </c>
      <c r="G480"/>
    </row>
    <row r="481" spans="1:7" ht="15" customHeight="1" x14ac:dyDescent="0.25">
      <c r="A481" s="25"/>
      <c r="B481" s="138"/>
      <c r="C481" s="27"/>
      <c r="D481" s="27"/>
      <c r="E481" s="76"/>
    </row>
    <row r="482" spans="1:7" ht="15" customHeight="1" x14ac:dyDescent="0.2">
      <c r="A482" s="66"/>
      <c r="B482" s="66"/>
      <c r="C482" s="140" t="s">
        <v>50</v>
      </c>
      <c r="D482" s="131" t="s">
        <v>55</v>
      </c>
      <c r="E482" s="142" t="s">
        <v>52</v>
      </c>
    </row>
    <row r="483" spans="1:7" ht="15" customHeight="1" x14ac:dyDescent="0.2">
      <c r="A483" s="183"/>
      <c r="B483" s="150"/>
      <c r="C483" s="204">
        <v>6409</v>
      </c>
      <c r="D483" s="157" t="s">
        <v>76</v>
      </c>
      <c r="E483" s="205">
        <v>32975.4</v>
      </c>
    </row>
    <row r="484" spans="1:7" ht="15" customHeight="1" x14ac:dyDescent="0.2">
      <c r="A484" s="206"/>
      <c r="B484" s="168"/>
      <c r="C484" s="146" t="s">
        <v>54</v>
      </c>
      <c r="D484" s="147"/>
      <c r="E484" s="148">
        <f>E483</f>
        <v>32975.4</v>
      </c>
    </row>
    <row r="485" spans="1:7" ht="15" customHeight="1" x14ac:dyDescent="0.2"/>
    <row r="486" spans="1:7" ht="15" customHeight="1" x14ac:dyDescent="0.25">
      <c r="A486" s="5" t="s">
        <v>17</v>
      </c>
      <c r="B486" s="6"/>
      <c r="C486" s="6"/>
      <c r="D486" s="138"/>
      <c r="E486" s="138"/>
    </row>
    <row r="487" spans="1:7" ht="15" customHeight="1" x14ac:dyDescent="0.2">
      <c r="A487" s="7" t="s">
        <v>87</v>
      </c>
      <c r="B487" s="6"/>
      <c r="C487" s="6"/>
      <c r="D487" s="6"/>
      <c r="E487" s="8" t="s">
        <v>88</v>
      </c>
    </row>
    <row r="488" spans="1:7" ht="15" customHeight="1" x14ac:dyDescent="0.2">
      <c r="A488" s="120"/>
      <c r="B488" s="70"/>
      <c r="C488" s="6"/>
      <c r="D488" s="120"/>
      <c r="E488" s="71"/>
    </row>
    <row r="489" spans="1:7" ht="15" customHeight="1" x14ac:dyDescent="0.2">
      <c r="A489" s="63"/>
      <c r="B489" s="140" t="s">
        <v>49</v>
      </c>
      <c r="C489" s="121" t="s">
        <v>50</v>
      </c>
      <c r="D489" s="131" t="s">
        <v>55</v>
      </c>
      <c r="E489" s="121" t="s">
        <v>52</v>
      </c>
    </row>
    <row r="490" spans="1:7" ht="15" customHeight="1" x14ac:dyDescent="0.2">
      <c r="A490" s="149"/>
      <c r="B490" s="123">
        <v>11</v>
      </c>
      <c r="C490" s="151"/>
      <c r="D490" s="152" t="s">
        <v>89</v>
      </c>
      <c r="E490" s="126">
        <v>400000</v>
      </c>
    </row>
    <row r="491" spans="1:7" ht="15" customHeight="1" x14ac:dyDescent="0.2">
      <c r="A491" s="133"/>
      <c r="B491" s="145"/>
      <c r="C491" s="128" t="s">
        <v>54</v>
      </c>
      <c r="D491" s="135"/>
      <c r="E491" s="136">
        <f>SUM(E490:E490)</f>
        <v>400000</v>
      </c>
      <c r="G491" s="47">
        <f>+E478+E484+E491</f>
        <v>0</v>
      </c>
    </row>
    <row r="492" spans="1:7" ht="15" customHeight="1" x14ac:dyDescent="0.2"/>
    <row r="493" spans="1:7" ht="15" customHeight="1" x14ac:dyDescent="0.2"/>
    <row r="494" spans="1:7" ht="15" customHeight="1" x14ac:dyDescent="0.25">
      <c r="A494" s="4" t="s">
        <v>335</v>
      </c>
    </row>
    <row r="495" spans="1:7" ht="15" customHeight="1" x14ac:dyDescent="0.2">
      <c r="A495" s="247" t="s">
        <v>60</v>
      </c>
      <c r="B495" s="247"/>
      <c r="C495" s="247"/>
      <c r="D495" s="247"/>
      <c r="E495" s="247"/>
    </row>
    <row r="496" spans="1:7" ht="15" customHeight="1" x14ac:dyDescent="0.2">
      <c r="A496" s="246" t="s">
        <v>61</v>
      </c>
      <c r="B496" s="246"/>
      <c r="C496" s="246"/>
      <c r="D496" s="246"/>
      <c r="E496" s="246"/>
    </row>
    <row r="497" spans="1:7" ht="15" customHeight="1" x14ac:dyDescent="0.2">
      <c r="A497" s="245" t="s">
        <v>336</v>
      </c>
      <c r="B497" s="245"/>
      <c r="C497" s="245"/>
      <c r="D497" s="245"/>
      <c r="E497" s="245"/>
      <c r="G497"/>
    </row>
    <row r="498" spans="1:7" ht="15" customHeight="1" x14ac:dyDescent="0.2">
      <c r="A498" s="245"/>
      <c r="B498" s="245"/>
      <c r="C498" s="245"/>
      <c r="D498" s="245"/>
      <c r="E498" s="245"/>
      <c r="G498"/>
    </row>
    <row r="499" spans="1:7" ht="15" customHeight="1" x14ac:dyDescent="0.2">
      <c r="A499" s="245"/>
      <c r="B499" s="245"/>
      <c r="C499" s="245"/>
      <c r="D499" s="245"/>
      <c r="E499" s="245"/>
      <c r="G499"/>
    </row>
    <row r="500" spans="1:7" ht="15" customHeight="1" x14ac:dyDescent="0.2">
      <c r="A500" s="245"/>
      <c r="B500" s="245"/>
      <c r="C500" s="245"/>
      <c r="D500" s="245"/>
      <c r="E500" s="245"/>
      <c r="G500"/>
    </row>
    <row r="501" spans="1:7" ht="15" customHeight="1" x14ac:dyDescent="0.2">
      <c r="A501" s="245"/>
      <c r="B501" s="245"/>
      <c r="C501" s="245"/>
      <c r="D501" s="245"/>
      <c r="E501" s="245"/>
      <c r="G501"/>
    </row>
    <row r="502" spans="1:7" ht="15" customHeight="1" x14ac:dyDescent="0.2">
      <c r="A502" s="36"/>
      <c r="B502" s="37"/>
      <c r="C502" s="36"/>
      <c r="D502" s="36"/>
      <c r="E502" s="36"/>
      <c r="G502"/>
    </row>
    <row r="503" spans="1:7" ht="15" customHeight="1" x14ac:dyDescent="0.25">
      <c r="A503" s="5" t="s">
        <v>1</v>
      </c>
      <c r="B503" s="38"/>
      <c r="C503" s="6"/>
      <c r="D503" s="6"/>
      <c r="E503" s="6"/>
      <c r="G503"/>
    </row>
    <row r="504" spans="1:7" ht="15" customHeight="1" x14ac:dyDescent="0.2">
      <c r="A504" s="7" t="s">
        <v>47</v>
      </c>
      <c r="B504" s="38"/>
      <c r="C504" s="6"/>
      <c r="D504" s="6"/>
      <c r="E504" s="8" t="s">
        <v>48</v>
      </c>
      <c r="G504"/>
    </row>
    <row r="505" spans="1:7" ht="15" customHeight="1" x14ac:dyDescent="0.25">
      <c r="A505" s="120"/>
      <c r="B505" s="39"/>
      <c r="C505" s="6"/>
      <c r="D505" s="6"/>
      <c r="E505" s="10"/>
      <c r="G505"/>
    </row>
    <row r="506" spans="1:7" ht="15" customHeight="1" x14ac:dyDescent="0.2">
      <c r="B506" s="121" t="s">
        <v>49</v>
      </c>
      <c r="C506" s="121" t="s">
        <v>50</v>
      </c>
      <c r="D506" s="122" t="s">
        <v>51</v>
      </c>
      <c r="E506" s="121" t="s">
        <v>52</v>
      </c>
      <c r="G506"/>
    </row>
    <row r="507" spans="1:7" ht="15" customHeight="1" x14ac:dyDescent="0.2">
      <c r="B507" s="123">
        <v>33052</v>
      </c>
      <c r="C507" s="124"/>
      <c r="D507" s="125" t="s">
        <v>53</v>
      </c>
      <c r="E507" s="126">
        <v>31502457</v>
      </c>
      <c r="G507"/>
    </row>
    <row r="508" spans="1:7" ht="15" customHeight="1" x14ac:dyDescent="0.2">
      <c r="B508" s="127"/>
      <c r="C508" s="128" t="s">
        <v>54</v>
      </c>
      <c r="D508" s="129"/>
      <c r="E508" s="130">
        <f>SUM(E507:E507)</f>
        <v>31502457</v>
      </c>
      <c r="G508"/>
    </row>
    <row r="509" spans="1:7" ht="15" customHeight="1" x14ac:dyDescent="0.25">
      <c r="A509" s="40"/>
      <c r="B509" s="41"/>
      <c r="C509" s="42"/>
      <c r="D509" s="42"/>
      <c r="E509" s="42"/>
      <c r="G509"/>
    </row>
    <row r="510" spans="1:7" ht="15" customHeight="1" x14ac:dyDescent="0.25">
      <c r="A510" s="25" t="s">
        <v>17</v>
      </c>
      <c r="B510" s="26"/>
      <c r="C510" s="27"/>
      <c r="D510" s="27"/>
      <c r="E510" s="138"/>
      <c r="G510"/>
    </row>
    <row r="511" spans="1:7" ht="15" customHeight="1" x14ac:dyDescent="0.2">
      <c r="A511" s="7" t="s">
        <v>47</v>
      </c>
      <c r="B511" s="26"/>
      <c r="C511" s="27"/>
      <c r="D511" s="27"/>
      <c r="E511" s="28" t="s">
        <v>48</v>
      </c>
      <c r="G511"/>
    </row>
    <row r="512" spans="1:7" ht="15" customHeight="1" x14ac:dyDescent="0.2">
      <c r="A512" s="29"/>
      <c r="B512" s="26"/>
      <c r="C512" s="27"/>
      <c r="D512" s="27"/>
      <c r="E512" s="28"/>
      <c r="G512"/>
    </row>
    <row r="513" spans="1:7" ht="15" customHeight="1" x14ac:dyDescent="0.2">
      <c r="A513" s="199" t="s">
        <v>278</v>
      </c>
      <c r="E513" s="200">
        <v>31502457</v>
      </c>
      <c r="G513"/>
    </row>
    <row r="514" spans="1:7" ht="15" customHeight="1" x14ac:dyDescent="0.2">
      <c r="G514"/>
    </row>
    <row r="515" spans="1:7" ht="15" customHeight="1" x14ac:dyDescent="0.2">
      <c r="G515"/>
    </row>
    <row r="516" spans="1:7" ht="15" customHeight="1" x14ac:dyDescent="0.25">
      <c r="A516" s="4" t="s">
        <v>337</v>
      </c>
      <c r="G516"/>
    </row>
    <row r="517" spans="1:7" ht="15" customHeight="1" x14ac:dyDescent="0.2">
      <c r="A517" s="246" t="s">
        <v>60</v>
      </c>
      <c r="B517" s="246"/>
      <c r="C517" s="246"/>
      <c r="D517" s="246"/>
      <c r="E517" s="246"/>
      <c r="G517"/>
    </row>
    <row r="518" spans="1:7" ht="15" customHeight="1" x14ac:dyDescent="0.2">
      <c r="A518" s="246" t="s">
        <v>169</v>
      </c>
      <c r="B518" s="246"/>
      <c r="C518" s="246"/>
      <c r="D518" s="246"/>
      <c r="E518" s="246"/>
      <c r="G518"/>
    </row>
    <row r="519" spans="1:7" ht="15" customHeight="1" x14ac:dyDescent="0.2">
      <c r="A519" s="250" t="s">
        <v>338</v>
      </c>
      <c r="B519" s="250"/>
      <c r="C519" s="250"/>
      <c r="D519" s="250"/>
      <c r="E519" s="250"/>
      <c r="G519"/>
    </row>
    <row r="520" spans="1:7" ht="15" customHeight="1" x14ac:dyDescent="0.2">
      <c r="A520" s="250"/>
      <c r="B520" s="250"/>
      <c r="C520" s="250"/>
      <c r="D520" s="250"/>
      <c r="E520" s="250"/>
      <c r="G520"/>
    </row>
    <row r="521" spans="1:7" ht="15" customHeight="1" x14ac:dyDescent="0.2">
      <c r="A521" s="250"/>
      <c r="B521" s="250"/>
      <c r="C521" s="250"/>
      <c r="D521" s="250"/>
      <c r="E521" s="250"/>
      <c r="G521"/>
    </row>
    <row r="522" spans="1:7" ht="15" customHeight="1" x14ac:dyDescent="0.2">
      <c r="A522" s="250"/>
      <c r="B522" s="250"/>
      <c r="C522" s="250"/>
      <c r="D522" s="250"/>
      <c r="E522" s="250"/>
      <c r="G522"/>
    </row>
    <row r="523" spans="1:7" ht="15" customHeight="1" x14ac:dyDescent="0.2">
      <c r="A523" s="250"/>
      <c r="B523" s="250"/>
      <c r="C523" s="250"/>
      <c r="D523" s="250"/>
      <c r="E523" s="250"/>
      <c r="G523"/>
    </row>
    <row r="524" spans="1:7" ht="15" customHeight="1" x14ac:dyDescent="0.2">
      <c r="A524" s="104"/>
      <c r="B524" s="104"/>
      <c r="C524" s="104"/>
      <c r="D524" s="104"/>
      <c r="E524" s="104"/>
      <c r="G524"/>
    </row>
    <row r="525" spans="1:7" ht="15" customHeight="1" x14ac:dyDescent="0.25">
      <c r="A525" s="25" t="s">
        <v>1</v>
      </c>
      <c r="B525" s="27"/>
      <c r="C525" s="27"/>
      <c r="D525" s="27"/>
      <c r="E525" s="27"/>
      <c r="G525"/>
    </row>
    <row r="526" spans="1:7" ht="15" customHeight="1" x14ac:dyDescent="0.2">
      <c r="A526" s="29" t="s">
        <v>67</v>
      </c>
      <c r="B526" s="27"/>
      <c r="C526" s="27"/>
      <c r="D526" s="27"/>
      <c r="E526" s="28" t="s">
        <v>68</v>
      </c>
      <c r="G526"/>
    </row>
    <row r="527" spans="1:7" ht="15" customHeight="1" x14ac:dyDescent="0.25">
      <c r="B527" s="25"/>
      <c r="C527" s="27"/>
      <c r="D527" s="27"/>
      <c r="E527" s="76"/>
      <c r="G527"/>
    </row>
    <row r="528" spans="1:7" ht="15" customHeight="1" x14ac:dyDescent="0.2">
      <c r="B528" s="140" t="s">
        <v>49</v>
      </c>
      <c r="C528" s="140" t="s">
        <v>50</v>
      </c>
      <c r="D528" s="141" t="s">
        <v>51</v>
      </c>
      <c r="E528" s="142" t="s">
        <v>52</v>
      </c>
      <c r="G528"/>
    </row>
    <row r="529" spans="1:7" ht="15" customHeight="1" x14ac:dyDescent="0.2">
      <c r="B529" s="208">
        <v>98297</v>
      </c>
      <c r="C529" s="209"/>
      <c r="D529" s="210" t="s">
        <v>178</v>
      </c>
      <c r="E529" s="158">
        <v>187307.93</v>
      </c>
      <c r="G529"/>
    </row>
    <row r="530" spans="1:7" ht="15" customHeight="1" x14ac:dyDescent="0.2">
      <c r="B530" s="211"/>
      <c r="C530" s="146" t="s">
        <v>54</v>
      </c>
      <c r="D530" s="147"/>
      <c r="E530" s="148">
        <f>SUM(E529:E529)</f>
        <v>187307.93</v>
      </c>
      <c r="G530"/>
    </row>
    <row r="531" spans="1:7" ht="15" customHeight="1" x14ac:dyDescent="0.2">
      <c r="A531" s="11"/>
      <c r="B531" s="11"/>
      <c r="C531" s="11"/>
      <c r="D531" s="11"/>
      <c r="E531" s="11"/>
      <c r="G531"/>
    </row>
    <row r="532" spans="1:7" ht="15" customHeight="1" x14ac:dyDescent="0.2">
      <c r="A532" s="11"/>
      <c r="B532" s="11"/>
      <c r="C532" s="11"/>
      <c r="D532" s="11"/>
      <c r="E532" s="11"/>
      <c r="G532"/>
    </row>
    <row r="533" spans="1:7" ht="15" customHeight="1" x14ac:dyDescent="0.25">
      <c r="A533" s="25" t="s">
        <v>17</v>
      </c>
      <c r="B533" s="27"/>
      <c r="C533" s="27"/>
      <c r="D533" s="27"/>
      <c r="E533" s="11"/>
      <c r="G533"/>
    </row>
    <row r="534" spans="1:7" ht="15" customHeight="1" x14ac:dyDescent="0.2">
      <c r="A534" s="29" t="s">
        <v>77</v>
      </c>
      <c r="E534" t="s">
        <v>78</v>
      </c>
      <c r="G534"/>
    </row>
    <row r="535" spans="1:7" ht="15" customHeight="1" x14ac:dyDescent="0.2">
      <c r="A535" s="11"/>
      <c r="B535" s="55"/>
      <c r="C535" s="27"/>
      <c r="E535" s="56"/>
      <c r="G535"/>
    </row>
    <row r="536" spans="1:7" ht="15" customHeight="1" x14ac:dyDescent="0.2">
      <c r="A536" s="66"/>
      <c r="B536" s="63"/>
      <c r="C536" s="140" t="s">
        <v>50</v>
      </c>
      <c r="D536" s="154" t="s">
        <v>55</v>
      </c>
      <c r="E536" s="142" t="s">
        <v>52</v>
      </c>
      <c r="G536"/>
    </row>
    <row r="537" spans="1:7" ht="15" customHeight="1" x14ac:dyDescent="0.2">
      <c r="A537" s="113"/>
      <c r="B537" s="68"/>
      <c r="C537" s="203">
        <v>3599</v>
      </c>
      <c r="D537" s="157" t="s">
        <v>95</v>
      </c>
      <c r="E537" s="158">
        <v>187307.93</v>
      </c>
      <c r="G537"/>
    </row>
    <row r="538" spans="1:7" ht="15" customHeight="1" x14ac:dyDescent="0.2">
      <c r="A538" s="115"/>
      <c r="B538" s="68"/>
      <c r="C538" s="146" t="s">
        <v>54</v>
      </c>
      <c r="D538" s="178"/>
      <c r="E538" s="163">
        <f>SUM(E537:E537)</f>
        <v>187307.93</v>
      </c>
      <c r="G538"/>
    </row>
    <row r="539" spans="1:7" ht="15" customHeight="1" x14ac:dyDescent="0.2">
      <c r="G539"/>
    </row>
    <row r="540" spans="1:7" ht="15" customHeight="1" x14ac:dyDescent="0.2">
      <c r="G540"/>
    </row>
    <row r="541" spans="1:7" ht="15" customHeight="1" x14ac:dyDescent="0.25">
      <c r="A541" s="4" t="s">
        <v>339</v>
      </c>
      <c r="G541"/>
    </row>
    <row r="542" spans="1:7" ht="15" customHeight="1" x14ac:dyDescent="0.2">
      <c r="A542" s="246" t="s">
        <v>110</v>
      </c>
      <c r="B542" s="246"/>
      <c r="C542" s="246"/>
      <c r="D542" s="246"/>
      <c r="E542" s="246"/>
      <c r="G542"/>
    </row>
    <row r="543" spans="1:7" ht="15" customHeight="1" x14ac:dyDescent="0.2">
      <c r="A543" s="246"/>
      <c r="B543" s="246"/>
      <c r="C543" s="246"/>
      <c r="D543" s="246"/>
      <c r="E543" s="246"/>
      <c r="G543"/>
    </row>
    <row r="544" spans="1:7" ht="15" customHeight="1" x14ac:dyDescent="0.2">
      <c r="A544" s="245" t="s">
        <v>340</v>
      </c>
      <c r="B544" s="245"/>
      <c r="C544" s="245"/>
      <c r="D544" s="245"/>
      <c r="E544" s="245"/>
      <c r="G544"/>
    </row>
    <row r="545" spans="1:7" ht="15" customHeight="1" x14ac:dyDescent="0.2">
      <c r="A545" s="245"/>
      <c r="B545" s="245"/>
      <c r="C545" s="245"/>
      <c r="D545" s="245"/>
      <c r="E545" s="245"/>
      <c r="G545"/>
    </row>
    <row r="546" spans="1:7" ht="15" customHeight="1" x14ac:dyDescent="0.2">
      <c r="A546" s="245"/>
      <c r="B546" s="245"/>
      <c r="C546" s="245"/>
      <c r="D546" s="245"/>
      <c r="E546" s="245"/>
      <c r="G546"/>
    </row>
    <row r="547" spans="1:7" ht="15" customHeight="1" x14ac:dyDescent="0.2">
      <c r="A547" s="245"/>
      <c r="B547" s="245"/>
      <c r="C547" s="245"/>
      <c r="D547" s="245"/>
      <c r="E547" s="245"/>
      <c r="G547"/>
    </row>
    <row r="548" spans="1:7" ht="15" customHeight="1" x14ac:dyDescent="0.2">
      <c r="A548" s="245"/>
      <c r="B548" s="245"/>
      <c r="C548" s="245"/>
      <c r="D548" s="245"/>
      <c r="E548" s="245"/>
      <c r="G548"/>
    </row>
    <row r="549" spans="1:7" ht="15" customHeight="1" x14ac:dyDescent="0.2">
      <c r="A549" s="245"/>
      <c r="B549" s="245"/>
      <c r="C549" s="245"/>
      <c r="D549" s="245"/>
      <c r="E549" s="245"/>
      <c r="G549"/>
    </row>
    <row r="550" spans="1:7" ht="15" customHeight="1" x14ac:dyDescent="0.2">
      <c r="A550" s="36"/>
      <c r="B550" s="36"/>
      <c r="C550" s="36"/>
      <c r="D550" s="36"/>
      <c r="E550" s="36"/>
      <c r="G550"/>
    </row>
    <row r="551" spans="1:7" ht="15" customHeight="1" x14ac:dyDescent="0.25">
      <c r="A551" s="25" t="s">
        <v>17</v>
      </c>
      <c r="G551"/>
    </row>
    <row r="552" spans="1:7" ht="15" customHeight="1" x14ac:dyDescent="0.2">
      <c r="A552" s="29" t="s">
        <v>112</v>
      </c>
      <c r="B552" s="26"/>
      <c r="C552" s="27"/>
      <c r="D552" s="27"/>
      <c r="E552" s="28" t="s">
        <v>113</v>
      </c>
      <c r="G552"/>
    </row>
    <row r="553" spans="1:7" ht="15" customHeight="1" x14ac:dyDescent="0.2">
      <c r="A553" s="29"/>
      <c r="B553" s="138"/>
      <c r="C553" s="27"/>
      <c r="D553" s="27"/>
      <c r="E553" s="76"/>
      <c r="G553"/>
    </row>
    <row r="554" spans="1:7" ht="15" customHeight="1" x14ac:dyDescent="0.2">
      <c r="A554" s="66"/>
      <c r="B554" s="66"/>
      <c r="C554" s="140" t="s">
        <v>50</v>
      </c>
      <c r="D554" s="131" t="s">
        <v>55</v>
      </c>
      <c r="E554" s="121" t="s">
        <v>52</v>
      </c>
      <c r="G554"/>
    </row>
    <row r="555" spans="1:7" ht="15" customHeight="1" x14ac:dyDescent="0.2">
      <c r="A555" s="183"/>
      <c r="B555" s="150"/>
      <c r="C555" s="156">
        <v>6113</v>
      </c>
      <c r="D555" s="157" t="s">
        <v>95</v>
      </c>
      <c r="E555" s="174">
        <v>-25000</v>
      </c>
      <c r="G555"/>
    </row>
    <row r="556" spans="1:7" ht="15" customHeight="1" x14ac:dyDescent="0.2">
      <c r="A556" s="175"/>
      <c r="B556" s="175"/>
      <c r="C556" s="146" t="s">
        <v>54</v>
      </c>
      <c r="D556" s="153"/>
      <c r="E556" s="148">
        <f>SUM(E555:E555)</f>
        <v>-25000</v>
      </c>
      <c r="G556"/>
    </row>
    <row r="557" spans="1:7" ht="15" customHeight="1" x14ac:dyDescent="0.2">
      <c r="G557"/>
    </row>
    <row r="558" spans="1:7" ht="15" customHeight="1" x14ac:dyDescent="0.25">
      <c r="A558" s="25" t="s">
        <v>17</v>
      </c>
      <c r="B558" s="27"/>
      <c r="C558" s="27"/>
      <c r="D558" s="27"/>
      <c r="E558" s="27"/>
      <c r="G558"/>
    </row>
    <row r="559" spans="1:7" ht="15" customHeight="1" x14ac:dyDescent="0.2">
      <c r="A559" s="29" t="s">
        <v>99</v>
      </c>
      <c r="B559" s="27"/>
      <c r="C559" s="27"/>
      <c r="D559" s="27"/>
      <c r="E559" s="28" t="s">
        <v>100</v>
      </c>
      <c r="G559"/>
    </row>
    <row r="560" spans="1:7" ht="15" customHeight="1" x14ac:dyDescent="0.25">
      <c r="A560" s="25"/>
      <c r="B560" s="138"/>
      <c r="C560" s="27"/>
      <c r="D560" s="27"/>
      <c r="E560" s="76"/>
      <c r="G560"/>
    </row>
    <row r="561" spans="1:7" ht="15" customHeight="1" x14ac:dyDescent="0.2">
      <c r="A561" s="63"/>
      <c r="B561" s="63"/>
      <c r="C561" s="140" t="s">
        <v>50</v>
      </c>
      <c r="D561" s="131" t="s">
        <v>55</v>
      </c>
      <c r="E561" s="142" t="s">
        <v>52</v>
      </c>
      <c r="G561"/>
    </row>
    <row r="562" spans="1:7" ht="15" customHeight="1" x14ac:dyDescent="0.2">
      <c r="A562" s="196"/>
      <c r="B562" s="159"/>
      <c r="C562" s="156">
        <v>6172</v>
      </c>
      <c r="D562" s="157" t="s">
        <v>95</v>
      </c>
      <c r="E562" s="174">
        <v>25000</v>
      </c>
      <c r="G562"/>
    </row>
    <row r="563" spans="1:7" ht="15" customHeight="1" x14ac:dyDescent="0.2">
      <c r="A563" s="155"/>
      <c r="B563" s="159"/>
      <c r="C563" s="146" t="s">
        <v>54</v>
      </c>
      <c r="D563" s="147"/>
      <c r="E563" s="148">
        <f>SUM(E562:E562)</f>
        <v>25000</v>
      </c>
      <c r="G563"/>
    </row>
    <row r="564" spans="1:7" ht="15" customHeight="1" x14ac:dyDescent="0.2">
      <c r="G564"/>
    </row>
    <row r="565" spans="1:7" ht="15" customHeight="1" x14ac:dyDescent="0.2">
      <c r="G565"/>
    </row>
    <row r="566" spans="1:7" ht="15" customHeight="1" x14ac:dyDescent="0.25">
      <c r="A566" s="4" t="s">
        <v>341</v>
      </c>
      <c r="G566"/>
    </row>
    <row r="567" spans="1:7" ht="15" customHeight="1" x14ac:dyDescent="0.2">
      <c r="A567" s="249" t="s">
        <v>217</v>
      </c>
      <c r="B567" s="249"/>
      <c r="C567" s="249"/>
      <c r="D567" s="249"/>
      <c r="E567" s="249"/>
      <c r="G567"/>
    </row>
    <row r="568" spans="1:7" ht="15" customHeight="1" x14ac:dyDescent="0.2">
      <c r="A568" s="249"/>
      <c r="B568" s="249"/>
      <c r="C568" s="249"/>
      <c r="D568" s="249"/>
      <c r="E568" s="249"/>
      <c r="G568"/>
    </row>
    <row r="569" spans="1:7" ht="15" customHeight="1" x14ac:dyDescent="0.2">
      <c r="A569" s="245" t="s">
        <v>342</v>
      </c>
      <c r="B569" s="245"/>
      <c r="C569" s="245"/>
      <c r="D569" s="245"/>
      <c r="E569" s="245"/>
      <c r="G569"/>
    </row>
    <row r="570" spans="1:7" ht="15" customHeight="1" x14ac:dyDescent="0.2">
      <c r="A570" s="245"/>
      <c r="B570" s="245"/>
      <c r="C570" s="245"/>
      <c r="D570" s="245"/>
      <c r="E570" s="245"/>
      <c r="G570"/>
    </row>
    <row r="571" spans="1:7" ht="15" customHeight="1" x14ac:dyDescent="0.2">
      <c r="A571" s="245"/>
      <c r="B571" s="245"/>
      <c r="C571" s="245"/>
      <c r="D571" s="245"/>
      <c r="E571" s="245"/>
      <c r="G571"/>
    </row>
    <row r="572" spans="1:7" ht="15" customHeight="1" x14ac:dyDescent="0.2">
      <c r="A572" s="245"/>
      <c r="B572" s="245"/>
      <c r="C572" s="245"/>
      <c r="D572" s="245"/>
      <c r="E572" s="245"/>
      <c r="G572"/>
    </row>
    <row r="573" spans="1:7" ht="15" customHeight="1" x14ac:dyDescent="0.2">
      <c r="A573" s="245"/>
      <c r="B573" s="245"/>
      <c r="C573" s="245"/>
      <c r="D573" s="245"/>
      <c r="E573" s="245"/>
      <c r="G573"/>
    </row>
    <row r="574" spans="1:7" ht="15" customHeight="1" x14ac:dyDescent="0.2">
      <c r="A574" s="245"/>
      <c r="B574" s="245"/>
      <c r="C574" s="245"/>
      <c r="D574" s="245"/>
      <c r="E574" s="245"/>
      <c r="G574"/>
    </row>
    <row r="575" spans="1:7" ht="15" customHeight="1" x14ac:dyDescent="0.2">
      <c r="A575" s="27"/>
      <c r="B575" s="169"/>
      <c r="C575" s="95"/>
      <c r="D575" s="27"/>
      <c r="E575" s="170"/>
      <c r="G575"/>
    </row>
    <row r="576" spans="1:7" ht="15" customHeight="1" x14ac:dyDescent="0.25">
      <c r="A576" s="25" t="s">
        <v>17</v>
      </c>
      <c r="B576" s="27"/>
      <c r="C576" s="27"/>
      <c r="D576" s="27"/>
      <c r="E576" s="138"/>
      <c r="G576"/>
    </row>
    <row r="577" spans="1:7" ht="15" customHeight="1" x14ac:dyDescent="0.2">
      <c r="A577" s="29" t="s">
        <v>99</v>
      </c>
      <c r="B577" s="27"/>
      <c r="C577" s="27"/>
      <c r="D577" s="27"/>
      <c r="E577" s="28" t="s">
        <v>100</v>
      </c>
      <c r="G577"/>
    </row>
    <row r="578" spans="1:7" ht="15" customHeight="1" x14ac:dyDescent="0.2">
      <c r="A578" s="29"/>
      <c r="B578" s="138"/>
      <c r="C578" s="27"/>
      <c r="D578" s="27"/>
      <c r="E578" s="76"/>
      <c r="G578"/>
    </row>
    <row r="579" spans="1:7" ht="15" customHeight="1" x14ac:dyDescent="0.2">
      <c r="A579" s="66"/>
      <c r="B579" s="66"/>
      <c r="C579" s="140" t="s">
        <v>50</v>
      </c>
      <c r="D579" s="131" t="s">
        <v>55</v>
      </c>
      <c r="E579" s="121" t="s">
        <v>52</v>
      </c>
      <c r="G579"/>
    </row>
    <row r="580" spans="1:7" ht="15" customHeight="1" x14ac:dyDescent="0.2">
      <c r="A580" s="183"/>
      <c r="B580" s="150"/>
      <c r="C580" s="156">
        <v>6115</v>
      </c>
      <c r="D580" s="157" t="s">
        <v>95</v>
      </c>
      <c r="E580" s="174">
        <v>-50225.08</v>
      </c>
      <c r="G580"/>
    </row>
    <row r="581" spans="1:7" ht="15" customHeight="1" x14ac:dyDescent="0.2">
      <c r="A581" s="183"/>
      <c r="B581" s="150"/>
      <c r="C581" s="156">
        <v>6115</v>
      </c>
      <c r="D581" s="157" t="s">
        <v>101</v>
      </c>
      <c r="E581" s="174">
        <f>28697+7174.25+2582.73</f>
        <v>38453.980000000003</v>
      </c>
      <c r="G581"/>
    </row>
    <row r="582" spans="1:7" ht="15" customHeight="1" x14ac:dyDescent="0.2">
      <c r="A582" s="183"/>
      <c r="B582" s="150"/>
      <c r="C582" s="156">
        <v>6115</v>
      </c>
      <c r="D582" s="157" t="s">
        <v>95</v>
      </c>
      <c r="E582" s="174">
        <f>5376.1+2100+4295</f>
        <v>11771.1</v>
      </c>
      <c r="G582"/>
    </row>
    <row r="583" spans="1:7" ht="15" customHeight="1" x14ac:dyDescent="0.2">
      <c r="A583" s="175"/>
      <c r="B583" s="175"/>
      <c r="C583" s="146" t="s">
        <v>54</v>
      </c>
      <c r="D583" s="153"/>
      <c r="E583" s="148">
        <f>SUM(E580:E582)</f>
        <v>0</v>
      </c>
      <c r="G583"/>
    </row>
    <row r="584" spans="1:7" ht="15" customHeight="1" x14ac:dyDescent="0.2">
      <c r="G584"/>
    </row>
    <row r="585" spans="1:7" ht="15" customHeight="1" x14ac:dyDescent="0.2">
      <c r="G585"/>
    </row>
    <row r="586" spans="1:7" ht="15" customHeight="1" x14ac:dyDescent="0.25">
      <c r="A586" s="4" t="s">
        <v>343</v>
      </c>
      <c r="G586"/>
    </row>
    <row r="587" spans="1:7" ht="15" customHeight="1" x14ac:dyDescent="0.2">
      <c r="A587" s="246" t="s">
        <v>45</v>
      </c>
      <c r="B587" s="246"/>
      <c r="C587" s="246"/>
      <c r="D587" s="246"/>
      <c r="E587" s="246"/>
      <c r="G587"/>
    </row>
    <row r="588" spans="1:7" ht="15" customHeight="1" x14ac:dyDescent="0.2">
      <c r="A588" s="245" t="s">
        <v>344</v>
      </c>
      <c r="B588" s="245"/>
      <c r="C588" s="245"/>
      <c r="D588" s="245"/>
      <c r="E588" s="245"/>
      <c r="G588"/>
    </row>
    <row r="589" spans="1:7" ht="15" customHeight="1" x14ac:dyDescent="0.2">
      <c r="A589" s="245"/>
      <c r="B589" s="245"/>
      <c r="C589" s="245"/>
      <c r="D589" s="245"/>
      <c r="E589" s="245"/>
      <c r="G589"/>
    </row>
    <row r="590" spans="1:7" ht="15" customHeight="1" x14ac:dyDescent="0.2">
      <c r="A590" s="245"/>
      <c r="B590" s="245"/>
      <c r="C590" s="245"/>
      <c r="D590" s="245"/>
      <c r="E590" s="245"/>
      <c r="G590"/>
    </row>
    <row r="591" spans="1:7" ht="15" customHeight="1" x14ac:dyDescent="0.2">
      <c r="A591" s="245"/>
      <c r="B591" s="245"/>
      <c r="C591" s="245"/>
      <c r="D591" s="245"/>
      <c r="E591" s="245"/>
      <c r="G591"/>
    </row>
    <row r="592" spans="1:7" ht="15" customHeight="1" x14ac:dyDescent="0.2">
      <c r="A592" s="245"/>
      <c r="B592" s="245"/>
      <c r="C592" s="245"/>
      <c r="D592" s="245"/>
      <c r="E592" s="245"/>
      <c r="G592"/>
    </row>
    <row r="593" spans="1:7" ht="15" customHeight="1" x14ac:dyDescent="0.2">
      <c r="A593" s="245"/>
      <c r="B593" s="245"/>
      <c r="C593" s="245"/>
      <c r="D593" s="245"/>
      <c r="E593" s="245"/>
      <c r="G593"/>
    </row>
    <row r="594" spans="1:7" ht="15" customHeight="1" x14ac:dyDescent="0.2">
      <c r="A594" s="245"/>
      <c r="B594" s="245"/>
      <c r="C594" s="245"/>
      <c r="D594" s="245"/>
      <c r="E594" s="245"/>
      <c r="G594"/>
    </row>
    <row r="595" spans="1:7" ht="15" customHeight="1" x14ac:dyDescent="0.2">
      <c r="A595" s="245"/>
      <c r="B595" s="245"/>
      <c r="C595" s="245"/>
      <c r="D595" s="245"/>
      <c r="E595" s="245"/>
      <c r="G595"/>
    </row>
    <row r="596" spans="1:7" ht="15" customHeight="1" x14ac:dyDescent="0.2">
      <c r="A596" s="245"/>
      <c r="B596" s="245"/>
      <c r="C596" s="245"/>
      <c r="D596" s="245"/>
      <c r="E596" s="245"/>
      <c r="G596"/>
    </row>
    <row r="597" spans="1:7" ht="15" customHeight="1" x14ac:dyDescent="0.2">
      <c r="G597"/>
    </row>
    <row r="598" spans="1:7" ht="15" customHeight="1" x14ac:dyDescent="0.25">
      <c r="A598" s="5" t="s">
        <v>1</v>
      </c>
      <c r="B598" s="38"/>
      <c r="C598" s="6"/>
      <c r="D598" s="6"/>
      <c r="E598" s="6"/>
      <c r="G598"/>
    </row>
    <row r="599" spans="1:7" ht="15" customHeight="1" x14ac:dyDescent="0.2">
      <c r="A599" s="7" t="s">
        <v>47</v>
      </c>
      <c r="B599" s="38"/>
      <c r="C599" s="6"/>
      <c r="D599" s="6"/>
      <c r="E599" s="8" t="s">
        <v>48</v>
      </c>
      <c r="G599"/>
    </row>
    <row r="600" spans="1:7" ht="15" customHeight="1" x14ac:dyDescent="0.25">
      <c r="A600" s="120"/>
      <c r="B600" s="39"/>
      <c r="C600" s="6"/>
      <c r="D600" s="6"/>
      <c r="E600" s="10"/>
      <c r="G600"/>
    </row>
    <row r="601" spans="1:7" ht="15" customHeight="1" x14ac:dyDescent="0.2">
      <c r="B601" s="121" t="s">
        <v>49</v>
      </c>
      <c r="C601" s="121" t="s">
        <v>50</v>
      </c>
      <c r="D601" s="122" t="s">
        <v>51</v>
      </c>
      <c r="E601" s="121" t="s">
        <v>52</v>
      </c>
      <c r="G601"/>
    </row>
    <row r="602" spans="1:7" ht="15" customHeight="1" x14ac:dyDescent="0.2">
      <c r="B602" s="123">
        <v>33160</v>
      </c>
      <c r="C602" s="124"/>
      <c r="D602" s="125" t="s">
        <v>53</v>
      </c>
      <c r="E602" s="126">
        <v>-157657</v>
      </c>
      <c r="G602"/>
    </row>
    <row r="603" spans="1:7" ht="15" customHeight="1" x14ac:dyDescent="0.2">
      <c r="B603" s="127"/>
      <c r="C603" s="128" t="s">
        <v>54</v>
      </c>
      <c r="D603" s="129"/>
      <c r="E603" s="130">
        <f>SUM(E602:E602)</f>
        <v>-157657</v>
      </c>
      <c r="G603"/>
    </row>
    <row r="604" spans="1:7" ht="15" customHeight="1" x14ac:dyDescent="0.25">
      <c r="A604" s="40"/>
      <c r="B604" s="41"/>
      <c r="C604" s="42"/>
      <c r="D604" s="42"/>
      <c r="E604" s="42"/>
      <c r="G604"/>
    </row>
    <row r="605" spans="1:7" ht="15" customHeight="1" x14ac:dyDescent="0.25">
      <c r="A605" s="25" t="s">
        <v>17</v>
      </c>
      <c r="B605" s="26"/>
      <c r="C605" s="27"/>
      <c r="D605" s="27"/>
      <c r="E605" s="138"/>
      <c r="G605"/>
    </row>
    <row r="606" spans="1:7" ht="15" customHeight="1" x14ac:dyDescent="0.2">
      <c r="A606" s="7" t="s">
        <v>47</v>
      </c>
      <c r="B606" s="26"/>
      <c r="C606" s="27"/>
      <c r="D606" s="27"/>
      <c r="E606" s="28" t="s">
        <v>48</v>
      </c>
      <c r="G606"/>
    </row>
    <row r="607" spans="1:7" ht="15" customHeight="1" x14ac:dyDescent="0.2">
      <c r="A607" s="29"/>
      <c r="B607" s="26"/>
      <c r="C607" s="27"/>
      <c r="D607" s="27"/>
      <c r="E607" s="28"/>
      <c r="G607"/>
    </row>
    <row r="608" spans="1:7" ht="15" customHeight="1" x14ac:dyDescent="0.2">
      <c r="B608" s="121" t="s">
        <v>49</v>
      </c>
      <c r="C608" s="121" t="s">
        <v>50</v>
      </c>
      <c r="D608" s="122" t="s">
        <v>51</v>
      </c>
      <c r="E608" s="121" t="s">
        <v>52</v>
      </c>
      <c r="G608"/>
    </row>
    <row r="609" spans="1:7" ht="15" customHeight="1" x14ac:dyDescent="0.2">
      <c r="B609" s="123">
        <v>33160</v>
      </c>
      <c r="C609" s="124"/>
      <c r="D609" s="125" t="s">
        <v>63</v>
      </c>
      <c r="E609" s="126">
        <f>-1900-2000-75257-65500-13000</f>
        <v>-157657</v>
      </c>
      <c r="G609"/>
    </row>
    <row r="610" spans="1:7" ht="15" customHeight="1" x14ac:dyDescent="0.2">
      <c r="B610" s="127"/>
      <c r="C610" s="128" t="s">
        <v>54</v>
      </c>
      <c r="D610" s="129"/>
      <c r="E610" s="130">
        <f>SUM(E609:E609)</f>
        <v>-157657</v>
      </c>
      <c r="G610"/>
    </row>
    <row r="611" spans="1:7" ht="15" customHeight="1" x14ac:dyDescent="0.2">
      <c r="G611"/>
    </row>
    <row r="612" spans="1:7" ht="15" customHeight="1" x14ac:dyDescent="0.2">
      <c r="G612"/>
    </row>
    <row r="613" spans="1:7" ht="15" customHeight="1" x14ac:dyDescent="0.25">
      <c r="A613" s="4" t="s">
        <v>345</v>
      </c>
      <c r="G613"/>
    </row>
    <row r="614" spans="1:7" ht="15" customHeight="1" x14ac:dyDescent="0.2">
      <c r="A614" s="249" t="s">
        <v>74</v>
      </c>
      <c r="B614" s="249"/>
      <c r="C614" s="249"/>
      <c r="D614" s="249"/>
      <c r="E614" s="249"/>
      <c r="G614"/>
    </row>
    <row r="615" spans="1:7" ht="15" customHeight="1" x14ac:dyDescent="0.2">
      <c r="A615" s="249"/>
      <c r="B615" s="249"/>
      <c r="C615" s="249"/>
      <c r="D615" s="249"/>
      <c r="E615" s="249"/>
      <c r="G615"/>
    </row>
    <row r="616" spans="1:7" ht="15" customHeight="1" x14ac:dyDescent="0.2">
      <c r="A616" s="245" t="s">
        <v>346</v>
      </c>
      <c r="B616" s="245"/>
      <c r="C616" s="245"/>
      <c r="D616" s="245"/>
      <c r="E616" s="245"/>
      <c r="G616"/>
    </row>
    <row r="617" spans="1:7" ht="15" customHeight="1" x14ac:dyDescent="0.2">
      <c r="A617" s="245"/>
      <c r="B617" s="245"/>
      <c r="C617" s="245"/>
      <c r="D617" s="245"/>
      <c r="E617" s="245"/>
      <c r="G617"/>
    </row>
    <row r="618" spans="1:7" ht="15" customHeight="1" x14ac:dyDescent="0.2">
      <c r="A618" s="245"/>
      <c r="B618" s="245"/>
      <c r="C618" s="245"/>
      <c r="D618" s="245"/>
      <c r="E618" s="245"/>
      <c r="G618"/>
    </row>
    <row r="619" spans="1:7" ht="15" customHeight="1" x14ac:dyDescent="0.2">
      <c r="A619" s="245"/>
      <c r="B619" s="245"/>
      <c r="C619" s="245"/>
      <c r="D619" s="245"/>
      <c r="E619" s="245"/>
      <c r="G619"/>
    </row>
    <row r="620" spans="1:7" ht="15" customHeight="1" x14ac:dyDescent="0.2">
      <c r="A620" s="245"/>
      <c r="B620" s="245"/>
      <c r="C620" s="245"/>
      <c r="D620" s="245"/>
      <c r="E620" s="245"/>
      <c r="G620"/>
    </row>
    <row r="621" spans="1:7" ht="15" customHeight="1" x14ac:dyDescent="0.2">
      <c r="A621" s="245"/>
      <c r="B621" s="245"/>
      <c r="C621" s="245"/>
      <c r="D621" s="245"/>
      <c r="E621" s="245"/>
      <c r="G621"/>
    </row>
    <row r="622" spans="1:7" ht="15" customHeight="1" x14ac:dyDescent="0.2">
      <c r="A622" s="245"/>
      <c r="B622" s="245"/>
      <c r="C622" s="245"/>
      <c r="D622" s="245"/>
      <c r="E622" s="245"/>
      <c r="G622"/>
    </row>
    <row r="623" spans="1:7" ht="15" customHeight="1" x14ac:dyDescent="0.2">
      <c r="A623" s="245"/>
      <c r="B623" s="245"/>
      <c r="C623" s="245"/>
      <c r="D623" s="245"/>
      <c r="E623" s="245"/>
      <c r="G623"/>
    </row>
    <row r="624" spans="1:7" ht="15" customHeight="1" x14ac:dyDescent="0.2">
      <c r="A624" s="245"/>
      <c r="B624" s="245"/>
      <c r="C624" s="245"/>
      <c r="D624" s="245"/>
      <c r="E624" s="245"/>
      <c r="G624"/>
    </row>
    <row r="625" spans="1:7" ht="15" customHeight="1" x14ac:dyDescent="0.2">
      <c r="G625"/>
    </row>
    <row r="626" spans="1:7" ht="15" customHeight="1" x14ac:dyDescent="0.25">
      <c r="A626" s="5" t="s">
        <v>17</v>
      </c>
      <c r="B626" s="6"/>
      <c r="C626" s="6"/>
      <c r="D626" s="6"/>
      <c r="E626" s="6"/>
      <c r="G626"/>
    </row>
    <row r="627" spans="1:7" ht="15" customHeight="1" x14ac:dyDescent="0.2">
      <c r="A627" s="7" t="s">
        <v>67</v>
      </c>
      <c r="B627" s="6"/>
      <c r="C627" s="6"/>
      <c r="D627" s="6"/>
      <c r="E627" s="8" t="s">
        <v>68</v>
      </c>
      <c r="G627"/>
    </row>
    <row r="628" spans="1:7" ht="15" customHeight="1" x14ac:dyDescent="0.25">
      <c r="A628" s="5"/>
      <c r="B628" s="9"/>
      <c r="C628" s="6"/>
      <c r="D628" s="6"/>
      <c r="E628" s="10"/>
      <c r="G628"/>
    </row>
    <row r="629" spans="1:7" ht="15" customHeight="1" x14ac:dyDescent="0.2">
      <c r="B629" s="121" t="s">
        <v>49</v>
      </c>
      <c r="C629" s="121" t="s">
        <v>50</v>
      </c>
      <c r="D629" s="189" t="s">
        <v>55</v>
      </c>
      <c r="E629" s="142" t="s">
        <v>52</v>
      </c>
      <c r="G629"/>
    </row>
    <row r="630" spans="1:7" ht="15" customHeight="1" x14ac:dyDescent="0.2">
      <c r="B630" s="190">
        <v>13307</v>
      </c>
      <c r="C630" s="191">
        <v>4324</v>
      </c>
      <c r="D630" s="192" t="s">
        <v>76</v>
      </c>
      <c r="E630" s="193">
        <v>-82840</v>
      </c>
      <c r="G630"/>
    </row>
    <row r="631" spans="1:7" ht="15" customHeight="1" x14ac:dyDescent="0.2">
      <c r="B631" s="162"/>
      <c r="C631" s="128" t="s">
        <v>54</v>
      </c>
      <c r="D631" s="129"/>
      <c r="E631" s="130">
        <f>SUM(E630:E630)</f>
        <v>-82840</v>
      </c>
      <c r="G631"/>
    </row>
    <row r="632" spans="1:7" ht="15" customHeight="1" x14ac:dyDescent="0.2">
      <c r="G632"/>
    </row>
    <row r="633" spans="1:7" ht="15" customHeight="1" x14ac:dyDescent="0.2">
      <c r="G633"/>
    </row>
    <row r="634" spans="1:7" ht="15" customHeight="1" x14ac:dyDescent="0.2">
      <c r="G634"/>
    </row>
    <row r="635" spans="1:7" ht="15" customHeight="1" x14ac:dyDescent="0.2">
      <c r="G635"/>
    </row>
    <row r="636" spans="1:7" ht="15" customHeight="1" x14ac:dyDescent="0.2">
      <c r="G636"/>
    </row>
    <row r="637" spans="1:7" ht="15" customHeight="1" x14ac:dyDescent="0.2">
      <c r="G637"/>
    </row>
    <row r="638" spans="1:7" ht="15" customHeight="1" x14ac:dyDescent="0.2">
      <c r="G638"/>
    </row>
    <row r="639" spans="1:7" ht="15" customHeight="1" x14ac:dyDescent="0.25">
      <c r="A639" s="25" t="s">
        <v>17</v>
      </c>
      <c r="B639" s="27"/>
      <c r="C639" s="27"/>
      <c r="D639" s="27"/>
      <c r="E639" s="27"/>
      <c r="G639"/>
    </row>
    <row r="640" spans="1:7" ht="15" customHeight="1" x14ac:dyDescent="0.2">
      <c r="A640" s="29" t="s">
        <v>69</v>
      </c>
      <c r="B640" s="11"/>
      <c r="C640" s="11"/>
      <c r="D640" s="11"/>
      <c r="E640" s="11" t="s">
        <v>70</v>
      </c>
      <c r="G640"/>
    </row>
    <row r="641" spans="1:7" ht="15" customHeight="1" x14ac:dyDescent="0.2">
      <c r="A641" s="11"/>
      <c r="B641" s="55"/>
      <c r="C641" s="27"/>
      <c r="D641" s="11"/>
      <c r="E641" s="56"/>
    </row>
    <row r="642" spans="1:7" ht="15" customHeight="1" x14ac:dyDescent="0.2">
      <c r="B642" s="121" t="s">
        <v>49</v>
      </c>
      <c r="C642" s="140" t="s">
        <v>50</v>
      </c>
      <c r="D642" s="161" t="s">
        <v>51</v>
      </c>
      <c r="E642" s="142" t="s">
        <v>52</v>
      </c>
    </row>
    <row r="643" spans="1:7" ht="15" customHeight="1" x14ac:dyDescent="0.2">
      <c r="B643" s="190">
        <v>13307</v>
      </c>
      <c r="C643" s="194"/>
      <c r="D643" s="132" t="s">
        <v>71</v>
      </c>
      <c r="E643" s="195">
        <v>39520</v>
      </c>
    </row>
    <row r="644" spans="1:7" ht="15" customHeight="1" x14ac:dyDescent="0.2">
      <c r="B644" s="162"/>
      <c r="C644" s="146" t="s">
        <v>54</v>
      </c>
      <c r="D644" s="178"/>
      <c r="E644" s="163">
        <f>SUM(E643:E643)</f>
        <v>39520</v>
      </c>
    </row>
    <row r="645" spans="1:7" ht="15" customHeight="1" x14ac:dyDescent="0.2">
      <c r="A645" s="11"/>
      <c r="B645" s="11"/>
      <c r="C645" s="11"/>
      <c r="D645" s="11"/>
      <c r="E645" s="11"/>
    </row>
    <row r="646" spans="1:7" ht="15" customHeight="1" x14ac:dyDescent="0.25">
      <c r="A646" s="25" t="s">
        <v>17</v>
      </c>
      <c r="B646" s="27"/>
      <c r="C646" s="27"/>
      <c r="D646" s="27"/>
      <c r="E646" s="27"/>
    </row>
    <row r="647" spans="1:7" ht="15" customHeight="1" x14ac:dyDescent="0.2">
      <c r="A647" s="29" t="s">
        <v>77</v>
      </c>
      <c r="B647" s="11"/>
      <c r="C647" s="11"/>
      <c r="D647" s="11"/>
      <c r="E647" s="11" t="s">
        <v>78</v>
      </c>
    </row>
    <row r="648" spans="1:7" ht="15" customHeight="1" x14ac:dyDescent="0.2">
      <c r="A648" s="11"/>
      <c r="B648" s="55"/>
      <c r="C648" s="27"/>
      <c r="D648" s="11"/>
      <c r="E648" s="56"/>
    </row>
    <row r="649" spans="1:7" ht="15" customHeight="1" x14ac:dyDescent="0.2">
      <c r="A649" s="63"/>
      <c r="B649" s="121" t="s">
        <v>49</v>
      </c>
      <c r="C649" s="140" t="s">
        <v>50</v>
      </c>
      <c r="D649" s="161" t="s">
        <v>51</v>
      </c>
      <c r="E649" s="142" t="s">
        <v>52</v>
      </c>
    </row>
    <row r="650" spans="1:7" ht="15" customHeight="1" x14ac:dyDescent="0.2">
      <c r="A650" s="64"/>
      <c r="B650" s="190">
        <v>13307</v>
      </c>
      <c r="C650" s="194"/>
      <c r="D650" s="132" t="s">
        <v>71</v>
      </c>
      <c r="E650" s="195">
        <v>43320</v>
      </c>
    </row>
    <row r="651" spans="1:7" ht="15" customHeight="1" x14ac:dyDescent="0.2">
      <c r="A651" s="65"/>
      <c r="B651" s="162"/>
      <c r="C651" s="146" t="s">
        <v>54</v>
      </c>
      <c r="D651" s="178"/>
      <c r="E651" s="163">
        <f>SUM(E650)</f>
        <v>43320</v>
      </c>
      <c r="G651" s="47">
        <f>+E644+E651</f>
        <v>82840</v>
      </c>
    </row>
    <row r="652" spans="1:7" ht="15" customHeight="1" x14ac:dyDescent="0.2"/>
    <row r="653" spans="1:7" ht="15" customHeight="1" x14ac:dyDescent="0.2"/>
    <row r="654" spans="1:7" ht="15" customHeight="1" x14ac:dyDescent="0.2"/>
    <row r="655" spans="1:7" ht="15" customHeight="1" x14ac:dyDescent="0.2"/>
    <row r="656" spans="1:7" ht="15" customHeight="1" x14ac:dyDescent="0.2"/>
    <row r="657" spans="7:7" ht="15" customHeight="1" x14ac:dyDescent="0.2">
      <c r="G657"/>
    </row>
    <row r="658" spans="7:7" ht="15" customHeight="1" x14ac:dyDescent="0.2">
      <c r="G658"/>
    </row>
    <row r="659" spans="7:7" ht="15" customHeight="1" x14ac:dyDescent="0.2">
      <c r="G659"/>
    </row>
    <row r="660" spans="7:7" ht="15" customHeight="1" x14ac:dyDescent="0.2">
      <c r="G660"/>
    </row>
    <row r="661" spans="7:7" ht="15" customHeight="1" x14ac:dyDescent="0.2">
      <c r="G661"/>
    </row>
    <row r="662" spans="7:7" ht="15" customHeight="1" x14ac:dyDescent="0.2">
      <c r="G662"/>
    </row>
    <row r="663" spans="7:7" ht="15" customHeight="1" x14ac:dyDescent="0.2">
      <c r="G663"/>
    </row>
    <row r="664" spans="7:7" ht="15" customHeight="1" x14ac:dyDescent="0.2">
      <c r="G664"/>
    </row>
    <row r="665" spans="7:7" ht="15" customHeight="1" x14ac:dyDescent="0.2">
      <c r="G665"/>
    </row>
    <row r="666" spans="7:7" ht="15" customHeight="1" x14ac:dyDescent="0.2">
      <c r="G666"/>
    </row>
    <row r="667" spans="7:7" ht="15" customHeight="1" x14ac:dyDescent="0.2">
      <c r="G667"/>
    </row>
    <row r="668" spans="7:7" ht="15" customHeight="1" x14ac:dyDescent="0.2">
      <c r="G668"/>
    </row>
    <row r="669" spans="7:7" ht="15" customHeight="1" x14ac:dyDescent="0.2">
      <c r="G669"/>
    </row>
    <row r="670" spans="7:7" ht="15" customHeight="1" x14ac:dyDescent="0.2">
      <c r="G670"/>
    </row>
    <row r="671" spans="7:7" ht="15" customHeight="1" x14ac:dyDescent="0.2">
      <c r="G671"/>
    </row>
    <row r="672" spans="7:7" ht="15" customHeight="1" x14ac:dyDescent="0.2">
      <c r="G672"/>
    </row>
    <row r="673" spans="7:7" ht="15" customHeight="1" x14ac:dyDescent="0.2">
      <c r="G673"/>
    </row>
    <row r="674" spans="7:7" ht="15" customHeight="1" x14ac:dyDescent="0.2">
      <c r="G674"/>
    </row>
    <row r="675" spans="7:7" ht="15" customHeight="1" x14ac:dyDescent="0.2">
      <c r="G675"/>
    </row>
    <row r="676" spans="7:7" ht="15" customHeight="1" x14ac:dyDescent="0.2">
      <c r="G676"/>
    </row>
    <row r="677" spans="7:7" ht="15" customHeight="1" x14ac:dyDescent="0.2">
      <c r="G677"/>
    </row>
    <row r="678" spans="7:7" ht="15" customHeight="1" x14ac:dyDescent="0.2">
      <c r="G678"/>
    </row>
    <row r="679" spans="7:7" ht="15" customHeight="1" x14ac:dyDescent="0.2">
      <c r="G679"/>
    </row>
    <row r="680" spans="7:7" ht="15" customHeight="1" x14ac:dyDescent="0.2">
      <c r="G680"/>
    </row>
    <row r="681" spans="7:7" ht="15" customHeight="1" x14ac:dyDescent="0.2">
      <c r="G681"/>
    </row>
    <row r="682" spans="7:7" ht="15" customHeight="1" x14ac:dyDescent="0.2">
      <c r="G682"/>
    </row>
    <row r="683" spans="7:7" ht="15" customHeight="1" x14ac:dyDescent="0.2">
      <c r="G683"/>
    </row>
    <row r="684" spans="7:7" ht="15" customHeight="1" x14ac:dyDescent="0.2">
      <c r="G684"/>
    </row>
    <row r="685" spans="7:7" ht="15" customHeight="1" x14ac:dyDescent="0.2">
      <c r="G685"/>
    </row>
    <row r="686" spans="7:7" ht="15" customHeight="1" x14ac:dyDescent="0.2">
      <c r="G686"/>
    </row>
    <row r="687" spans="7:7" ht="15" customHeight="1" x14ac:dyDescent="0.2">
      <c r="G687"/>
    </row>
    <row r="688" spans="7:7" ht="15" customHeight="1" x14ac:dyDescent="0.2">
      <c r="G688"/>
    </row>
    <row r="689" spans="7:7" ht="15" customHeight="1" x14ac:dyDescent="0.2">
      <c r="G689"/>
    </row>
    <row r="690" spans="7:7" ht="15" customHeight="1" x14ac:dyDescent="0.2">
      <c r="G690"/>
    </row>
    <row r="691" spans="7:7" ht="15" customHeight="1" x14ac:dyDescent="0.2">
      <c r="G691"/>
    </row>
    <row r="692" spans="7:7" ht="15" customHeight="1" x14ac:dyDescent="0.2">
      <c r="G692"/>
    </row>
    <row r="693" spans="7:7" ht="15" customHeight="1" x14ac:dyDescent="0.2">
      <c r="G693"/>
    </row>
    <row r="694" spans="7:7" ht="15" customHeight="1" x14ac:dyDescent="0.2">
      <c r="G694"/>
    </row>
    <row r="695" spans="7:7" ht="15" customHeight="1" x14ac:dyDescent="0.2">
      <c r="G695"/>
    </row>
    <row r="696" spans="7:7" ht="15" customHeight="1" x14ac:dyDescent="0.2">
      <c r="G696"/>
    </row>
    <row r="697" spans="7:7" ht="15" customHeight="1" x14ac:dyDescent="0.2">
      <c r="G697"/>
    </row>
    <row r="698" spans="7:7" ht="15" customHeight="1" x14ac:dyDescent="0.2">
      <c r="G698"/>
    </row>
    <row r="699" spans="7:7" ht="15" customHeight="1" x14ac:dyDescent="0.2">
      <c r="G699"/>
    </row>
    <row r="700" spans="7:7" ht="15" customHeight="1" x14ac:dyDescent="0.2">
      <c r="G700"/>
    </row>
    <row r="701" spans="7:7" ht="15" customHeight="1" x14ac:dyDescent="0.2">
      <c r="G701"/>
    </row>
    <row r="702" spans="7:7" ht="15" customHeight="1" x14ac:dyDescent="0.2">
      <c r="G702"/>
    </row>
    <row r="703" spans="7:7" ht="15" customHeight="1" x14ac:dyDescent="0.2">
      <c r="G703"/>
    </row>
    <row r="704" spans="7:7" ht="15" customHeight="1" x14ac:dyDescent="0.2">
      <c r="G704"/>
    </row>
    <row r="705" spans="7:7" ht="15" customHeight="1" x14ac:dyDescent="0.2">
      <c r="G705"/>
    </row>
    <row r="706" spans="7:7" ht="15" customHeight="1" x14ac:dyDescent="0.2">
      <c r="G706"/>
    </row>
    <row r="707" spans="7:7" ht="15" customHeight="1" x14ac:dyDescent="0.2">
      <c r="G707"/>
    </row>
    <row r="708" spans="7:7" ht="15" customHeight="1" x14ac:dyDescent="0.2">
      <c r="G708"/>
    </row>
    <row r="709" spans="7:7" ht="15" customHeight="1" x14ac:dyDescent="0.2">
      <c r="G709"/>
    </row>
    <row r="710" spans="7:7" ht="15" customHeight="1" x14ac:dyDescent="0.2">
      <c r="G710"/>
    </row>
    <row r="711" spans="7:7" ht="15" customHeight="1" x14ac:dyDescent="0.2">
      <c r="G711"/>
    </row>
    <row r="712" spans="7:7" ht="15" customHeight="1" x14ac:dyDescent="0.2">
      <c r="G712"/>
    </row>
    <row r="713" spans="7:7" ht="15" customHeight="1" x14ac:dyDescent="0.2">
      <c r="G713"/>
    </row>
    <row r="714" spans="7:7" ht="15" customHeight="1" x14ac:dyDescent="0.2">
      <c r="G714"/>
    </row>
    <row r="715" spans="7:7" ht="15" customHeight="1" x14ac:dyDescent="0.2">
      <c r="G715"/>
    </row>
    <row r="716" spans="7:7" ht="15" customHeight="1" x14ac:dyDescent="0.2">
      <c r="G716"/>
    </row>
    <row r="717" spans="7:7" ht="15" customHeight="1" x14ac:dyDescent="0.2">
      <c r="G717"/>
    </row>
    <row r="718" spans="7:7" ht="15" customHeight="1" x14ac:dyDescent="0.2">
      <c r="G718"/>
    </row>
    <row r="719" spans="7:7" ht="15" customHeight="1" x14ac:dyDescent="0.2">
      <c r="G719"/>
    </row>
    <row r="720" spans="7:7" ht="15" customHeight="1" x14ac:dyDescent="0.2">
      <c r="G720"/>
    </row>
    <row r="721" spans="7:7" ht="15" customHeight="1" x14ac:dyDescent="0.2">
      <c r="G721"/>
    </row>
    <row r="722" spans="7:7" ht="15" customHeight="1" x14ac:dyDescent="0.2">
      <c r="G722"/>
    </row>
    <row r="723" spans="7:7" ht="15" customHeight="1" x14ac:dyDescent="0.2">
      <c r="G723"/>
    </row>
    <row r="724" spans="7:7" ht="15" customHeight="1" x14ac:dyDescent="0.2">
      <c r="G724"/>
    </row>
    <row r="725" spans="7:7" ht="15" customHeight="1" x14ac:dyDescent="0.2">
      <c r="G725"/>
    </row>
    <row r="726" spans="7:7" ht="15" customHeight="1" x14ac:dyDescent="0.2">
      <c r="G726"/>
    </row>
    <row r="727" spans="7:7" ht="15" customHeight="1" x14ac:dyDescent="0.2">
      <c r="G727"/>
    </row>
    <row r="728" spans="7:7" ht="15" customHeight="1" x14ac:dyDescent="0.2">
      <c r="G728"/>
    </row>
    <row r="729" spans="7:7" ht="15" customHeight="1" x14ac:dyDescent="0.2">
      <c r="G729"/>
    </row>
    <row r="730" spans="7:7" ht="15" customHeight="1" x14ac:dyDescent="0.2">
      <c r="G730"/>
    </row>
    <row r="731" spans="7:7" ht="15" customHeight="1" x14ac:dyDescent="0.2">
      <c r="G731"/>
    </row>
    <row r="732" spans="7:7" ht="15" customHeight="1" x14ac:dyDescent="0.2">
      <c r="G732"/>
    </row>
    <row r="733" spans="7:7" ht="15" customHeight="1" x14ac:dyDescent="0.2">
      <c r="G733"/>
    </row>
    <row r="734" spans="7:7" ht="15" customHeight="1" x14ac:dyDescent="0.2">
      <c r="G734"/>
    </row>
    <row r="735" spans="7:7" ht="15" customHeight="1" x14ac:dyDescent="0.2">
      <c r="G735"/>
    </row>
    <row r="736" spans="7:7" ht="15" customHeight="1" x14ac:dyDescent="0.2">
      <c r="G736"/>
    </row>
    <row r="737" spans="7:7" ht="15" customHeight="1" x14ac:dyDescent="0.2">
      <c r="G737"/>
    </row>
    <row r="738" spans="7:7" ht="15" customHeight="1" x14ac:dyDescent="0.2">
      <c r="G738"/>
    </row>
    <row r="739" spans="7:7" ht="15" customHeight="1" x14ac:dyDescent="0.2">
      <c r="G739"/>
    </row>
    <row r="740" spans="7:7" ht="15" customHeight="1" x14ac:dyDescent="0.2">
      <c r="G740"/>
    </row>
    <row r="741" spans="7:7" ht="15" customHeight="1" x14ac:dyDescent="0.2">
      <c r="G741"/>
    </row>
    <row r="742" spans="7:7" ht="15" customHeight="1" x14ac:dyDescent="0.2">
      <c r="G742"/>
    </row>
    <row r="743" spans="7:7" ht="15" customHeight="1" x14ac:dyDescent="0.2">
      <c r="G743"/>
    </row>
    <row r="744" spans="7:7" ht="15" customHeight="1" x14ac:dyDescent="0.2">
      <c r="G744"/>
    </row>
    <row r="745" spans="7:7" ht="15" customHeight="1" x14ac:dyDescent="0.2">
      <c r="G745"/>
    </row>
    <row r="746" spans="7:7" ht="15" customHeight="1" x14ac:dyDescent="0.2">
      <c r="G746"/>
    </row>
    <row r="747" spans="7:7" ht="15" customHeight="1" x14ac:dyDescent="0.2">
      <c r="G747"/>
    </row>
    <row r="748" spans="7:7" ht="15" customHeight="1" x14ac:dyDescent="0.2">
      <c r="G748"/>
    </row>
    <row r="749" spans="7:7" ht="15" customHeight="1" x14ac:dyDescent="0.2">
      <c r="G749"/>
    </row>
    <row r="750" spans="7:7" ht="15" customHeight="1" x14ac:dyDescent="0.2">
      <c r="G750"/>
    </row>
    <row r="751" spans="7:7" ht="15" customHeight="1" x14ac:dyDescent="0.2">
      <c r="G751"/>
    </row>
    <row r="752" spans="7:7" ht="15" customHeight="1" x14ac:dyDescent="0.2">
      <c r="G752"/>
    </row>
    <row r="753" spans="7:7" ht="15" customHeight="1" x14ac:dyDescent="0.2">
      <c r="G753"/>
    </row>
    <row r="754" spans="7:7" ht="15" customHeight="1" x14ac:dyDescent="0.2">
      <c r="G754"/>
    </row>
    <row r="755" spans="7:7" ht="15" customHeight="1" x14ac:dyDescent="0.2">
      <c r="G755"/>
    </row>
    <row r="756" spans="7:7" ht="15" customHeight="1" x14ac:dyDescent="0.2">
      <c r="G756"/>
    </row>
    <row r="757" spans="7:7" ht="15" customHeight="1" x14ac:dyDescent="0.2">
      <c r="G757"/>
    </row>
    <row r="758" spans="7:7" ht="15" customHeight="1" x14ac:dyDescent="0.2">
      <c r="G758"/>
    </row>
    <row r="759" spans="7:7" ht="15" customHeight="1" x14ac:dyDescent="0.2">
      <c r="G759"/>
    </row>
    <row r="760" spans="7:7" ht="15" customHeight="1" x14ac:dyDescent="0.2">
      <c r="G760"/>
    </row>
    <row r="761" spans="7:7" ht="15" customHeight="1" x14ac:dyDescent="0.2">
      <c r="G761"/>
    </row>
    <row r="762" spans="7:7" ht="15" customHeight="1" x14ac:dyDescent="0.2">
      <c r="G762"/>
    </row>
    <row r="763" spans="7:7" ht="15" customHeight="1" x14ac:dyDescent="0.2">
      <c r="G763"/>
    </row>
    <row r="764" spans="7:7" ht="15" customHeight="1" x14ac:dyDescent="0.2">
      <c r="G764"/>
    </row>
    <row r="765" spans="7:7" ht="15" customHeight="1" x14ac:dyDescent="0.2">
      <c r="G765"/>
    </row>
    <row r="766" spans="7:7" ht="15" customHeight="1" x14ac:dyDescent="0.2">
      <c r="G766"/>
    </row>
    <row r="767" spans="7:7" ht="15" customHeight="1" x14ac:dyDescent="0.2">
      <c r="G767"/>
    </row>
    <row r="768" spans="7:7" ht="15" customHeight="1" x14ac:dyDescent="0.2">
      <c r="G768"/>
    </row>
    <row r="769" spans="7:7" ht="15" customHeight="1" x14ac:dyDescent="0.2">
      <c r="G769"/>
    </row>
    <row r="770" spans="7:7" ht="15" customHeight="1" x14ac:dyDescent="0.2">
      <c r="G770"/>
    </row>
    <row r="771" spans="7:7" ht="15" customHeight="1" x14ac:dyDescent="0.2">
      <c r="G771"/>
    </row>
    <row r="772" spans="7:7" ht="15" customHeight="1" x14ac:dyDescent="0.2">
      <c r="G772"/>
    </row>
    <row r="773" spans="7:7" ht="15" customHeight="1" x14ac:dyDescent="0.2">
      <c r="G773"/>
    </row>
    <row r="774" spans="7:7" ht="15" customHeight="1" x14ac:dyDescent="0.2">
      <c r="G774"/>
    </row>
    <row r="775" spans="7:7" ht="15" customHeight="1" x14ac:dyDescent="0.2">
      <c r="G775"/>
    </row>
    <row r="776" spans="7:7" ht="15" customHeight="1" x14ac:dyDescent="0.2">
      <c r="G776"/>
    </row>
    <row r="777" spans="7:7" ht="15" customHeight="1" x14ac:dyDescent="0.2">
      <c r="G777"/>
    </row>
    <row r="778" spans="7:7" ht="15" customHeight="1" x14ac:dyDescent="0.2">
      <c r="G778"/>
    </row>
    <row r="779" spans="7:7" ht="15" customHeight="1" x14ac:dyDescent="0.2">
      <c r="G779"/>
    </row>
    <row r="780" spans="7:7" ht="15" customHeight="1" x14ac:dyDescent="0.2">
      <c r="G780"/>
    </row>
    <row r="781" spans="7:7" ht="15" customHeight="1" x14ac:dyDescent="0.2">
      <c r="G781"/>
    </row>
    <row r="782" spans="7:7" ht="15" customHeight="1" x14ac:dyDescent="0.2">
      <c r="G782"/>
    </row>
    <row r="783" spans="7:7" ht="15" customHeight="1" x14ac:dyDescent="0.2">
      <c r="G783"/>
    </row>
    <row r="784" spans="7:7" ht="15" customHeight="1" x14ac:dyDescent="0.2">
      <c r="G784"/>
    </row>
    <row r="785" spans="7:7" ht="15" customHeight="1" x14ac:dyDescent="0.2">
      <c r="G785"/>
    </row>
    <row r="786" spans="7:7" ht="15" customHeight="1" x14ac:dyDescent="0.2">
      <c r="G786"/>
    </row>
    <row r="787" spans="7:7" ht="15" customHeight="1" x14ac:dyDescent="0.2">
      <c r="G787"/>
    </row>
    <row r="788" spans="7:7" ht="15" customHeight="1" x14ac:dyDescent="0.2">
      <c r="G788"/>
    </row>
    <row r="789" spans="7:7" ht="15" customHeight="1" x14ac:dyDescent="0.2">
      <c r="G789"/>
    </row>
    <row r="790" spans="7:7" ht="15" customHeight="1" x14ac:dyDescent="0.2">
      <c r="G790"/>
    </row>
    <row r="791" spans="7:7" ht="15" customHeight="1" x14ac:dyDescent="0.2">
      <c r="G791"/>
    </row>
    <row r="792" spans="7:7" ht="15" customHeight="1" x14ac:dyDescent="0.2">
      <c r="G792"/>
    </row>
    <row r="793" spans="7:7" ht="15" customHeight="1" x14ac:dyDescent="0.2">
      <c r="G793"/>
    </row>
    <row r="794" spans="7:7" ht="15" customHeight="1" x14ac:dyDescent="0.2">
      <c r="G794"/>
    </row>
    <row r="795" spans="7:7" ht="15" customHeight="1" x14ac:dyDescent="0.2">
      <c r="G795"/>
    </row>
    <row r="796" spans="7:7" ht="15" customHeight="1" x14ac:dyDescent="0.2">
      <c r="G796"/>
    </row>
    <row r="797" spans="7:7" ht="15" customHeight="1" x14ac:dyDescent="0.2">
      <c r="G797"/>
    </row>
    <row r="798" spans="7:7" ht="15" customHeight="1" x14ac:dyDescent="0.2">
      <c r="G798"/>
    </row>
    <row r="799" spans="7:7" ht="15" customHeight="1" x14ac:dyDescent="0.2">
      <c r="G799"/>
    </row>
    <row r="800" spans="7:7" ht="15" customHeight="1" x14ac:dyDescent="0.2">
      <c r="G800"/>
    </row>
    <row r="801" spans="7:7" ht="15" customHeight="1" x14ac:dyDescent="0.2">
      <c r="G801"/>
    </row>
    <row r="802" spans="7:7" ht="15" customHeight="1" x14ac:dyDescent="0.2">
      <c r="G802"/>
    </row>
    <row r="803" spans="7:7" ht="15" customHeight="1" x14ac:dyDescent="0.2">
      <c r="G803"/>
    </row>
    <row r="804" spans="7:7" ht="15" customHeight="1" x14ac:dyDescent="0.2">
      <c r="G804"/>
    </row>
    <row r="805" spans="7:7" ht="15" customHeight="1" x14ac:dyDescent="0.2">
      <c r="G805"/>
    </row>
    <row r="806" spans="7:7" ht="15" customHeight="1" x14ac:dyDescent="0.2">
      <c r="G806"/>
    </row>
    <row r="807" spans="7:7" ht="15" customHeight="1" x14ac:dyDescent="0.2">
      <c r="G807"/>
    </row>
    <row r="808" spans="7:7" ht="15" customHeight="1" x14ac:dyDescent="0.2">
      <c r="G808"/>
    </row>
    <row r="809" spans="7:7" ht="15" customHeight="1" x14ac:dyDescent="0.2">
      <c r="G809"/>
    </row>
    <row r="810" spans="7:7" ht="15" customHeight="1" x14ac:dyDescent="0.2">
      <c r="G810"/>
    </row>
    <row r="811" spans="7:7" ht="15" customHeight="1" x14ac:dyDescent="0.2">
      <c r="G811"/>
    </row>
    <row r="812" spans="7:7" ht="15" customHeight="1" x14ac:dyDescent="0.2">
      <c r="G812"/>
    </row>
    <row r="813" spans="7:7" ht="15" customHeight="1" x14ac:dyDescent="0.2">
      <c r="G813"/>
    </row>
    <row r="814" spans="7:7" ht="15" customHeight="1" x14ac:dyDescent="0.2">
      <c r="G814"/>
    </row>
    <row r="815" spans="7:7" ht="15" customHeight="1" x14ac:dyDescent="0.2">
      <c r="G815"/>
    </row>
    <row r="816" spans="7:7" ht="15" customHeight="1" x14ac:dyDescent="0.2">
      <c r="G816"/>
    </row>
    <row r="817" spans="7:7" ht="15" customHeight="1" x14ac:dyDescent="0.2">
      <c r="G817"/>
    </row>
    <row r="818" spans="7:7" ht="15" customHeight="1" x14ac:dyDescent="0.2">
      <c r="G818"/>
    </row>
    <row r="819" spans="7:7" ht="15" customHeight="1" x14ac:dyDescent="0.2">
      <c r="G819"/>
    </row>
    <row r="820" spans="7:7" ht="15" customHeight="1" x14ac:dyDescent="0.2">
      <c r="G820"/>
    </row>
    <row r="821" spans="7:7" ht="15" customHeight="1" x14ac:dyDescent="0.2">
      <c r="G821"/>
    </row>
    <row r="822" spans="7:7" ht="15" customHeight="1" x14ac:dyDescent="0.2">
      <c r="G822"/>
    </row>
    <row r="823" spans="7:7" ht="15" customHeight="1" x14ac:dyDescent="0.2">
      <c r="G823"/>
    </row>
    <row r="824" spans="7:7" ht="15" customHeight="1" x14ac:dyDescent="0.2">
      <c r="G824"/>
    </row>
    <row r="825" spans="7:7" ht="15" customHeight="1" x14ac:dyDescent="0.2">
      <c r="G825"/>
    </row>
    <row r="826" spans="7:7" ht="15" customHeight="1" x14ac:dyDescent="0.2">
      <c r="G826"/>
    </row>
    <row r="827" spans="7:7" ht="15" customHeight="1" x14ac:dyDescent="0.2">
      <c r="G827"/>
    </row>
    <row r="828" spans="7:7" ht="15" customHeight="1" x14ac:dyDescent="0.2">
      <c r="G828"/>
    </row>
    <row r="829" spans="7:7" ht="15" customHeight="1" x14ac:dyDescent="0.2">
      <c r="G829"/>
    </row>
    <row r="830" spans="7:7" ht="15" customHeight="1" x14ac:dyDescent="0.2">
      <c r="G830"/>
    </row>
    <row r="831" spans="7:7" ht="15" customHeight="1" x14ac:dyDescent="0.2">
      <c r="G831"/>
    </row>
    <row r="832" spans="7:7" ht="15" customHeight="1" x14ac:dyDescent="0.2">
      <c r="G832"/>
    </row>
    <row r="833" spans="7:7" ht="15" customHeight="1" x14ac:dyDescent="0.2">
      <c r="G833"/>
    </row>
    <row r="834" spans="7:7" ht="15" customHeight="1" x14ac:dyDescent="0.2">
      <c r="G834"/>
    </row>
    <row r="835" spans="7:7" ht="15" customHeight="1" x14ac:dyDescent="0.2">
      <c r="G835"/>
    </row>
    <row r="836" spans="7:7" ht="15" customHeight="1" x14ac:dyDescent="0.2">
      <c r="G836"/>
    </row>
    <row r="837" spans="7:7" ht="15" customHeight="1" x14ac:dyDescent="0.2">
      <c r="G837"/>
    </row>
    <row r="838" spans="7:7" ht="15" customHeight="1" x14ac:dyDescent="0.2">
      <c r="G838"/>
    </row>
    <row r="839" spans="7:7" ht="15" customHeight="1" x14ac:dyDescent="0.2">
      <c r="G839"/>
    </row>
    <row r="840" spans="7:7" ht="15" customHeight="1" x14ac:dyDescent="0.2">
      <c r="G840"/>
    </row>
    <row r="841" spans="7:7" ht="15" customHeight="1" x14ac:dyDescent="0.2">
      <c r="G841"/>
    </row>
    <row r="842" spans="7:7" ht="15" customHeight="1" x14ac:dyDescent="0.2">
      <c r="G842"/>
    </row>
    <row r="843" spans="7:7" ht="15" customHeight="1" x14ac:dyDescent="0.2">
      <c r="G843"/>
    </row>
    <row r="844" spans="7:7" ht="15" customHeight="1" x14ac:dyDescent="0.2">
      <c r="G844"/>
    </row>
    <row r="845" spans="7:7" ht="15" customHeight="1" x14ac:dyDescent="0.2">
      <c r="G845"/>
    </row>
    <row r="846" spans="7:7" ht="15" customHeight="1" x14ac:dyDescent="0.2">
      <c r="G846"/>
    </row>
    <row r="847" spans="7:7" ht="15" customHeight="1" x14ac:dyDescent="0.2">
      <c r="G847"/>
    </row>
    <row r="848" spans="7:7" ht="15" customHeight="1" x14ac:dyDescent="0.2">
      <c r="G848"/>
    </row>
    <row r="849" spans="7:7" ht="15" customHeight="1" x14ac:dyDescent="0.2">
      <c r="G849"/>
    </row>
    <row r="850" spans="7:7" ht="15" customHeight="1" x14ac:dyDescent="0.2">
      <c r="G850"/>
    </row>
    <row r="851" spans="7:7" ht="15" customHeight="1" x14ac:dyDescent="0.2">
      <c r="G851"/>
    </row>
    <row r="852" spans="7:7" ht="15" customHeight="1" x14ac:dyDescent="0.2">
      <c r="G852"/>
    </row>
    <row r="853" spans="7:7" ht="15" customHeight="1" x14ac:dyDescent="0.2">
      <c r="G853"/>
    </row>
    <row r="854" spans="7:7" ht="15" customHeight="1" x14ac:dyDescent="0.2">
      <c r="G854"/>
    </row>
    <row r="855" spans="7:7" ht="15" customHeight="1" x14ac:dyDescent="0.2">
      <c r="G855"/>
    </row>
    <row r="856" spans="7:7" ht="15" customHeight="1" x14ac:dyDescent="0.2">
      <c r="G856"/>
    </row>
    <row r="857" spans="7:7" ht="15" customHeight="1" x14ac:dyDescent="0.2">
      <c r="G857"/>
    </row>
    <row r="858" spans="7:7" ht="15" customHeight="1" x14ac:dyDescent="0.2">
      <c r="G858"/>
    </row>
    <row r="859" spans="7:7" ht="15" customHeight="1" x14ac:dyDescent="0.2">
      <c r="G859"/>
    </row>
    <row r="860" spans="7:7" ht="15" customHeight="1" x14ac:dyDescent="0.2">
      <c r="G860"/>
    </row>
    <row r="861" spans="7:7" ht="15" customHeight="1" x14ac:dyDescent="0.2">
      <c r="G861"/>
    </row>
    <row r="862" spans="7:7" ht="15" customHeight="1" x14ac:dyDescent="0.2">
      <c r="G862"/>
    </row>
    <row r="863" spans="7:7" ht="15" customHeight="1" x14ac:dyDescent="0.2">
      <c r="G863"/>
    </row>
    <row r="864" spans="7:7" ht="15" customHeight="1" x14ac:dyDescent="0.2">
      <c r="G864"/>
    </row>
    <row r="865" spans="7:7" ht="15" customHeight="1" x14ac:dyDescent="0.2">
      <c r="G865"/>
    </row>
    <row r="866" spans="7:7" ht="15" customHeight="1" x14ac:dyDescent="0.2">
      <c r="G866"/>
    </row>
    <row r="867" spans="7:7" ht="15" customHeight="1" x14ac:dyDescent="0.2">
      <c r="G867"/>
    </row>
    <row r="868" spans="7:7" ht="15" customHeight="1" x14ac:dyDescent="0.2">
      <c r="G868"/>
    </row>
    <row r="869" spans="7:7" ht="15" customHeight="1" x14ac:dyDescent="0.2">
      <c r="G869"/>
    </row>
    <row r="870" spans="7:7" ht="15" customHeight="1" x14ac:dyDescent="0.2">
      <c r="G870"/>
    </row>
    <row r="871" spans="7:7" ht="15" customHeight="1" x14ac:dyDescent="0.2">
      <c r="G871"/>
    </row>
    <row r="872" spans="7:7" ht="15" customHeight="1" x14ac:dyDescent="0.2">
      <c r="G872"/>
    </row>
    <row r="873" spans="7:7" ht="15" customHeight="1" x14ac:dyDescent="0.2">
      <c r="G873"/>
    </row>
    <row r="874" spans="7:7" ht="15" customHeight="1" x14ac:dyDescent="0.2">
      <c r="G874"/>
    </row>
    <row r="875" spans="7:7" ht="15" customHeight="1" x14ac:dyDescent="0.2">
      <c r="G875"/>
    </row>
    <row r="876" spans="7:7" ht="15" customHeight="1" x14ac:dyDescent="0.2">
      <c r="G876"/>
    </row>
    <row r="877" spans="7:7" ht="15" customHeight="1" x14ac:dyDescent="0.2">
      <c r="G877"/>
    </row>
    <row r="878" spans="7:7" ht="15" customHeight="1" x14ac:dyDescent="0.2">
      <c r="G878"/>
    </row>
    <row r="879" spans="7:7" ht="15" customHeight="1" x14ac:dyDescent="0.2">
      <c r="G879"/>
    </row>
    <row r="880" spans="7:7" ht="15" customHeight="1" x14ac:dyDescent="0.2">
      <c r="G880"/>
    </row>
    <row r="881" spans="7:7" ht="15" customHeight="1" x14ac:dyDescent="0.2">
      <c r="G881"/>
    </row>
    <row r="882" spans="7:7" ht="15" customHeight="1" x14ac:dyDescent="0.2">
      <c r="G882"/>
    </row>
    <row r="883" spans="7:7" ht="15" customHeight="1" x14ac:dyDescent="0.2">
      <c r="G883"/>
    </row>
    <row r="884" spans="7:7" ht="15" customHeight="1" x14ac:dyDescent="0.2">
      <c r="G884"/>
    </row>
    <row r="885" spans="7:7" ht="15" customHeight="1" x14ac:dyDescent="0.2">
      <c r="G885"/>
    </row>
    <row r="886" spans="7:7" ht="15" customHeight="1" x14ac:dyDescent="0.2">
      <c r="G886"/>
    </row>
    <row r="887" spans="7:7" ht="15" customHeight="1" x14ac:dyDescent="0.2">
      <c r="G887"/>
    </row>
    <row r="888" spans="7:7" ht="15" customHeight="1" x14ac:dyDescent="0.2">
      <c r="G888"/>
    </row>
    <row r="889" spans="7:7" ht="15" customHeight="1" x14ac:dyDescent="0.2">
      <c r="G889"/>
    </row>
    <row r="890" spans="7:7" ht="15" customHeight="1" x14ac:dyDescent="0.2">
      <c r="G890"/>
    </row>
    <row r="891" spans="7:7" ht="15" customHeight="1" x14ac:dyDescent="0.2">
      <c r="G891"/>
    </row>
    <row r="892" spans="7:7" ht="15" customHeight="1" x14ac:dyDescent="0.2">
      <c r="G892"/>
    </row>
    <row r="893" spans="7:7" ht="15" customHeight="1" x14ac:dyDescent="0.2">
      <c r="G893"/>
    </row>
    <row r="894" spans="7:7" ht="15" customHeight="1" x14ac:dyDescent="0.2">
      <c r="G894"/>
    </row>
    <row r="895" spans="7:7" ht="15" customHeight="1" x14ac:dyDescent="0.2">
      <c r="G895"/>
    </row>
    <row r="896" spans="7:7" ht="15" customHeight="1" x14ac:dyDescent="0.2">
      <c r="G896"/>
    </row>
    <row r="897" spans="7:7" ht="15" customHeight="1" x14ac:dyDescent="0.2">
      <c r="G897"/>
    </row>
    <row r="898" spans="7:7" ht="15" customHeight="1" x14ac:dyDescent="0.2">
      <c r="G898"/>
    </row>
    <row r="899" spans="7:7" ht="15" customHeight="1" x14ac:dyDescent="0.2">
      <c r="G899"/>
    </row>
    <row r="900" spans="7:7" ht="15" customHeight="1" x14ac:dyDescent="0.2">
      <c r="G900"/>
    </row>
    <row r="901" spans="7:7" ht="15" customHeight="1" x14ac:dyDescent="0.2">
      <c r="G901"/>
    </row>
    <row r="902" spans="7:7" ht="15" customHeight="1" x14ac:dyDescent="0.2">
      <c r="G902"/>
    </row>
    <row r="903" spans="7:7" ht="15" customHeight="1" x14ac:dyDescent="0.2">
      <c r="G903"/>
    </row>
    <row r="904" spans="7:7" ht="15" customHeight="1" x14ac:dyDescent="0.2">
      <c r="G904"/>
    </row>
    <row r="905" spans="7:7" ht="15" customHeight="1" x14ac:dyDescent="0.2">
      <c r="G905"/>
    </row>
    <row r="906" spans="7:7" ht="15" customHeight="1" x14ac:dyDescent="0.2">
      <c r="G906"/>
    </row>
    <row r="907" spans="7:7" ht="15" customHeight="1" x14ac:dyDescent="0.2">
      <c r="G907"/>
    </row>
    <row r="908" spans="7:7" ht="15" customHeight="1" x14ac:dyDescent="0.2">
      <c r="G908"/>
    </row>
    <row r="909" spans="7:7" ht="15" customHeight="1" x14ac:dyDescent="0.2">
      <c r="G909"/>
    </row>
    <row r="910" spans="7:7" ht="15" customHeight="1" x14ac:dyDescent="0.2">
      <c r="G910"/>
    </row>
    <row r="911" spans="7:7" ht="15" customHeight="1" x14ac:dyDescent="0.2">
      <c r="G911"/>
    </row>
    <row r="912" spans="7:7" ht="15" customHeight="1" x14ac:dyDescent="0.2">
      <c r="G912"/>
    </row>
    <row r="913" spans="7:7" ht="15" customHeight="1" x14ac:dyDescent="0.2">
      <c r="G913"/>
    </row>
    <row r="914" spans="7:7" ht="15" customHeight="1" x14ac:dyDescent="0.2">
      <c r="G914"/>
    </row>
    <row r="915" spans="7:7" ht="15" customHeight="1" x14ac:dyDescent="0.2">
      <c r="G915"/>
    </row>
    <row r="916" spans="7:7" ht="15" customHeight="1" x14ac:dyDescent="0.2">
      <c r="G916"/>
    </row>
    <row r="917" spans="7:7" ht="15" customHeight="1" x14ac:dyDescent="0.2">
      <c r="G917"/>
    </row>
    <row r="918" spans="7:7" ht="15" customHeight="1" x14ac:dyDescent="0.2">
      <c r="G918"/>
    </row>
    <row r="919" spans="7:7" ht="15" customHeight="1" x14ac:dyDescent="0.2">
      <c r="G919"/>
    </row>
    <row r="920" spans="7:7" ht="15" customHeight="1" x14ac:dyDescent="0.2">
      <c r="G920"/>
    </row>
    <row r="921" spans="7:7" ht="15" customHeight="1" x14ac:dyDescent="0.2">
      <c r="G921"/>
    </row>
    <row r="922" spans="7:7" ht="15" customHeight="1" x14ac:dyDescent="0.2">
      <c r="G922"/>
    </row>
    <row r="923" spans="7:7" ht="15" customHeight="1" x14ac:dyDescent="0.2">
      <c r="G923"/>
    </row>
    <row r="924" spans="7:7" ht="15" customHeight="1" x14ac:dyDescent="0.2">
      <c r="G924"/>
    </row>
    <row r="925" spans="7:7" ht="15" customHeight="1" x14ac:dyDescent="0.2">
      <c r="G925"/>
    </row>
    <row r="926" spans="7:7" ht="15" customHeight="1" x14ac:dyDescent="0.2">
      <c r="G926"/>
    </row>
    <row r="927" spans="7:7" ht="15" customHeight="1" x14ac:dyDescent="0.2">
      <c r="G927"/>
    </row>
    <row r="928" spans="7:7" ht="15" customHeight="1" x14ac:dyDescent="0.2">
      <c r="G928"/>
    </row>
    <row r="929" spans="7:7" ht="15" customHeight="1" x14ac:dyDescent="0.2">
      <c r="G929"/>
    </row>
    <row r="930" spans="7:7" ht="15" customHeight="1" x14ac:dyDescent="0.2">
      <c r="G930"/>
    </row>
    <row r="931" spans="7:7" ht="15" customHeight="1" x14ac:dyDescent="0.2">
      <c r="G931"/>
    </row>
    <row r="932" spans="7:7" ht="15" customHeight="1" x14ac:dyDescent="0.2">
      <c r="G932"/>
    </row>
    <row r="933" spans="7:7" ht="15" customHeight="1" x14ac:dyDescent="0.2">
      <c r="G933"/>
    </row>
    <row r="934" spans="7:7" ht="15" customHeight="1" x14ac:dyDescent="0.2">
      <c r="G934"/>
    </row>
    <row r="935" spans="7:7" ht="15" customHeight="1" x14ac:dyDescent="0.2">
      <c r="G935"/>
    </row>
    <row r="936" spans="7:7" ht="15" customHeight="1" x14ac:dyDescent="0.2">
      <c r="G936"/>
    </row>
    <row r="937" spans="7:7" ht="15" customHeight="1" x14ac:dyDescent="0.2">
      <c r="G937"/>
    </row>
    <row r="938" spans="7:7" ht="15" customHeight="1" x14ac:dyDescent="0.2">
      <c r="G938"/>
    </row>
    <row r="939" spans="7:7" ht="15" customHeight="1" x14ac:dyDescent="0.2">
      <c r="G939"/>
    </row>
    <row r="940" spans="7:7" ht="15" customHeight="1" x14ac:dyDescent="0.2">
      <c r="G940"/>
    </row>
    <row r="941" spans="7:7" ht="15" customHeight="1" x14ac:dyDescent="0.2">
      <c r="G941"/>
    </row>
    <row r="942" spans="7:7" ht="15" customHeight="1" x14ac:dyDescent="0.2">
      <c r="G942"/>
    </row>
    <row r="943" spans="7:7" ht="15" customHeight="1" x14ac:dyDescent="0.2">
      <c r="G943"/>
    </row>
    <row r="944" spans="7:7" ht="15" customHeight="1" x14ac:dyDescent="0.2">
      <c r="G944"/>
    </row>
    <row r="945" spans="7:7" ht="15" customHeight="1" x14ac:dyDescent="0.2">
      <c r="G945"/>
    </row>
    <row r="946" spans="7:7" ht="15" customHeight="1" x14ac:dyDescent="0.2">
      <c r="G946"/>
    </row>
    <row r="947" spans="7:7" ht="15" customHeight="1" x14ac:dyDescent="0.2">
      <c r="G947"/>
    </row>
    <row r="948" spans="7:7" ht="15" customHeight="1" x14ac:dyDescent="0.2">
      <c r="G948"/>
    </row>
    <row r="949" spans="7:7" ht="15" customHeight="1" x14ac:dyDescent="0.2">
      <c r="G949"/>
    </row>
    <row r="950" spans="7:7" ht="15" customHeight="1" x14ac:dyDescent="0.2">
      <c r="G950"/>
    </row>
    <row r="951" spans="7:7" ht="15" customHeight="1" x14ac:dyDescent="0.2">
      <c r="G951"/>
    </row>
    <row r="952" spans="7:7" ht="15" customHeight="1" x14ac:dyDescent="0.2">
      <c r="G952"/>
    </row>
    <row r="953" spans="7:7" ht="15" customHeight="1" x14ac:dyDescent="0.2">
      <c r="G953"/>
    </row>
    <row r="954" spans="7:7" ht="15" customHeight="1" x14ac:dyDescent="0.2">
      <c r="G954"/>
    </row>
    <row r="955" spans="7:7" ht="15" customHeight="1" x14ac:dyDescent="0.2">
      <c r="G955"/>
    </row>
    <row r="956" spans="7:7" ht="15" customHeight="1" x14ac:dyDescent="0.2">
      <c r="G956"/>
    </row>
    <row r="957" spans="7:7" ht="15" customHeight="1" x14ac:dyDescent="0.2">
      <c r="G957"/>
    </row>
    <row r="958" spans="7:7" ht="15" customHeight="1" x14ac:dyDescent="0.2">
      <c r="G958"/>
    </row>
    <row r="959" spans="7:7" ht="15" customHeight="1" x14ac:dyDescent="0.2">
      <c r="G959"/>
    </row>
    <row r="960" spans="7:7" ht="15" customHeight="1" x14ac:dyDescent="0.2">
      <c r="G960"/>
    </row>
    <row r="961" spans="7:7" ht="15" customHeight="1" x14ac:dyDescent="0.2">
      <c r="G961"/>
    </row>
    <row r="962" spans="7:7" ht="15" customHeight="1" x14ac:dyDescent="0.2">
      <c r="G962"/>
    </row>
    <row r="963" spans="7:7" ht="15" customHeight="1" x14ac:dyDescent="0.2">
      <c r="G963"/>
    </row>
    <row r="964" spans="7:7" ht="15" customHeight="1" x14ac:dyDescent="0.2">
      <c r="G964"/>
    </row>
    <row r="965" spans="7:7" ht="15" customHeight="1" x14ac:dyDescent="0.2">
      <c r="G965"/>
    </row>
    <row r="966" spans="7:7" ht="15" customHeight="1" x14ac:dyDescent="0.2">
      <c r="G966"/>
    </row>
    <row r="967" spans="7:7" ht="15" customHeight="1" x14ac:dyDescent="0.2">
      <c r="G967"/>
    </row>
    <row r="968" spans="7:7" ht="15" customHeight="1" x14ac:dyDescent="0.2">
      <c r="G968"/>
    </row>
    <row r="969" spans="7:7" ht="15" customHeight="1" x14ac:dyDescent="0.2">
      <c r="G969"/>
    </row>
    <row r="970" spans="7:7" ht="15" customHeight="1" x14ac:dyDescent="0.2">
      <c r="G970"/>
    </row>
    <row r="971" spans="7:7" ht="15" customHeight="1" x14ac:dyDescent="0.2">
      <c r="G971"/>
    </row>
    <row r="972" spans="7:7" ht="15" customHeight="1" x14ac:dyDescent="0.2">
      <c r="G972"/>
    </row>
    <row r="973" spans="7:7" ht="15" customHeight="1" x14ac:dyDescent="0.2">
      <c r="G973"/>
    </row>
    <row r="974" spans="7:7" ht="15" customHeight="1" x14ac:dyDescent="0.2">
      <c r="G974"/>
    </row>
    <row r="975" spans="7:7" ht="15" customHeight="1" x14ac:dyDescent="0.2">
      <c r="G975"/>
    </row>
    <row r="976" spans="7:7" ht="15" customHeight="1" x14ac:dyDescent="0.2">
      <c r="G976"/>
    </row>
    <row r="977" spans="7:7" ht="15" customHeight="1" x14ac:dyDescent="0.2">
      <c r="G977"/>
    </row>
    <row r="978" spans="7:7" ht="15" customHeight="1" x14ac:dyDescent="0.2">
      <c r="G978"/>
    </row>
    <row r="979" spans="7:7" ht="15" customHeight="1" x14ac:dyDescent="0.2">
      <c r="G979"/>
    </row>
    <row r="980" spans="7:7" ht="15" customHeight="1" x14ac:dyDescent="0.2">
      <c r="G980"/>
    </row>
    <row r="981" spans="7:7" ht="15" customHeight="1" x14ac:dyDescent="0.2">
      <c r="G981"/>
    </row>
    <row r="982" spans="7:7" ht="15" customHeight="1" x14ac:dyDescent="0.2">
      <c r="G982"/>
    </row>
    <row r="983" spans="7:7" ht="15" customHeight="1" x14ac:dyDescent="0.2">
      <c r="G983"/>
    </row>
    <row r="984" spans="7:7" ht="15" customHeight="1" x14ac:dyDescent="0.2">
      <c r="G984"/>
    </row>
    <row r="985" spans="7:7" ht="15" customHeight="1" x14ac:dyDescent="0.2">
      <c r="G985"/>
    </row>
    <row r="986" spans="7:7" ht="15" customHeight="1" x14ac:dyDescent="0.2">
      <c r="G986"/>
    </row>
    <row r="987" spans="7:7" ht="15" customHeight="1" x14ac:dyDescent="0.2">
      <c r="G987"/>
    </row>
    <row r="988" spans="7:7" ht="15" customHeight="1" x14ac:dyDescent="0.2">
      <c r="G988"/>
    </row>
    <row r="989" spans="7:7" ht="15" customHeight="1" x14ac:dyDescent="0.2">
      <c r="G989"/>
    </row>
    <row r="990" spans="7:7" ht="15" customHeight="1" x14ac:dyDescent="0.2">
      <c r="G990"/>
    </row>
    <row r="991" spans="7:7" ht="15" customHeight="1" x14ac:dyDescent="0.2">
      <c r="G991"/>
    </row>
    <row r="992" spans="7:7" ht="15" customHeight="1" x14ac:dyDescent="0.2">
      <c r="G992"/>
    </row>
    <row r="993" spans="7:7" ht="15" customHeight="1" x14ac:dyDescent="0.2">
      <c r="G993"/>
    </row>
    <row r="994" spans="7:7" ht="15" customHeight="1" x14ac:dyDescent="0.2">
      <c r="G994"/>
    </row>
    <row r="995" spans="7:7" ht="15" customHeight="1" x14ac:dyDescent="0.2">
      <c r="G995"/>
    </row>
    <row r="996" spans="7:7" ht="15" customHeight="1" x14ac:dyDescent="0.2">
      <c r="G996"/>
    </row>
    <row r="997" spans="7:7" ht="15" customHeight="1" x14ac:dyDescent="0.2">
      <c r="G997"/>
    </row>
    <row r="998" spans="7:7" ht="15" customHeight="1" x14ac:dyDescent="0.2">
      <c r="G998"/>
    </row>
    <row r="999" spans="7:7" ht="15" customHeight="1" x14ac:dyDescent="0.2">
      <c r="G999"/>
    </row>
    <row r="1000" spans="7:7" ht="15" customHeight="1" x14ac:dyDescent="0.2">
      <c r="G1000"/>
    </row>
    <row r="1001" spans="7:7" ht="15" customHeight="1" x14ac:dyDescent="0.2">
      <c r="G1001"/>
    </row>
    <row r="1002" spans="7:7" ht="15" customHeight="1" x14ac:dyDescent="0.2">
      <c r="G1002"/>
    </row>
    <row r="1003" spans="7:7" ht="15" customHeight="1" x14ac:dyDescent="0.2">
      <c r="G1003"/>
    </row>
    <row r="1004" spans="7:7" ht="15" customHeight="1" x14ac:dyDescent="0.2">
      <c r="G1004"/>
    </row>
    <row r="1005" spans="7:7" ht="15" customHeight="1" x14ac:dyDescent="0.2">
      <c r="G1005"/>
    </row>
    <row r="1006" spans="7:7" ht="15" customHeight="1" x14ac:dyDescent="0.2">
      <c r="G1006"/>
    </row>
    <row r="1007" spans="7:7" ht="15" customHeight="1" x14ac:dyDescent="0.2">
      <c r="G1007"/>
    </row>
    <row r="1008" spans="7:7" ht="15" customHeight="1" x14ac:dyDescent="0.2">
      <c r="G1008"/>
    </row>
    <row r="1009" spans="7:7" ht="15" customHeight="1" x14ac:dyDescent="0.2">
      <c r="G1009"/>
    </row>
    <row r="1010" spans="7:7" ht="15" customHeight="1" x14ac:dyDescent="0.2">
      <c r="G1010"/>
    </row>
    <row r="1011" spans="7:7" ht="15" customHeight="1" x14ac:dyDescent="0.2">
      <c r="G1011"/>
    </row>
    <row r="1012" spans="7:7" ht="15" customHeight="1" x14ac:dyDescent="0.2">
      <c r="G1012"/>
    </row>
    <row r="1013" spans="7:7" ht="15" customHeight="1" x14ac:dyDescent="0.2">
      <c r="G1013"/>
    </row>
    <row r="1014" spans="7:7" ht="15" customHeight="1" x14ac:dyDescent="0.2">
      <c r="G1014"/>
    </row>
    <row r="1015" spans="7:7" ht="15" customHeight="1" x14ac:dyDescent="0.2">
      <c r="G1015"/>
    </row>
    <row r="1016" spans="7:7" ht="15" customHeight="1" x14ac:dyDescent="0.2">
      <c r="G1016"/>
    </row>
    <row r="1017" spans="7:7" ht="15" customHeight="1" x14ac:dyDescent="0.2">
      <c r="G1017"/>
    </row>
    <row r="1018" spans="7:7" ht="15" customHeight="1" x14ac:dyDescent="0.2">
      <c r="G1018"/>
    </row>
    <row r="1019" spans="7:7" ht="15" customHeight="1" x14ac:dyDescent="0.2">
      <c r="G1019"/>
    </row>
    <row r="1020" spans="7:7" ht="15" customHeight="1" x14ac:dyDescent="0.2">
      <c r="G1020"/>
    </row>
    <row r="1021" spans="7:7" ht="15" customHeight="1" x14ac:dyDescent="0.2">
      <c r="G1021"/>
    </row>
    <row r="1022" spans="7:7" ht="15" customHeight="1" x14ac:dyDescent="0.2">
      <c r="G1022"/>
    </row>
    <row r="1023" spans="7:7" ht="15" customHeight="1" x14ac:dyDescent="0.2">
      <c r="G1023"/>
    </row>
    <row r="1024" spans="7:7" ht="15" customHeight="1" x14ac:dyDescent="0.2">
      <c r="G1024"/>
    </row>
    <row r="1025" spans="7:7" ht="15" customHeight="1" x14ac:dyDescent="0.2">
      <c r="G1025"/>
    </row>
    <row r="1026" spans="7:7" ht="15" customHeight="1" x14ac:dyDescent="0.2">
      <c r="G1026"/>
    </row>
    <row r="1027" spans="7:7" ht="15" customHeight="1" x14ac:dyDescent="0.2">
      <c r="G1027"/>
    </row>
    <row r="1028" spans="7:7" ht="15" customHeight="1" x14ac:dyDescent="0.2">
      <c r="G1028"/>
    </row>
    <row r="1029" spans="7:7" ht="15" customHeight="1" x14ac:dyDescent="0.2">
      <c r="G1029"/>
    </row>
    <row r="1030" spans="7:7" ht="15" customHeight="1" x14ac:dyDescent="0.2">
      <c r="G1030"/>
    </row>
    <row r="1031" spans="7:7" ht="15" customHeight="1" x14ac:dyDescent="0.2">
      <c r="G1031"/>
    </row>
    <row r="1032" spans="7:7" ht="15" customHeight="1" x14ac:dyDescent="0.2">
      <c r="G1032"/>
    </row>
    <row r="1033" spans="7:7" ht="15" customHeight="1" x14ac:dyDescent="0.2">
      <c r="G1033"/>
    </row>
    <row r="1034" spans="7:7" ht="15" customHeight="1" x14ac:dyDescent="0.2">
      <c r="G1034"/>
    </row>
    <row r="1035" spans="7:7" ht="15" customHeight="1" x14ac:dyDescent="0.2">
      <c r="G1035"/>
    </row>
    <row r="1036" spans="7:7" ht="15" customHeight="1" x14ac:dyDescent="0.2">
      <c r="G1036"/>
    </row>
    <row r="1037" spans="7:7" ht="15" customHeight="1" x14ac:dyDescent="0.2">
      <c r="G1037"/>
    </row>
    <row r="1038" spans="7:7" ht="15" customHeight="1" x14ac:dyDescent="0.2">
      <c r="G1038"/>
    </row>
    <row r="1039" spans="7:7" ht="15" customHeight="1" x14ac:dyDescent="0.2">
      <c r="G1039"/>
    </row>
    <row r="1040" spans="7:7" ht="15" customHeight="1" x14ac:dyDescent="0.2">
      <c r="G1040"/>
    </row>
    <row r="1041" spans="7:7" ht="15" customHeight="1" x14ac:dyDescent="0.2">
      <c r="G1041"/>
    </row>
    <row r="1042" spans="7:7" ht="15" customHeight="1" x14ac:dyDescent="0.2">
      <c r="G1042"/>
    </row>
    <row r="1043" spans="7:7" ht="15" customHeight="1" x14ac:dyDescent="0.2">
      <c r="G1043"/>
    </row>
    <row r="1044" spans="7:7" ht="15" customHeight="1" x14ac:dyDescent="0.2">
      <c r="G1044"/>
    </row>
    <row r="1045" spans="7:7" ht="15" customHeight="1" x14ac:dyDescent="0.2">
      <c r="G1045"/>
    </row>
    <row r="1046" spans="7:7" ht="15" customHeight="1" x14ac:dyDescent="0.2">
      <c r="G1046"/>
    </row>
    <row r="1047" spans="7:7" ht="15" customHeight="1" x14ac:dyDescent="0.2">
      <c r="G1047"/>
    </row>
    <row r="1048" spans="7:7" ht="15" customHeight="1" x14ac:dyDescent="0.2">
      <c r="G1048"/>
    </row>
    <row r="1049" spans="7:7" ht="15" customHeight="1" x14ac:dyDescent="0.2">
      <c r="G1049"/>
    </row>
    <row r="1050" spans="7:7" ht="15" customHeight="1" x14ac:dyDescent="0.2">
      <c r="G1050"/>
    </row>
    <row r="1051" spans="7:7" ht="15" customHeight="1" x14ac:dyDescent="0.2">
      <c r="G1051"/>
    </row>
    <row r="1052" spans="7:7" ht="15" customHeight="1" x14ac:dyDescent="0.2">
      <c r="G1052"/>
    </row>
    <row r="1053" spans="7:7" ht="15" customHeight="1" x14ac:dyDescent="0.2">
      <c r="G1053"/>
    </row>
    <row r="1054" spans="7:7" ht="15" customHeight="1" x14ac:dyDescent="0.2">
      <c r="G1054"/>
    </row>
    <row r="1055" spans="7:7" ht="15" customHeight="1" x14ac:dyDescent="0.2">
      <c r="G1055"/>
    </row>
    <row r="1056" spans="7:7" ht="15" customHeight="1" x14ac:dyDescent="0.2">
      <c r="G1056"/>
    </row>
    <row r="1057" spans="7:7" ht="15" customHeight="1" x14ac:dyDescent="0.2">
      <c r="G1057"/>
    </row>
    <row r="1058" spans="7:7" ht="15" customHeight="1" x14ac:dyDescent="0.2">
      <c r="G1058"/>
    </row>
    <row r="1059" spans="7:7" ht="15" customHeight="1" x14ac:dyDescent="0.2">
      <c r="G1059"/>
    </row>
    <row r="1060" spans="7:7" ht="15" customHeight="1" x14ac:dyDescent="0.2">
      <c r="G1060"/>
    </row>
    <row r="1061" spans="7:7" ht="15" customHeight="1" x14ac:dyDescent="0.2">
      <c r="G1061"/>
    </row>
    <row r="1062" spans="7:7" ht="15" customHeight="1" x14ac:dyDescent="0.2">
      <c r="G1062"/>
    </row>
    <row r="1063" spans="7:7" ht="15" customHeight="1" x14ac:dyDescent="0.2">
      <c r="G1063"/>
    </row>
    <row r="1064" spans="7:7" ht="15" customHeight="1" x14ac:dyDescent="0.2">
      <c r="G1064"/>
    </row>
    <row r="1065" spans="7:7" ht="15" customHeight="1" x14ac:dyDescent="0.2">
      <c r="G1065"/>
    </row>
    <row r="1066" spans="7:7" ht="15" customHeight="1" x14ac:dyDescent="0.2">
      <c r="G1066"/>
    </row>
    <row r="1067" spans="7:7" ht="15" customHeight="1" x14ac:dyDescent="0.2">
      <c r="G1067"/>
    </row>
    <row r="1068" spans="7:7" ht="15" customHeight="1" x14ac:dyDescent="0.2">
      <c r="G1068"/>
    </row>
    <row r="1069" spans="7:7" ht="15" customHeight="1" x14ac:dyDescent="0.2">
      <c r="G1069"/>
    </row>
    <row r="1070" spans="7:7" ht="15" customHeight="1" x14ac:dyDescent="0.2">
      <c r="G1070"/>
    </row>
    <row r="1071" spans="7:7" ht="15" customHeight="1" x14ac:dyDescent="0.2">
      <c r="G1071"/>
    </row>
    <row r="1072" spans="7:7" ht="15" customHeight="1" x14ac:dyDescent="0.2">
      <c r="G1072"/>
    </row>
    <row r="1073" spans="7:7" ht="15" customHeight="1" x14ac:dyDescent="0.2">
      <c r="G1073"/>
    </row>
    <row r="1074" spans="7:7" ht="15" customHeight="1" x14ac:dyDescent="0.2">
      <c r="G1074"/>
    </row>
    <row r="1075" spans="7:7" ht="15" customHeight="1" x14ac:dyDescent="0.2">
      <c r="G1075"/>
    </row>
    <row r="1076" spans="7:7" ht="15" customHeight="1" x14ac:dyDescent="0.2">
      <c r="G1076"/>
    </row>
    <row r="1077" spans="7:7" ht="15" customHeight="1" x14ac:dyDescent="0.2">
      <c r="G1077"/>
    </row>
    <row r="1078" spans="7:7" ht="15" customHeight="1" x14ac:dyDescent="0.2">
      <c r="G1078"/>
    </row>
    <row r="1079" spans="7:7" ht="15" customHeight="1" x14ac:dyDescent="0.2">
      <c r="G1079"/>
    </row>
    <row r="1080" spans="7:7" ht="15" customHeight="1" x14ac:dyDescent="0.2">
      <c r="G1080"/>
    </row>
    <row r="1081" spans="7:7" ht="15" customHeight="1" x14ac:dyDescent="0.2">
      <c r="G1081"/>
    </row>
    <row r="1082" spans="7:7" ht="15" customHeight="1" x14ac:dyDescent="0.2">
      <c r="G1082"/>
    </row>
    <row r="1083" spans="7:7" ht="15" customHeight="1" x14ac:dyDescent="0.2">
      <c r="G1083"/>
    </row>
    <row r="1084" spans="7:7" ht="15" customHeight="1" x14ac:dyDescent="0.2">
      <c r="G1084"/>
    </row>
    <row r="1085" spans="7:7" ht="15" customHeight="1" x14ac:dyDescent="0.2">
      <c r="G1085"/>
    </row>
    <row r="1086" spans="7:7" ht="15" customHeight="1" x14ac:dyDescent="0.2">
      <c r="G1086"/>
    </row>
    <row r="1087" spans="7:7" ht="15" customHeight="1" x14ac:dyDescent="0.2">
      <c r="G1087"/>
    </row>
    <row r="1088" spans="7:7" ht="15" customHeight="1" x14ac:dyDescent="0.2">
      <c r="G1088"/>
    </row>
    <row r="1089" spans="7:7" ht="15" customHeight="1" x14ac:dyDescent="0.2">
      <c r="G1089"/>
    </row>
    <row r="1090" spans="7:7" ht="15" customHeight="1" x14ac:dyDescent="0.2">
      <c r="G1090"/>
    </row>
    <row r="1091" spans="7:7" ht="15" customHeight="1" x14ac:dyDescent="0.2">
      <c r="G1091"/>
    </row>
    <row r="1092" spans="7:7" ht="15" customHeight="1" x14ac:dyDescent="0.2">
      <c r="G1092"/>
    </row>
    <row r="1093" spans="7:7" ht="15" customHeight="1" x14ac:dyDescent="0.2">
      <c r="G1093"/>
    </row>
    <row r="1094" spans="7:7" ht="15" customHeight="1" x14ac:dyDescent="0.2">
      <c r="G1094"/>
    </row>
    <row r="1095" spans="7:7" ht="15" customHeight="1" x14ac:dyDescent="0.2">
      <c r="G1095"/>
    </row>
    <row r="1096" spans="7:7" ht="15" customHeight="1" x14ac:dyDescent="0.2">
      <c r="G1096"/>
    </row>
    <row r="1097" spans="7:7" ht="15" customHeight="1" x14ac:dyDescent="0.2">
      <c r="G1097"/>
    </row>
    <row r="1098" spans="7:7" ht="15" customHeight="1" x14ac:dyDescent="0.2">
      <c r="G1098"/>
    </row>
    <row r="1099" spans="7:7" ht="15" customHeight="1" x14ac:dyDescent="0.2">
      <c r="G1099"/>
    </row>
    <row r="1100" spans="7:7" ht="15" customHeight="1" x14ac:dyDescent="0.2">
      <c r="G1100"/>
    </row>
    <row r="1101" spans="7:7" ht="15" customHeight="1" x14ac:dyDescent="0.2">
      <c r="G1101"/>
    </row>
    <row r="1102" spans="7:7" ht="15" customHeight="1" x14ac:dyDescent="0.2">
      <c r="G1102"/>
    </row>
    <row r="1103" spans="7:7" ht="15" customHeight="1" x14ac:dyDescent="0.2">
      <c r="G1103"/>
    </row>
    <row r="1104" spans="7:7" ht="15" customHeight="1" x14ac:dyDescent="0.2">
      <c r="G1104"/>
    </row>
    <row r="1105" spans="7:7" ht="15" customHeight="1" x14ac:dyDescent="0.2">
      <c r="G1105"/>
    </row>
    <row r="1106" spans="7:7" ht="15" customHeight="1" x14ac:dyDescent="0.2">
      <c r="G1106"/>
    </row>
    <row r="1107" spans="7:7" ht="15" customHeight="1" x14ac:dyDescent="0.2">
      <c r="G1107"/>
    </row>
    <row r="1108" spans="7:7" ht="15" customHeight="1" x14ac:dyDescent="0.2">
      <c r="G1108"/>
    </row>
    <row r="1109" spans="7:7" ht="15" customHeight="1" x14ac:dyDescent="0.2">
      <c r="G1109"/>
    </row>
    <row r="1110" spans="7:7" ht="15" customHeight="1" x14ac:dyDescent="0.2">
      <c r="G1110"/>
    </row>
    <row r="1111" spans="7:7" ht="15" customHeight="1" x14ac:dyDescent="0.2">
      <c r="G1111"/>
    </row>
    <row r="1112" spans="7:7" ht="15" customHeight="1" x14ac:dyDescent="0.2">
      <c r="G1112"/>
    </row>
    <row r="1113" spans="7:7" ht="15" customHeight="1" x14ac:dyDescent="0.2">
      <c r="G1113"/>
    </row>
    <row r="1114" spans="7:7" ht="15" customHeight="1" x14ac:dyDescent="0.2">
      <c r="G1114"/>
    </row>
    <row r="1115" spans="7:7" ht="15" customHeight="1" x14ac:dyDescent="0.2">
      <c r="G1115"/>
    </row>
    <row r="1116" spans="7:7" ht="15" customHeight="1" x14ac:dyDescent="0.2">
      <c r="G1116"/>
    </row>
    <row r="1117" spans="7:7" ht="15" customHeight="1" x14ac:dyDescent="0.2">
      <c r="G1117"/>
    </row>
    <row r="1118" spans="7:7" ht="15" customHeight="1" x14ac:dyDescent="0.2">
      <c r="G1118"/>
    </row>
    <row r="1119" spans="7:7" ht="15" customHeight="1" x14ac:dyDescent="0.2">
      <c r="G1119"/>
    </row>
    <row r="1120" spans="7:7" ht="15" customHeight="1" x14ac:dyDescent="0.2">
      <c r="G1120"/>
    </row>
    <row r="1121" spans="7:7" ht="15" customHeight="1" x14ac:dyDescent="0.2">
      <c r="G1121"/>
    </row>
    <row r="1122" spans="7:7" ht="15" customHeight="1" x14ac:dyDescent="0.2">
      <c r="G1122"/>
    </row>
    <row r="1123" spans="7:7" ht="15" customHeight="1" x14ac:dyDescent="0.2">
      <c r="G1123"/>
    </row>
    <row r="1124" spans="7:7" ht="15" customHeight="1" x14ac:dyDescent="0.2">
      <c r="G1124"/>
    </row>
    <row r="1125" spans="7:7" ht="15" customHeight="1" x14ac:dyDescent="0.2">
      <c r="G1125"/>
    </row>
    <row r="1126" spans="7:7" ht="15" customHeight="1" x14ac:dyDescent="0.2">
      <c r="G1126"/>
    </row>
    <row r="1127" spans="7:7" ht="15" customHeight="1" x14ac:dyDescent="0.2">
      <c r="G1127"/>
    </row>
    <row r="1128" spans="7:7" ht="15" customHeight="1" x14ac:dyDescent="0.2">
      <c r="G1128"/>
    </row>
    <row r="1129" spans="7:7" ht="15" customHeight="1" x14ac:dyDescent="0.2">
      <c r="G1129"/>
    </row>
    <row r="1130" spans="7:7" ht="15" customHeight="1" x14ac:dyDescent="0.2">
      <c r="G1130"/>
    </row>
    <row r="1131" spans="7:7" ht="15" customHeight="1" x14ac:dyDescent="0.2">
      <c r="G1131"/>
    </row>
    <row r="1132" spans="7:7" ht="15" customHeight="1" x14ac:dyDescent="0.2">
      <c r="G1132"/>
    </row>
    <row r="1133" spans="7:7" ht="15" customHeight="1" x14ac:dyDescent="0.2">
      <c r="G1133"/>
    </row>
    <row r="1134" spans="7:7" ht="15" customHeight="1" x14ac:dyDescent="0.2">
      <c r="G1134"/>
    </row>
    <row r="1135" spans="7:7" ht="15" customHeight="1" x14ac:dyDescent="0.2">
      <c r="G1135"/>
    </row>
    <row r="1136" spans="7:7" ht="15" customHeight="1" x14ac:dyDescent="0.2">
      <c r="G1136"/>
    </row>
    <row r="1137" spans="7:7" ht="15" customHeight="1" x14ac:dyDescent="0.2">
      <c r="G1137"/>
    </row>
    <row r="1138" spans="7:7" ht="15" customHeight="1" x14ac:dyDescent="0.2">
      <c r="G1138"/>
    </row>
    <row r="1139" spans="7:7" ht="15" customHeight="1" x14ac:dyDescent="0.2">
      <c r="G1139"/>
    </row>
    <row r="1140" spans="7:7" ht="15" customHeight="1" x14ac:dyDescent="0.2">
      <c r="G1140"/>
    </row>
    <row r="1141" spans="7:7" ht="15" customHeight="1" x14ac:dyDescent="0.2">
      <c r="G1141"/>
    </row>
    <row r="1142" spans="7:7" ht="15" customHeight="1" x14ac:dyDescent="0.2">
      <c r="G1142"/>
    </row>
    <row r="1143" spans="7:7" ht="15" customHeight="1" x14ac:dyDescent="0.2">
      <c r="G1143"/>
    </row>
    <row r="1144" spans="7:7" ht="15" customHeight="1" x14ac:dyDescent="0.2">
      <c r="G1144"/>
    </row>
    <row r="1145" spans="7:7" ht="15" customHeight="1" x14ac:dyDescent="0.2">
      <c r="G1145"/>
    </row>
    <row r="1146" spans="7:7" ht="15" customHeight="1" x14ac:dyDescent="0.2">
      <c r="G1146"/>
    </row>
    <row r="1147" spans="7:7" ht="15" customHeight="1" x14ac:dyDescent="0.2">
      <c r="G1147"/>
    </row>
    <row r="1148" spans="7:7" ht="15" customHeight="1" x14ac:dyDescent="0.2">
      <c r="G1148"/>
    </row>
    <row r="1149" spans="7:7" ht="15" customHeight="1" x14ac:dyDescent="0.2">
      <c r="G1149"/>
    </row>
    <row r="1150" spans="7:7" ht="15" customHeight="1" x14ac:dyDescent="0.2">
      <c r="G1150"/>
    </row>
    <row r="1151" spans="7:7" ht="15" customHeight="1" x14ac:dyDescent="0.2">
      <c r="G1151"/>
    </row>
    <row r="1152" spans="7:7" ht="15" customHeight="1" x14ac:dyDescent="0.2">
      <c r="G1152"/>
    </row>
    <row r="1153" spans="7:7" ht="15" customHeight="1" x14ac:dyDescent="0.2">
      <c r="G1153"/>
    </row>
    <row r="1154" spans="7:7" ht="15" customHeight="1" x14ac:dyDescent="0.2">
      <c r="G1154"/>
    </row>
    <row r="1155" spans="7:7" ht="15" customHeight="1" x14ac:dyDescent="0.2">
      <c r="G1155"/>
    </row>
    <row r="1156" spans="7:7" ht="15" customHeight="1" x14ac:dyDescent="0.2">
      <c r="G1156"/>
    </row>
    <row r="1157" spans="7:7" ht="15" customHeight="1" x14ac:dyDescent="0.2">
      <c r="G1157"/>
    </row>
    <row r="1158" spans="7:7" ht="15" customHeight="1" x14ac:dyDescent="0.2">
      <c r="G1158"/>
    </row>
    <row r="1159" spans="7:7" ht="15" customHeight="1" x14ac:dyDescent="0.2">
      <c r="G1159"/>
    </row>
    <row r="1160" spans="7:7" ht="15" customHeight="1" x14ac:dyDescent="0.2">
      <c r="G1160"/>
    </row>
    <row r="1161" spans="7:7" ht="15" customHeight="1" x14ac:dyDescent="0.2">
      <c r="G1161"/>
    </row>
    <row r="1162" spans="7:7" ht="15" customHeight="1" x14ac:dyDescent="0.2">
      <c r="G1162"/>
    </row>
    <row r="1163" spans="7:7" ht="15" customHeight="1" x14ac:dyDescent="0.2">
      <c r="G1163"/>
    </row>
    <row r="1164" spans="7:7" ht="15" customHeight="1" x14ac:dyDescent="0.2">
      <c r="G1164"/>
    </row>
    <row r="1165" spans="7:7" ht="15" customHeight="1" x14ac:dyDescent="0.2">
      <c r="G1165"/>
    </row>
    <row r="1166" spans="7:7" ht="15" customHeight="1" x14ac:dyDescent="0.2">
      <c r="G1166"/>
    </row>
    <row r="1167" spans="7:7" ht="15" customHeight="1" x14ac:dyDescent="0.2">
      <c r="G1167"/>
    </row>
    <row r="1168" spans="7:7" ht="15" customHeight="1" x14ac:dyDescent="0.2">
      <c r="G1168"/>
    </row>
    <row r="1169" spans="7:7" ht="15" customHeight="1" x14ac:dyDescent="0.2">
      <c r="G1169"/>
    </row>
    <row r="1170" spans="7:7" ht="15" customHeight="1" x14ac:dyDescent="0.2">
      <c r="G1170"/>
    </row>
    <row r="1171" spans="7:7" ht="15" customHeight="1" x14ac:dyDescent="0.2">
      <c r="G1171"/>
    </row>
    <row r="1172" spans="7:7" ht="15" customHeight="1" x14ac:dyDescent="0.2">
      <c r="G1172"/>
    </row>
    <row r="1173" spans="7:7" ht="15" customHeight="1" x14ac:dyDescent="0.2">
      <c r="G1173"/>
    </row>
    <row r="1174" spans="7:7" ht="15" customHeight="1" x14ac:dyDescent="0.2">
      <c r="G1174"/>
    </row>
    <row r="1175" spans="7:7" ht="15" customHeight="1" x14ac:dyDescent="0.2">
      <c r="G1175"/>
    </row>
    <row r="1176" spans="7:7" ht="15" customHeight="1" x14ac:dyDescent="0.2">
      <c r="G1176"/>
    </row>
    <row r="1177" spans="7:7" ht="15" customHeight="1" x14ac:dyDescent="0.2">
      <c r="G1177"/>
    </row>
    <row r="1178" spans="7:7" ht="15" customHeight="1" x14ac:dyDescent="0.2">
      <c r="G1178"/>
    </row>
    <row r="1179" spans="7:7" ht="15" customHeight="1" x14ac:dyDescent="0.2">
      <c r="G1179"/>
    </row>
    <row r="1180" spans="7:7" ht="15" customHeight="1" x14ac:dyDescent="0.2">
      <c r="G1180"/>
    </row>
    <row r="1181" spans="7:7" ht="15" customHeight="1" x14ac:dyDescent="0.2">
      <c r="G1181"/>
    </row>
    <row r="1182" spans="7:7" ht="15" customHeight="1" x14ac:dyDescent="0.2">
      <c r="G1182"/>
    </row>
    <row r="1183" spans="7:7" ht="15" customHeight="1" x14ac:dyDescent="0.2">
      <c r="G1183"/>
    </row>
    <row r="1184" spans="7:7" ht="15" customHeight="1" x14ac:dyDescent="0.2">
      <c r="G1184"/>
    </row>
    <row r="1185" spans="7:7" ht="15" customHeight="1" x14ac:dyDescent="0.2">
      <c r="G1185"/>
    </row>
    <row r="1186" spans="7:7" ht="15" customHeight="1" x14ac:dyDescent="0.2">
      <c r="G1186"/>
    </row>
    <row r="1187" spans="7:7" ht="15" customHeight="1" x14ac:dyDescent="0.2">
      <c r="G1187"/>
    </row>
    <row r="1188" spans="7:7" ht="15" customHeight="1" x14ac:dyDescent="0.2">
      <c r="G1188"/>
    </row>
    <row r="1189" spans="7:7" ht="15" customHeight="1" x14ac:dyDescent="0.2">
      <c r="G1189"/>
    </row>
    <row r="1190" spans="7:7" ht="15" customHeight="1" x14ac:dyDescent="0.2">
      <c r="G1190"/>
    </row>
    <row r="1191" spans="7:7" ht="15" customHeight="1" x14ac:dyDescent="0.2">
      <c r="G1191"/>
    </row>
    <row r="1192" spans="7:7" ht="15" customHeight="1" x14ac:dyDescent="0.2">
      <c r="G1192"/>
    </row>
    <row r="1193" spans="7:7" ht="15" customHeight="1" x14ac:dyDescent="0.2">
      <c r="G1193"/>
    </row>
    <row r="1194" spans="7:7" ht="15" customHeight="1" x14ac:dyDescent="0.2">
      <c r="G1194"/>
    </row>
    <row r="1195" spans="7:7" ht="15" customHeight="1" x14ac:dyDescent="0.2">
      <c r="G1195"/>
    </row>
    <row r="1196" spans="7:7" ht="15" customHeight="1" x14ac:dyDescent="0.2">
      <c r="G1196"/>
    </row>
    <row r="1197" spans="7:7" ht="15" customHeight="1" x14ac:dyDescent="0.2">
      <c r="G1197"/>
    </row>
    <row r="1198" spans="7:7" ht="15" customHeight="1" x14ac:dyDescent="0.2">
      <c r="G1198"/>
    </row>
    <row r="1199" spans="7:7" ht="15" customHeight="1" x14ac:dyDescent="0.2">
      <c r="G1199"/>
    </row>
    <row r="1200" spans="7:7" ht="15" customHeight="1" x14ac:dyDescent="0.2">
      <c r="G1200"/>
    </row>
    <row r="1201" spans="7:7" ht="15" customHeight="1" x14ac:dyDescent="0.2">
      <c r="G1201"/>
    </row>
    <row r="1202" spans="7:7" ht="15" customHeight="1" x14ac:dyDescent="0.2">
      <c r="G1202"/>
    </row>
    <row r="1203" spans="7:7" ht="15" customHeight="1" x14ac:dyDescent="0.2">
      <c r="G1203"/>
    </row>
    <row r="1204" spans="7:7" ht="15" customHeight="1" x14ac:dyDescent="0.2">
      <c r="G1204"/>
    </row>
    <row r="1205" spans="7:7" ht="15" customHeight="1" x14ac:dyDescent="0.2">
      <c r="G1205"/>
    </row>
    <row r="1206" spans="7:7" ht="15" customHeight="1" x14ac:dyDescent="0.2">
      <c r="G1206"/>
    </row>
    <row r="1207" spans="7:7" ht="15" customHeight="1" x14ac:dyDescent="0.2">
      <c r="G1207"/>
    </row>
    <row r="1208" spans="7:7" ht="15" customHeight="1" x14ac:dyDescent="0.2">
      <c r="G1208"/>
    </row>
    <row r="1209" spans="7:7" ht="15" customHeight="1" x14ac:dyDescent="0.2">
      <c r="G1209"/>
    </row>
    <row r="1210" spans="7:7" ht="15" customHeight="1" x14ac:dyDescent="0.2">
      <c r="G1210"/>
    </row>
    <row r="1211" spans="7:7" ht="15" customHeight="1" x14ac:dyDescent="0.2">
      <c r="G1211"/>
    </row>
    <row r="1212" spans="7:7" ht="15" customHeight="1" x14ac:dyDescent="0.2">
      <c r="G1212"/>
    </row>
    <row r="1213" spans="7:7" ht="15" customHeight="1" x14ac:dyDescent="0.2">
      <c r="G1213"/>
    </row>
    <row r="1214" spans="7:7" ht="15" customHeight="1" x14ac:dyDescent="0.2">
      <c r="G1214"/>
    </row>
    <row r="1215" spans="7:7" ht="15" customHeight="1" x14ac:dyDescent="0.2">
      <c r="G1215"/>
    </row>
    <row r="1216" spans="7:7" ht="15" customHeight="1" x14ac:dyDescent="0.2">
      <c r="G1216"/>
    </row>
    <row r="1217" spans="7:7" ht="15" customHeight="1" x14ac:dyDescent="0.2">
      <c r="G1217"/>
    </row>
    <row r="1218" spans="7:7" ht="15" customHeight="1" x14ac:dyDescent="0.2">
      <c r="G1218"/>
    </row>
    <row r="1219" spans="7:7" ht="15" customHeight="1" x14ac:dyDescent="0.2">
      <c r="G1219"/>
    </row>
    <row r="1220" spans="7:7" ht="15" customHeight="1" x14ac:dyDescent="0.2">
      <c r="G1220"/>
    </row>
    <row r="1221" spans="7:7" ht="15" customHeight="1" x14ac:dyDescent="0.2">
      <c r="G1221"/>
    </row>
    <row r="1222" spans="7:7" ht="15" customHeight="1" x14ac:dyDescent="0.2">
      <c r="G1222"/>
    </row>
    <row r="1223" spans="7:7" ht="15" customHeight="1" x14ac:dyDescent="0.2">
      <c r="G1223"/>
    </row>
    <row r="1224" spans="7:7" ht="15" customHeight="1" x14ac:dyDescent="0.2">
      <c r="G1224"/>
    </row>
    <row r="1225" spans="7:7" ht="15" customHeight="1" x14ac:dyDescent="0.2">
      <c r="G1225"/>
    </row>
    <row r="1226" spans="7:7" ht="15" customHeight="1" x14ac:dyDescent="0.2">
      <c r="G1226"/>
    </row>
    <row r="1227" spans="7:7" ht="15" customHeight="1" x14ac:dyDescent="0.2">
      <c r="G1227"/>
    </row>
    <row r="1228" spans="7:7" ht="15" customHeight="1" x14ac:dyDescent="0.2">
      <c r="G1228"/>
    </row>
    <row r="1229" spans="7:7" ht="15" customHeight="1" x14ac:dyDescent="0.2">
      <c r="G1229"/>
    </row>
    <row r="1230" spans="7:7" ht="15" customHeight="1" x14ac:dyDescent="0.2">
      <c r="G1230"/>
    </row>
    <row r="1231" spans="7:7" ht="15" customHeight="1" x14ac:dyDescent="0.2">
      <c r="G1231"/>
    </row>
    <row r="1232" spans="7:7" ht="15" customHeight="1" x14ac:dyDescent="0.2">
      <c r="G1232"/>
    </row>
    <row r="1233" spans="7:7" ht="15" customHeight="1" x14ac:dyDescent="0.2">
      <c r="G1233"/>
    </row>
    <row r="1234" spans="7:7" ht="15" customHeight="1" x14ac:dyDescent="0.2">
      <c r="G1234"/>
    </row>
    <row r="1235" spans="7:7" ht="15" customHeight="1" x14ac:dyDescent="0.2">
      <c r="G1235"/>
    </row>
    <row r="1236" spans="7:7" ht="15" customHeight="1" x14ac:dyDescent="0.2">
      <c r="G1236"/>
    </row>
    <row r="1237" spans="7:7" ht="15" customHeight="1" x14ac:dyDescent="0.2">
      <c r="G1237"/>
    </row>
    <row r="1238" spans="7:7" ht="15" customHeight="1" x14ac:dyDescent="0.2">
      <c r="G1238"/>
    </row>
    <row r="1239" spans="7:7" ht="15" customHeight="1" x14ac:dyDescent="0.2">
      <c r="G1239"/>
    </row>
    <row r="1240" spans="7:7" ht="15" customHeight="1" x14ac:dyDescent="0.2">
      <c r="G1240"/>
    </row>
    <row r="1241" spans="7:7" ht="15" customHeight="1" x14ac:dyDescent="0.2">
      <c r="G1241"/>
    </row>
    <row r="1242" spans="7:7" ht="15" customHeight="1" x14ac:dyDescent="0.2">
      <c r="G1242"/>
    </row>
    <row r="1243" spans="7:7" ht="15" customHeight="1" x14ac:dyDescent="0.2">
      <c r="G1243"/>
    </row>
    <row r="1244" spans="7:7" ht="15" customHeight="1" x14ac:dyDescent="0.2">
      <c r="G1244"/>
    </row>
    <row r="1245" spans="7:7" ht="15" customHeight="1" x14ac:dyDescent="0.2">
      <c r="G1245"/>
    </row>
    <row r="1246" spans="7:7" ht="15" customHeight="1" x14ac:dyDescent="0.2">
      <c r="G1246"/>
    </row>
    <row r="1247" spans="7:7" ht="15" customHeight="1" x14ac:dyDescent="0.2">
      <c r="G1247"/>
    </row>
    <row r="1248" spans="7:7" ht="15" customHeight="1" x14ac:dyDescent="0.2">
      <c r="G1248"/>
    </row>
    <row r="1249" spans="7:7" ht="15" customHeight="1" x14ac:dyDescent="0.2">
      <c r="G1249"/>
    </row>
    <row r="1250" spans="7:7" ht="15" customHeight="1" x14ac:dyDescent="0.2">
      <c r="G1250"/>
    </row>
    <row r="1251" spans="7:7" ht="15" customHeight="1" x14ac:dyDescent="0.2">
      <c r="G1251"/>
    </row>
    <row r="1252" spans="7:7" ht="15" customHeight="1" x14ac:dyDescent="0.2">
      <c r="G1252"/>
    </row>
    <row r="1253" spans="7:7" ht="15" customHeight="1" x14ac:dyDescent="0.2">
      <c r="G1253"/>
    </row>
    <row r="1254" spans="7:7" ht="15" customHeight="1" x14ac:dyDescent="0.2">
      <c r="G1254"/>
    </row>
    <row r="1255" spans="7:7" ht="15" customHeight="1" x14ac:dyDescent="0.2">
      <c r="G1255"/>
    </row>
    <row r="1256" spans="7:7" ht="15" customHeight="1" x14ac:dyDescent="0.2">
      <c r="G1256"/>
    </row>
    <row r="1257" spans="7:7" ht="15" customHeight="1" x14ac:dyDescent="0.2">
      <c r="G1257"/>
    </row>
    <row r="1258" spans="7:7" ht="15" customHeight="1" x14ac:dyDescent="0.2">
      <c r="G1258"/>
    </row>
    <row r="1259" spans="7:7" ht="15" customHeight="1" x14ac:dyDescent="0.2">
      <c r="G1259"/>
    </row>
    <row r="1260" spans="7:7" ht="15" customHeight="1" x14ac:dyDescent="0.2">
      <c r="G1260"/>
    </row>
    <row r="1261" spans="7:7" ht="15" customHeight="1" x14ac:dyDescent="0.2">
      <c r="G1261"/>
    </row>
    <row r="1262" spans="7:7" ht="15" customHeight="1" x14ac:dyDescent="0.2">
      <c r="G1262"/>
    </row>
    <row r="1263" spans="7:7" ht="15" customHeight="1" x14ac:dyDescent="0.2">
      <c r="G1263"/>
    </row>
    <row r="1264" spans="7:7" ht="15" customHeight="1" x14ac:dyDescent="0.2">
      <c r="G1264"/>
    </row>
    <row r="1265" spans="7:7" ht="15" customHeight="1" x14ac:dyDescent="0.2">
      <c r="G1265"/>
    </row>
    <row r="1266" spans="7:7" ht="15" customHeight="1" x14ac:dyDescent="0.2">
      <c r="G1266"/>
    </row>
    <row r="1267" spans="7:7" ht="15" customHeight="1" x14ac:dyDescent="0.2">
      <c r="G1267"/>
    </row>
    <row r="1268" spans="7:7" ht="15" customHeight="1" x14ac:dyDescent="0.2">
      <c r="G1268"/>
    </row>
    <row r="1269" spans="7:7" ht="15" customHeight="1" x14ac:dyDescent="0.2">
      <c r="G1269"/>
    </row>
    <row r="1270" spans="7:7" ht="15" customHeight="1" x14ac:dyDescent="0.2">
      <c r="G1270"/>
    </row>
    <row r="1271" spans="7:7" ht="15" customHeight="1" x14ac:dyDescent="0.2">
      <c r="G1271"/>
    </row>
    <row r="1272" spans="7:7" ht="15" customHeight="1" x14ac:dyDescent="0.2">
      <c r="G1272"/>
    </row>
    <row r="1273" spans="7:7" ht="15" customHeight="1" x14ac:dyDescent="0.2">
      <c r="G1273"/>
    </row>
    <row r="1274" spans="7:7" ht="15" customHeight="1" x14ac:dyDescent="0.2">
      <c r="G1274"/>
    </row>
    <row r="1275" spans="7:7" ht="15" customHeight="1" x14ac:dyDescent="0.2">
      <c r="G1275"/>
    </row>
    <row r="1276" spans="7:7" ht="15" customHeight="1" x14ac:dyDescent="0.2">
      <c r="G1276"/>
    </row>
    <row r="1277" spans="7:7" ht="15" customHeight="1" x14ac:dyDescent="0.2">
      <c r="G1277"/>
    </row>
    <row r="1278" spans="7:7" ht="15" customHeight="1" x14ac:dyDescent="0.2">
      <c r="G1278"/>
    </row>
    <row r="1279" spans="7:7" ht="15" customHeight="1" x14ac:dyDescent="0.2">
      <c r="G1279"/>
    </row>
    <row r="1280" spans="7:7" ht="15" customHeight="1" x14ac:dyDescent="0.2">
      <c r="G1280"/>
    </row>
    <row r="1281" spans="7:7" ht="15" customHeight="1" x14ac:dyDescent="0.2">
      <c r="G1281"/>
    </row>
    <row r="1282" spans="7:7" ht="15" customHeight="1" x14ac:dyDescent="0.2">
      <c r="G1282"/>
    </row>
    <row r="1283" spans="7:7" ht="15" customHeight="1" x14ac:dyDescent="0.2">
      <c r="G1283"/>
    </row>
    <row r="1284" spans="7:7" ht="15" customHeight="1" x14ac:dyDescent="0.2">
      <c r="G1284"/>
    </row>
    <row r="1285" spans="7:7" ht="15" customHeight="1" x14ac:dyDescent="0.2">
      <c r="G1285"/>
    </row>
    <row r="1286" spans="7:7" ht="15" customHeight="1" x14ac:dyDescent="0.2">
      <c r="G1286"/>
    </row>
    <row r="1287" spans="7:7" ht="15" customHeight="1" x14ac:dyDescent="0.2">
      <c r="G1287"/>
    </row>
    <row r="1288" spans="7:7" ht="15" customHeight="1" x14ac:dyDescent="0.2">
      <c r="G1288"/>
    </row>
    <row r="1289" spans="7:7" ht="15" customHeight="1" x14ac:dyDescent="0.2">
      <c r="G1289"/>
    </row>
    <row r="1290" spans="7:7" ht="15" customHeight="1" x14ac:dyDescent="0.2">
      <c r="G1290"/>
    </row>
    <row r="1291" spans="7:7" ht="15" customHeight="1" x14ac:dyDescent="0.2">
      <c r="G1291"/>
    </row>
    <row r="1292" spans="7:7" ht="15" customHeight="1" x14ac:dyDescent="0.2">
      <c r="G1292"/>
    </row>
    <row r="1293" spans="7:7" ht="15" customHeight="1" x14ac:dyDescent="0.2">
      <c r="G1293"/>
    </row>
    <row r="1294" spans="7:7" ht="15" customHeight="1" x14ac:dyDescent="0.2">
      <c r="G1294"/>
    </row>
    <row r="1295" spans="7:7" ht="15" customHeight="1" x14ac:dyDescent="0.2">
      <c r="G1295"/>
    </row>
    <row r="1296" spans="7:7" ht="15" customHeight="1" x14ac:dyDescent="0.2">
      <c r="G1296"/>
    </row>
    <row r="1297" spans="7:7" ht="15" customHeight="1" x14ac:dyDescent="0.2">
      <c r="G1297"/>
    </row>
    <row r="1298" spans="7:7" ht="15" customHeight="1" x14ac:dyDescent="0.2">
      <c r="G1298"/>
    </row>
    <row r="1299" spans="7:7" ht="15" customHeight="1" x14ac:dyDescent="0.2">
      <c r="G1299"/>
    </row>
    <row r="1300" spans="7:7" ht="15" customHeight="1" x14ac:dyDescent="0.2">
      <c r="G1300"/>
    </row>
    <row r="1301" spans="7:7" ht="15" customHeight="1" x14ac:dyDescent="0.2">
      <c r="G1301"/>
    </row>
    <row r="1302" spans="7:7" ht="15" customHeight="1" x14ac:dyDescent="0.2">
      <c r="G1302"/>
    </row>
    <row r="1303" spans="7:7" ht="15" customHeight="1" x14ac:dyDescent="0.2">
      <c r="G1303"/>
    </row>
    <row r="1304" spans="7:7" ht="15" customHeight="1" x14ac:dyDescent="0.2">
      <c r="G1304"/>
    </row>
    <row r="1305" spans="7:7" ht="15" customHeight="1" x14ac:dyDescent="0.2">
      <c r="G1305"/>
    </row>
    <row r="1306" spans="7:7" ht="15" customHeight="1" x14ac:dyDescent="0.2">
      <c r="G1306"/>
    </row>
    <row r="1307" spans="7:7" ht="15" customHeight="1" x14ac:dyDescent="0.2">
      <c r="G1307"/>
    </row>
    <row r="1308" spans="7:7" ht="15" customHeight="1" x14ac:dyDescent="0.2">
      <c r="G1308"/>
    </row>
    <row r="1309" spans="7:7" ht="15" customHeight="1" x14ac:dyDescent="0.2">
      <c r="G1309"/>
    </row>
    <row r="1310" spans="7:7" ht="15" customHeight="1" x14ac:dyDescent="0.2">
      <c r="G1310"/>
    </row>
    <row r="1311" spans="7:7" ht="15" customHeight="1" x14ac:dyDescent="0.2">
      <c r="G1311"/>
    </row>
    <row r="1312" spans="7:7" ht="15" customHeight="1" x14ac:dyDescent="0.2">
      <c r="G1312"/>
    </row>
    <row r="1313" spans="7:7" ht="15" customHeight="1" x14ac:dyDescent="0.2">
      <c r="G1313"/>
    </row>
    <row r="1314" spans="7:7" ht="15" customHeight="1" x14ac:dyDescent="0.2">
      <c r="G1314"/>
    </row>
    <row r="1315" spans="7:7" ht="15" customHeight="1" x14ac:dyDescent="0.2">
      <c r="G1315"/>
    </row>
    <row r="1316" spans="7:7" ht="15" customHeight="1" x14ac:dyDescent="0.2">
      <c r="G1316"/>
    </row>
    <row r="1317" spans="7:7" ht="15" customHeight="1" x14ac:dyDescent="0.2">
      <c r="G1317"/>
    </row>
    <row r="1318" spans="7:7" ht="15" customHeight="1" x14ac:dyDescent="0.2">
      <c r="G1318"/>
    </row>
    <row r="1319" spans="7:7" ht="15" customHeight="1" x14ac:dyDescent="0.2">
      <c r="G1319"/>
    </row>
    <row r="1320" spans="7:7" ht="15" customHeight="1" x14ac:dyDescent="0.2">
      <c r="G1320"/>
    </row>
    <row r="1321" spans="7:7" ht="15" customHeight="1" x14ac:dyDescent="0.2">
      <c r="G1321"/>
    </row>
    <row r="1322" spans="7:7" ht="15" customHeight="1" x14ac:dyDescent="0.2">
      <c r="G1322"/>
    </row>
    <row r="1323" spans="7:7" ht="15" customHeight="1" x14ac:dyDescent="0.2">
      <c r="G1323"/>
    </row>
    <row r="1324" spans="7:7" ht="15" customHeight="1" x14ac:dyDescent="0.2">
      <c r="G1324"/>
    </row>
    <row r="1325" spans="7:7" ht="15" customHeight="1" x14ac:dyDescent="0.2">
      <c r="G1325"/>
    </row>
    <row r="1326" spans="7:7" ht="15" customHeight="1" x14ac:dyDescent="0.2">
      <c r="G1326"/>
    </row>
    <row r="1327" spans="7:7" ht="15" customHeight="1" x14ac:dyDescent="0.2">
      <c r="G1327"/>
    </row>
    <row r="1328" spans="7:7" ht="15" customHeight="1" x14ac:dyDescent="0.2">
      <c r="G1328"/>
    </row>
    <row r="1329" spans="7:7" ht="15" customHeight="1" x14ac:dyDescent="0.2">
      <c r="G1329"/>
    </row>
    <row r="1330" spans="7:7" ht="15" customHeight="1" x14ac:dyDescent="0.2">
      <c r="G1330"/>
    </row>
    <row r="1331" spans="7:7" ht="15" customHeight="1" x14ac:dyDescent="0.2">
      <c r="G1331"/>
    </row>
    <row r="1332" spans="7:7" ht="15" customHeight="1" x14ac:dyDescent="0.2">
      <c r="G1332"/>
    </row>
    <row r="1333" spans="7:7" ht="15" customHeight="1" x14ac:dyDescent="0.2">
      <c r="G1333"/>
    </row>
    <row r="1334" spans="7:7" ht="15" customHeight="1" x14ac:dyDescent="0.2">
      <c r="G1334"/>
    </row>
    <row r="1335" spans="7:7" ht="15" customHeight="1" x14ac:dyDescent="0.2">
      <c r="G1335"/>
    </row>
    <row r="1336" spans="7:7" ht="15" customHeight="1" x14ac:dyDescent="0.2">
      <c r="G1336"/>
    </row>
    <row r="1337" spans="7:7" ht="15" customHeight="1" x14ac:dyDescent="0.2">
      <c r="G1337"/>
    </row>
    <row r="1338" spans="7:7" ht="15" customHeight="1" x14ac:dyDescent="0.2">
      <c r="G1338"/>
    </row>
    <row r="1339" spans="7:7" ht="15" customHeight="1" x14ac:dyDescent="0.2">
      <c r="G1339"/>
    </row>
    <row r="1340" spans="7:7" ht="15" customHeight="1" x14ac:dyDescent="0.2">
      <c r="G1340"/>
    </row>
    <row r="1341" spans="7:7" ht="15" customHeight="1" x14ac:dyDescent="0.2">
      <c r="G1341"/>
    </row>
    <row r="1342" spans="7:7" ht="15" customHeight="1" x14ac:dyDescent="0.2">
      <c r="G1342"/>
    </row>
    <row r="1343" spans="7:7" ht="15" customHeight="1" x14ac:dyDescent="0.2">
      <c r="G1343"/>
    </row>
    <row r="1344" spans="7:7" ht="15" customHeight="1" x14ac:dyDescent="0.2">
      <c r="G1344"/>
    </row>
    <row r="1345" spans="7:7" ht="15" customHeight="1" x14ac:dyDescent="0.2">
      <c r="G1345"/>
    </row>
    <row r="1346" spans="7:7" ht="15" customHeight="1" x14ac:dyDescent="0.2">
      <c r="G1346"/>
    </row>
    <row r="1347" spans="7:7" ht="15" customHeight="1" x14ac:dyDescent="0.2">
      <c r="G1347"/>
    </row>
    <row r="1348" spans="7:7" ht="15" customHeight="1" x14ac:dyDescent="0.2">
      <c r="G1348"/>
    </row>
    <row r="1349" spans="7:7" ht="15" customHeight="1" x14ac:dyDescent="0.2">
      <c r="G1349"/>
    </row>
    <row r="1350" spans="7:7" ht="15" customHeight="1" x14ac:dyDescent="0.2">
      <c r="G1350"/>
    </row>
    <row r="1351" spans="7:7" ht="15" customHeight="1" x14ac:dyDescent="0.2">
      <c r="G1351"/>
    </row>
    <row r="1352" spans="7:7" ht="15" customHeight="1" x14ac:dyDescent="0.2">
      <c r="G1352"/>
    </row>
    <row r="1353" spans="7:7" ht="15" customHeight="1" x14ac:dyDescent="0.2">
      <c r="G1353"/>
    </row>
    <row r="1354" spans="7:7" ht="15" customHeight="1" x14ac:dyDescent="0.2">
      <c r="G1354"/>
    </row>
    <row r="1355" spans="7:7" ht="15" customHeight="1" x14ac:dyDescent="0.2">
      <c r="G1355"/>
    </row>
    <row r="1356" spans="7:7" ht="15" customHeight="1" x14ac:dyDescent="0.2">
      <c r="G1356"/>
    </row>
    <row r="1357" spans="7:7" ht="15" customHeight="1" x14ac:dyDescent="0.2">
      <c r="G1357"/>
    </row>
    <row r="1358" spans="7:7" ht="15" customHeight="1" x14ac:dyDescent="0.2">
      <c r="G1358"/>
    </row>
    <row r="1359" spans="7:7" ht="15" customHeight="1" x14ac:dyDescent="0.2">
      <c r="G1359"/>
    </row>
    <row r="1360" spans="7:7" ht="15" customHeight="1" x14ac:dyDescent="0.2">
      <c r="G1360"/>
    </row>
    <row r="1361" spans="7:7" ht="15" customHeight="1" x14ac:dyDescent="0.2">
      <c r="G1361"/>
    </row>
    <row r="1362" spans="7:7" ht="15" customHeight="1" x14ac:dyDescent="0.2">
      <c r="G1362"/>
    </row>
    <row r="1363" spans="7:7" ht="15" customHeight="1" x14ac:dyDescent="0.2">
      <c r="G1363"/>
    </row>
    <row r="1364" spans="7:7" ht="15" customHeight="1" x14ac:dyDescent="0.2">
      <c r="G1364"/>
    </row>
    <row r="1365" spans="7:7" ht="15" customHeight="1" x14ac:dyDescent="0.2">
      <c r="G1365"/>
    </row>
    <row r="1366" spans="7:7" ht="15" customHeight="1" x14ac:dyDescent="0.2">
      <c r="G1366"/>
    </row>
    <row r="1367" spans="7:7" ht="15" customHeight="1" x14ac:dyDescent="0.2">
      <c r="G1367"/>
    </row>
    <row r="1368" spans="7:7" ht="15" customHeight="1" x14ac:dyDescent="0.2">
      <c r="G1368"/>
    </row>
    <row r="1369" spans="7:7" ht="15" customHeight="1" x14ac:dyDescent="0.2">
      <c r="G1369"/>
    </row>
    <row r="1370" spans="7:7" ht="15" customHeight="1" x14ac:dyDescent="0.2">
      <c r="G1370"/>
    </row>
    <row r="1371" spans="7:7" ht="15" customHeight="1" x14ac:dyDescent="0.2">
      <c r="G1371"/>
    </row>
    <row r="1372" spans="7:7" ht="15" customHeight="1" x14ac:dyDescent="0.2">
      <c r="G1372"/>
    </row>
    <row r="1373" spans="7:7" ht="15" customHeight="1" x14ac:dyDescent="0.2">
      <c r="G1373"/>
    </row>
    <row r="1374" spans="7:7" ht="15" customHeight="1" x14ac:dyDescent="0.2">
      <c r="G1374"/>
    </row>
    <row r="1375" spans="7:7" ht="15" customHeight="1" x14ac:dyDescent="0.2">
      <c r="G1375"/>
    </row>
    <row r="1376" spans="7:7" ht="15" customHeight="1" x14ac:dyDescent="0.2">
      <c r="G1376"/>
    </row>
    <row r="1377" spans="7:7" ht="15" customHeight="1" x14ac:dyDescent="0.2">
      <c r="G1377"/>
    </row>
    <row r="1378" spans="7:7" ht="15" customHeight="1" x14ac:dyDescent="0.2">
      <c r="G1378"/>
    </row>
    <row r="1379" spans="7:7" ht="15" customHeight="1" x14ac:dyDescent="0.2">
      <c r="G1379"/>
    </row>
    <row r="1380" spans="7:7" ht="15" customHeight="1" x14ac:dyDescent="0.2">
      <c r="G1380"/>
    </row>
    <row r="1381" spans="7:7" ht="15" customHeight="1" x14ac:dyDescent="0.2">
      <c r="G1381"/>
    </row>
    <row r="1382" spans="7:7" ht="15" customHeight="1" x14ac:dyDescent="0.2">
      <c r="G1382"/>
    </row>
    <row r="1383" spans="7:7" ht="15" customHeight="1" x14ac:dyDescent="0.2">
      <c r="G1383"/>
    </row>
    <row r="1384" spans="7:7" ht="15" customHeight="1" x14ac:dyDescent="0.2">
      <c r="G1384"/>
    </row>
    <row r="1385" spans="7:7" ht="15" customHeight="1" x14ac:dyDescent="0.2">
      <c r="G1385"/>
    </row>
    <row r="1386" spans="7:7" ht="15" customHeight="1" x14ac:dyDescent="0.2">
      <c r="G1386"/>
    </row>
    <row r="1387" spans="7:7" ht="15" customHeight="1" x14ac:dyDescent="0.2">
      <c r="G1387"/>
    </row>
    <row r="1388" spans="7:7" ht="15" customHeight="1" x14ac:dyDescent="0.2">
      <c r="G1388"/>
    </row>
    <row r="1389" spans="7:7" ht="15" customHeight="1" x14ac:dyDescent="0.2">
      <c r="G1389"/>
    </row>
    <row r="1390" spans="7:7" ht="15" customHeight="1" x14ac:dyDescent="0.2">
      <c r="G1390"/>
    </row>
    <row r="1391" spans="7:7" ht="15" customHeight="1" x14ac:dyDescent="0.2">
      <c r="G1391"/>
    </row>
    <row r="1392" spans="7:7" ht="15" customHeight="1" x14ac:dyDescent="0.2">
      <c r="G1392"/>
    </row>
    <row r="1393" spans="7:7" ht="15" customHeight="1" x14ac:dyDescent="0.2">
      <c r="G1393"/>
    </row>
    <row r="1394" spans="7:7" ht="15" customHeight="1" x14ac:dyDescent="0.2">
      <c r="G1394"/>
    </row>
    <row r="1395" spans="7:7" ht="15" customHeight="1" x14ac:dyDescent="0.2">
      <c r="G1395"/>
    </row>
    <row r="1396" spans="7:7" ht="15" customHeight="1" x14ac:dyDescent="0.2">
      <c r="G1396"/>
    </row>
    <row r="1397" spans="7:7" ht="15" customHeight="1" x14ac:dyDescent="0.2">
      <c r="G1397"/>
    </row>
    <row r="1398" spans="7:7" ht="15" customHeight="1" x14ac:dyDescent="0.2">
      <c r="G1398"/>
    </row>
    <row r="1399" spans="7:7" ht="15" customHeight="1" x14ac:dyDescent="0.2">
      <c r="G1399"/>
    </row>
    <row r="1400" spans="7:7" ht="15" customHeight="1" x14ac:dyDescent="0.2">
      <c r="G1400"/>
    </row>
    <row r="1401" spans="7:7" ht="15" customHeight="1" x14ac:dyDescent="0.2">
      <c r="G1401"/>
    </row>
    <row r="1402" spans="7:7" ht="15" customHeight="1" x14ac:dyDescent="0.2">
      <c r="G1402"/>
    </row>
    <row r="1403" spans="7:7" ht="15" customHeight="1" x14ac:dyDescent="0.2">
      <c r="G1403"/>
    </row>
    <row r="1404" spans="7:7" ht="15" customHeight="1" x14ac:dyDescent="0.2">
      <c r="G1404"/>
    </row>
    <row r="1405" spans="7:7" ht="15" customHeight="1" x14ac:dyDescent="0.2">
      <c r="G1405"/>
    </row>
    <row r="1406" spans="7:7" ht="15" customHeight="1" x14ac:dyDescent="0.2">
      <c r="G1406"/>
    </row>
    <row r="1407" spans="7:7" ht="15" customHeight="1" x14ac:dyDescent="0.2">
      <c r="G1407"/>
    </row>
    <row r="1408" spans="7:7" ht="15" customHeight="1" x14ac:dyDescent="0.2">
      <c r="G1408"/>
    </row>
    <row r="1409" spans="7:7" ht="15" customHeight="1" x14ac:dyDescent="0.2">
      <c r="G1409"/>
    </row>
    <row r="1410" spans="7:7" ht="15" customHeight="1" x14ac:dyDescent="0.2">
      <c r="G1410"/>
    </row>
    <row r="1411" spans="7:7" ht="15" customHeight="1" x14ac:dyDescent="0.2">
      <c r="G1411"/>
    </row>
    <row r="1412" spans="7:7" ht="15" customHeight="1" x14ac:dyDescent="0.2">
      <c r="G1412"/>
    </row>
    <row r="1413" spans="7:7" ht="15" customHeight="1" x14ac:dyDescent="0.2">
      <c r="G1413"/>
    </row>
    <row r="1414" spans="7:7" ht="15" customHeight="1" x14ac:dyDescent="0.2">
      <c r="G1414"/>
    </row>
    <row r="1415" spans="7:7" ht="15" customHeight="1" x14ac:dyDescent="0.2">
      <c r="G1415"/>
    </row>
    <row r="1416" spans="7:7" ht="15" customHeight="1" x14ac:dyDescent="0.2">
      <c r="G1416"/>
    </row>
    <row r="1417" spans="7:7" ht="15" customHeight="1" x14ac:dyDescent="0.2">
      <c r="G1417"/>
    </row>
    <row r="1418" spans="7:7" ht="15" customHeight="1" x14ac:dyDescent="0.2">
      <c r="G1418"/>
    </row>
    <row r="1419" spans="7:7" ht="15" customHeight="1" x14ac:dyDescent="0.2">
      <c r="G1419"/>
    </row>
    <row r="1420" spans="7:7" ht="15" customHeight="1" x14ac:dyDescent="0.2">
      <c r="G1420"/>
    </row>
    <row r="1421" spans="7:7" ht="15" customHeight="1" x14ac:dyDescent="0.2">
      <c r="G1421"/>
    </row>
    <row r="1422" spans="7:7" ht="15" customHeight="1" x14ac:dyDescent="0.2">
      <c r="G1422"/>
    </row>
    <row r="1423" spans="7:7" ht="15" customHeight="1" x14ac:dyDescent="0.2">
      <c r="G1423"/>
    </row>
    <row r="1424" spans="7:7" ht="15" customHeight="1" x14ac:dyDescent="0.2">
      <c r="G1424"/>
    </row>
    <row r="1425" spans="7:7" ht="15" customHeight="1" x14ac:dyDescent="0.2">
      <c r="G1425"/>
    </row>
    <row r="1426" spans="7:7" ht="15" customHeight="1" x14ac:dyDescent="0.2">
      <c r="G1426"/>
    </row>
    <row r="1427" spans="7:7" ht="15" customHeight="1" x14ac:dyDescent="0.2">
      <c r="G1427"/>
    </row>
    <row r="1428" spans="7:7" ht="15" customHeight="1" x14ac:dyDescent="0.2">
      <c r="G1428"/>
    </row>
    <row r="1429" spans="7:7" ht="15" customHeight="1" x14ac:dyDescent="0.2">
      <c r="G1429"/>
    </row>
    <row r="1430" spans="7:7" ht="15" customHeight="1" x14ac:dyDescent="0.2">
      <c r="G1430"/>
    </row>
    <row r="1431" spans="7:7" ht="15" customHeight="1" x14ac:dyDescent="0.2">
      <c r="G1431"/>
    </row>
    <row r="1432" spans="7:7" ht="15" customHeight="1" x14ac:dyDescent="0.2">
      <c r="G1432"/>
    </row>
    <row r="1433" spans="7:7" ht="15" customHeight="1" x14ac:dyDescent="0.2">
      <c r="G1433"/>
    </row>
    <row r="1434" spans="7:7" ht="15" customHeight="1" x14ac:dyDescent="0.2">
      <c r="G1434"/>
    </row>
    <row r="1435" spans="7:7" ht="15" customHeight="1" x14ac:dyDescent="0.2">
      <c r="G1435"/>
    </row>
    <row r="1436" spans="7:7" ht="15" customHeight="1" x14ac:dyDescent="0.2">
      <c r="G1436"/>
    </row>
    <row r="1437" spans="7:7" ht="15" customHeight="1" x14ac:dyDescent="0.2">
      <c r="G1437"/>
    </row>
    <row r="1438" spans="7:7" ht="15" customHeight="1" x14ac:dyDescent="0.2">
      <c r="G1438"/>
    </row>
    <row r="1439" spans="7:7" ht="15" customHeight="1" x14ac:dyDescent="0.2">
      <c r="G1439"/>
    </row>
    <row r="1440" spans="7:7" ht="15" customHeight="1" x14ac:dyDescent="0.2">
      <c r="G1440"/>
    </row>
    <row r="1441" spans="7:7" ht="15" customHeight="1" x14ac:dyDescent="0.2">
      <c r="G1441"/>
    </row>
    <row r="1442" spans="7:7" ht="15" customHeight="1" x14ac:dyDescent="0.2">
      <c r="G1442"/>
    </row>
    <row r="1443" spans="7:7" ht="15" customHeight="1" x14ac:dyDescent="0.2">
      <c r="G1443"/>
    </row>
    <row r="1444" spans="7:7" ht="15" customHeight="1" x14ac:dyDescent="0.2">
      <c r="G1444"/>
    </row>
    <row r="1445" spans="7:7" ht="15" customHeight="1" x14ac:dyDescent="0.2">
      <c r="G1445"/>
    </row>
    <row r="1446" spans="7:7" ht="15" customHeight="1" x14ac:dyDescent="0.2">
      <c r="G1446"/>
    </row>
    <row r="1447" spans="7:7" ht="15" customHeight="1" x14ac:dyDescent="0.2">
      <c r="G1447"/>
    </row>
    <row r="1448" spans="7:7" ht="15" customHeight="1" x14ac:dyDescent="0.2">
      <c r="G1448"/>
    </row>
    <row r="1449" spans="7:7" ht="15" customHeight="1" x14ac:dyDescent="0.2">
      <c r="G1449"/>
    </row>
    <row r="1450" spans="7:7" ht="15" customHeight="1" x14ac:dyDescent="0.2">
      <c r="G1450"/>
    </row>
    <row r="1451" spans="7:7" ht="15" customHeight="1" x14ac:dyDescent="0.2">
      <c r="G1451"/>
    </row>
    <row r="1452" spans="7:7" ht="15" customHeight="1" x14ac:dyDescent="0.2">
      <c r="G1452"/>
    </row>
    <row r="1453" spans="7:7" ht="15" customHeight="1" x14ac:dyDescent="0.2">
      <c r="G1453"/>
    </row>
    <row r="1454" spans="7:7" ht="15" customHeight="1" x14ac:dyDescent="0.2">
      <c r="G1454"/>
    </row>
    <row r="1455" spans="7:7" ht="15" customHeight="1" x14ac:dyDescent="0.2">
      <c r="G1455"/>
    </row>
    <row r="1456" spans="7:7" ht="15" customHeight="1" x14ac:dyDescent="0.2">
      <c r="G1456"/>
    </row>
    <row r="1457" spans="7:7" ht="15" customHeight="1" x14ac:dyDescent="0.2">
      <c r="G1457"/>
    </row>
    <row r="1458" spans="7:7" ht="15" customHeight="1" x14ac:dyDescent="0.2">
      <c r="G1458"/>
    </row>
    <row r="1459" spans="7:7" ht="15" customHeight="1" x14ac:dyDescent="0.2">
      <c r="G1459"/>
    </row>
    <row r="1460" spans="7:7" ht="15" customHeight="1" x14ac:dyDescent="0.2">
      <c r="G1460"/>
    </row>
    <row r="1461" spans="7:7" ht="15" customHeight="1" x14ac:dyDescent="0.2">
      <c r="G1461"/>
    </row>
    <row r="1462" spans="7:7" ht="15" customHeight="1" x14ac:dyDescent="0.2">
      <c r="G1462"/>
    </row>
    <row r="1463" spans="7:7" ht="15" customHeight="1" x14ac:dyDescent="0.2">
      <c r="G1463"/>
    </row>
    <row r="1464" spans="7:7" ht="15" customHeight="1" x14ac:dyDescent="0.2">
      <c r="G1464"/>
    </row>
    <row r="1465" spans="7:7" ht="15" customHeight="1" x14ac:dyDescent="0.2">
      <c r="G1465"/>
    </row>
    <row r="1466" spans="7:7" ht="15" customHeight="1" x14ac:dyDescent="0.2">
      <c r="G1466"/>
    </row>
    <row r="1467" spans="7:7" ht="15" customHeight="1" x14ac:dyDescent="0.2">
      <c r="G1467"/>
    </row>
    <row r="1468" spans="7:7" ht="15" customHeight="1" x14ac:dyDescent="0.2">
      <c r="G1468"/>
    </row>
    <row r="1469" spans="7:7" ht="15" customHeight="1" x14ac:dyDescent="0.2">
      <c r="G1469"/>
    </row>
    <row r="1470" spans="7:7" ht="15" customHeight="1" x14ac:dyDescent="0.2">
      <c r="G1470"/>
    </row>
    <row r="1471" spans="7:7" ht="15" customHeight="1" x14ac:dyDescent="0.2">
      <c r="G1471"/>
    </row>
    <row r="1472" spans="7:7" ht="15" customHeight="1" x14ac:dyDescent="0.2">
      <c r="G1472"/>
    </row>
    <row r="1473" spans="7:7" ht="15" customHeight="1" x14ac:dyDescent="0.2">
      <c r="G1473"/>
    </row>
    <row r="1474" spans="7:7" ht="15" customHeight="1" x14ac:dyDescent="0.2">
      <c r="G1474"/>
    </row>
    <row r="1475" spans="7:7" ht="15" customHeight="1" x14ac:dyDescent="0.2">
      <c r="G1475"/>
    </row>
    <row r="1476" spans="7:7" ht="15" customHeight="1" x14ac:dyDescent="0.2">
      <c r="G1476"/>
    </row>
    <row r="1477" spans="7:7" ht="15" customHeight="1" x14ac:dyDescent="0.2">
      <c r="G1477"/>
    </row>
    <row r="1478" spans="7:7" ht="15" customHeight="1" x14ac:dyDescent="0.2">
      <c r="G1478"/>
    </row>
    <row r="1479" spans="7:7" ht="15" customHeight="1" x14ac:dyDescent="0.2">
      <c r="G1479"/>
    </row>
    <row r="1480" spans="7:7" ht="15" customHeight="1" x14ac:dyDescent="0.2">
      <c r="G1480"/>
    </row>
    <row r="1481" spans="7:7" ht="15" customHeight="1" x14ac:dyDescent="0.2">
      <c r="G1481"/>
    </row>
    <row r="1482" spans="7:7" ht="15" customHeight="1" x14ac:dyDescent="0.2">
      <c r="G1482"/>
    </row>
    <row r="1483" spans="7:7" ht="15" customHeight="1" x14ac:dyDescent="0.2">
      <c r="G1483"/>
    </row>
    <row r="1484" spans="7:7" ht="15" customHeight="1" x14ac:dyDescent="0.2">
      <c r="G1484"/>
    </row>
    <row r="1485" spans="7:7" ht="15" customHeight="1" x14ac:dyDescent="0.2">
      <c r="G1485"/>
    </row>
    <row r="1486" spans="7:7" ht="15" customHeight="1" x14ac:dyDescent="0.2">
      <c r="G1486"/>
    </row>
    <row r="1487" spans="7:7" ht="15" customHeight="1" x14ac:dyDescent="0.2">
      <c r="G1487"/>
    </row>
    <row r="1488" spans="7:7" ht="15" customHeight="1" x14ac:dyDescent="0.2">
      <c r="G1488"/>
    </row>
    <row r="1489" spans="7:7" ht="15" customHeight="1" x14ac:dyDescent="0.2">
      <c r="G1489"/>
    </row>
    <row r="1490" spans="7:7" ht="15" customHeight="1" x14ac:dyDescent="0.2">
      <c r="G1490"/>
    </row>
    <row r="1491" spans="7:7" ht="15" customHeight="1" x14ac:dyDescent="0.2">
      <c r="G1491"/>
    </row>
    <row r="1492" spans="7:7" ht="15" customHeight="1" x14ac:dyDescent="0.2">
      <c r="G1492"/>
    </row>
    <row r="1493" spans="7:7" ht="15" customHeight="1" x14ac:dyDescent="0.2">
      <c r="G1493"/>
    </row>
    <row r="1494" spans="7:7" ht="15" customHeight="1" x14ac:dyDescent="0.2">
      <c r="G1494"/>
    </row>
    <row r="1495" spans="7:7" ht="15" customHeight="1" x14ac:dyDescent="0.2">
      <c r="G1495"/>
    </row>
    <row r="1496" spans="7:7" ht="15" customHeight="1" x14ac:dyDescent="0.2">
      <c r="G1496"/>
    </row>
    <row r="1497" spans="7:7" ht="15" customHeight="1" x14ac:dyDescent="0.2">
      <c r="G1497"/>
    </row>
    <row r="1498" spans="7:7" ht="15" customHeight="1" x14ac:dyDescent="0.2">
      <c r="G1498"/>
    </row>
    <row r="1499" spans="7:7" ht="15" customHeight="1" x14ac:dyDescent="0.2">
      <c r="G1499"/>
    </row>
    <row r="1500" spans="7:7" ht="15" customHeight="1" x14ac:dyDescent="0.2">
      <c r="G1500"/>
    </row>
    <row r="1501" spans="7:7" ht="15" customHeight="1" x14ac:dyDescent="0.2">
      <c r="G1501"/>
    </row>
    <row r="1502" spans="7:7" ht="15" customHeight="1" x14ac:dyDescent="0.2">
      <c r="G1502"/>
    </row>
    <row r="1503" spans="7:7" ht="15" customHeight="1" x14ac:dyDescent="0.2">
      <c r="G1503"/>
    </row>
    <row r="1504" spans="7:7" ht="15" customHeight="1" x14ac:dyDescent="0.2">
      <c r="G1504"/>
    </row>
    <row r="1505" spans="7:7" ht="15" customHeight="1" x14ac:dyDescent="0.2">
      <c r="G1505"/>
    </row>
    <row r="1506" spans="7:7" ht="15" customHeight="1" x14ac:dyDescent="0.2">
      <c r="G1506"/>
    </row>
    <row r="1507" spans="7:7" ht="15" customHeight="1" x14ac:dyDescent="0.2">
      <c r="G1507"/>
    </row>
    <row r="1508" spans="7:7" ht="15" customHeight="1" x14ac:dyDescent="0.2">
      <c r="G1508"/>
    </row>
    <row r="1509" spans="7:7" ht="15" customHeight="1" x14ac:dyDescent="0.2">
      <c r="G1509"/>
    </row>
    <row r="1510" spans="7:7" ht="15" customHeight="1" x14ac:dyDescent="0.2">
      <c r="G1510"/>
    </row>
    <row r="1511" spans="7:7" ht="15" customHeight="1" x14ac:dyDescent="0.2">
      <c r="G1511"/>
    </row>
    <row r="1512" spans="7:7" ht="15" customHeight="1" x14ac:dyDescent="0.2">
      <c r="G1512"/>
    </row>
    <row r="1513" spans="7:7" ht="15" customHeight="1" x14ac:dyDescent="0.2">
      <c r="G1513"/>
    </row>
    <row r="1514" spans="7:7" ht="15" customHeight="1" x14ac:dyDescent="0.2">
      <c r="G1514"/>
    </row>
    <row r="1515" spans="7:7" ht="15" customHeight="1" x14ac:dyDescent="0.2">
      <c r="G1515"/>
    </row>
    <row r="1516" spans="7:7" ht="15" customHeight="1" x14ac:dyDescent="0.2">
      <c r="G1516"/>
    </row>
    <row r="1517" spans="7:7" ht="15" customHeight="1" x14ac:dyDescent="0.2">
      <c r="G1517"/>
    </row>
    <row r="1518" spans="7:7" ht="15" customHeight="1" x14ac:dyDescent="0.2">
      <c r="G1518"/>
    </row>
    <row r="1519" spans="7:7" ht="15" customHeight="1" x14ac:dyDescent="0.2">
      <c r="G1519"/>
    </row>
    <row r="1520" spans="7:7" ht="15" customHeight="1" x14ac:dyDescent="0.2">
      <c r="G1520"/>
    </row>
    <row r="1521" spans="7:7" ht="15" customHeight="1" x14ac:dyDescent="0.2">
      <c r="G1521"/>
    </row>
    <row r="1522" spans="7:7" ht="15" customHeight="1" x14ac:dyDescent="0.2">
      <c r="G1522"/>
    </row>
    <row r="1523" spans="7:7" ht="15" customHeight="1" x14ac:dyDescent="0.2">
      <c r="G1523"/>
    </row>
    <row r="1524" spans="7:7" ht="15" customHeight="1" x14ac:dyDescent="0.2">
      <c r="G1524"/>
    </row>
    <row r="1525" spans="7:7" ht="15" customHeight="1" x14ac:dyDescent="0.2">
      <c r="G1525"/>
    </row>
    <row r="1526" spans="7:7" ht="15" customHeight="1" x14ac:dyDescent="0.2">
      <c r="G1526"/>
    </row>
    <row r="1527" spans="7:7" ht="15" customHeight="1" x14ac:dyDescent="0.2">
      <c r="G1527"/>
    </row>
    <row r="1528" spans="7:7" ht="15" customHeight="1" x14ac:dyDescent="0.2">
      <c r="G1528"/>
    </row>
    <row r="1529" spans="7:7" ht="15" customHeight="1" x14ac:dyDescent="0.2">
      <c r="G1529"/>
    </row>
    <row r="1530" spans="7:7" ht="15" customHeight="1" x14ac:dyDescent="0.2">
      <c r="G1530"/>
    </row>
    <row r="1531" spans="7:7" ht="15" customHeight="1" x14ac:dyDescent="0.2">
      <c r="G1531"/>
    </row>
    <row r="1532" spans="7:7" ht="15" customHeight="1" x14ac:dyDescent="0.2">
      <c r="G1532"/>
    </row>
    <row r="1533" spans="7:7" ht="15" customHeight="1" x14ac:dyDescent="0.2">
      <c r="G1533"/>
    </row>
    <row r="1534" spans="7:7" ht="15" customHeight="1" x14ac:dyDescent="0.2">
      <c r="G1534"/>
    </row>
    <row r="1535" spans="7:7" ht="15" customHeight="1" x14ac:dyDescent="0.2">
      <c r="G1535"/>
    </row>
    <row r="1536" spans="7:7" ht="15" customHeight="1" x14ac:dyDescent="0.2">
      <c r="G1536"/>
    </row>
    <row r="1537" spans="7:7" ht="15" customHeight="1" x14ac:dyDescent="0.2">
      <c r="G1537"/>
    </row>
    <row r="1538" spans="7:7" ht="15" customHeight="1" x14ac:dyDescent="0.2">
      <c r="G1538"/>
    </row>
    <row r="1539" spans="7:7" ht="15" customHeight="1" x14ac:dyDescent="0.2">
      <c r="G1539"/>
    </row>
    <row r="1540" spans="7:7" ht="15" customHeight="1" x14ac:dyDescent="0.2">
      <c r="G1540"/>
    </row>
    <row r="1541" spans="7:7" ht="15" customHeight="1" x14ac:dyDescent="0.2">
      <c r="G1541"/>
    </row>
    <row r="1542" spans="7:7" ht="15" customHeight="1" x14ac:dyDescent="0.2">
      <c r="G1542"/>
    </row>
    <row r="1543" spans="7:7" ht="15" customHeight="1" x14ac:dyDescent="0.2">
      <c r="G1543"/>
    </row>
    <row r="1544" spans="7:7" ht="15" customHeight="1" x14ac:dyDescent="0.2">
      <c r="G1544"/>
    </row>
    <row r="1545" spans="7:7" ht="15" customHeight="1" x14ac:dyDescent="0.2">
      <c r="G1545"/>
    </row>
    <row r="1546" spans="7:7" ht="15" customHeight="1" x14ac:dyDescent="0.2">
      <c r="G1546"/>
    </row>
    <row r="1547" spans="7:7" ht="15" customHeight="1" x14ac:dyDescent="0.2">
      <c r="G1547"/>
    </row>
    <row r="1548" spans="7:7" ht="15" customHeight="1" x14ac:dyDescent="0.2">
      <c r="G1548"/>
    </row>
    <row r="1549" spans="7:7" ht="15" customHeight="1" x14ac:dyDescent="0.2">
      <c r="G1549"/>
    </row>
    <row r="1550" spans="7:7" ht="15" customHeight="1" x14ac:dyDescent="0.2">
      <c r="G1550"/>
    </row>
    <row r="1551" spans="7:7" ht="15" customHeight="1" x14ac:dyDescent="0.2">
      <c r="G1551"/>
    </row>
    <row r="1552" spans="7:7" ht="15" customHeight="1" x14ac:dyDescent="0.2">
      <c r="G1552"/>
    </row>
    <row r="1553" spans="7:7" ht="15" customHeight="1" x14ac:dyDescent="0.2">
      <c r="G1553"/>
    </row>
    <row r="1554" spans="7:7" ht="15" customHeight="1" x14ac:dyDescent="0.2">
      <c r="G1554"/>
    </row>
    <row r="1555" spans="7:7" ht="15" customHeight="1" x14ac:dyDescent="0.2">
      <c r="G1555"/>
    </row>
    <row r="1556" spans="7:7" ht="15" customHeight="1" x14ac:dyDescent="0.2">
      <c r="G1556"/>
    </row>
    <row r="1557" spans="7:7" ht="15" customHeight="1" x14ac:dyDescent="0.2">
      <c r="G1557"/>
    </row>
    <row r="1558" spans="7:7" ht="15" customHeight="1" x14ac:dyDescent="0.2">
      <c r="G1558"/>
    </row>
    <row r="1559" spans="7:7" ht="15" customHeight="1" x14ac:dyDescent="0.2">
      <c r="G1559"/>
    </row>
    <row r="1560" spans="7:7" ht="15" customHeight="1" x14ac:dyDescent="0.2">
      <c r="G1560"/>
    </row>
    <row r="1561" spans="7:7" ht="15" customHeight="1" x14ac:dyDescent="0.2">
      <c r="G1561"/>
    </row>
    <row r="1562" spans="7:7" ht="15" customHeight="1" x14ac:dyDescent="0.2">
      <c r="G1562"/>
    </row>
    <row r="1563" spans="7:7" ht="15" customHeight="1" x14ac:dyDescent="0.2">
      <c r="G1563"/>
    </row>
    <row r="1564" spans="7:7" ht="15" customHeight="1" x14ac:dyDescent="0.2">
      <c r="G1564"/>
    </row>
    <row r="1565" spans="7:7" ht="15" customHeight="1" x14ac:dyDescent="0.2">
      <c r="G1565"/>
    </row>
    <row r="1566" spans="7:7" ht="15" customHeight="1" x14ac:dyDescent="0.2">
      <c r="G1566"/>
    </row>
    <row r="1567" spans="7:7" ht="15" customHeight="1" x14ac:dyDescent="0.2">
      <c r="G1567"/>
    </row>
    <row r="1568" spans="7:7" ht="15" customHeight="1" x14ac:dyDescent="0.2">
      <c r="G1568"/>
    </row>
    <row r="1569" spans="7:7" ht="15" customHeight="1" x14ac:dyDescent="0.2">
      <c r="G1569"/>
    </row>
    <row r="1570" spans="7:7" ht="15" customHeight="1" x14ac:dyDescent="0.2">
      <c r="G1570"/>
    </row>
    <row r="1571" spans="7:7" ht="15" customHeight="1" x14ac:dyDescent="0.2">
      <c r="G1571"/>
    </row>
    <row r="1572" spans="7:7" ht="15" customHeight="1" x14ac:dyDescent="0.2">
      <c r="G1572"/>
    </row>
    <row r="1573" spans="7:7" ht="15" customHeight="1" x14ac:dyDescent="0.2">
      <c r="G1573"/>
    </row>
    <row r="1574" spans="7:7" ht="15" customHeight="1" x14ac:dyDescent="0.2">
      <c r="G1574"/>
    </row>
    <row r="1575" spans="7:7" ht="15" customHeight="1" x14ac:dyDescent="0.2">
      <c r="G1575"/>
    </row>
    <row r="1576" spans="7:7" ht="15" customHeight="1" x14ac:dyDescent="0.2">
      <c r="G1576"/>
    </row>
    <row r="1577" spans="7:7" ht="15" customHeight="1" x14ac:dyDescent="0.2">
      <c r="G1577"/>
    </row>
    <row r="1578" spans="7:7" ht="15" customHeight="1" x14ac:dyDescent="0.2">
      <c r="G1578"/>
    </row>
    <row r="1579" spans="7:7" ht="15" customHeight="1" x14ac:dyDescent="0.2">
      <c r="G1579"/>
    </row>
    <row r="1580" spans="7:7" ht="15" customHeight="1" x14ac:dyDescent="0.2">
      <c r="G1580"/>
    </row>
    <row r="1581" spans="7:7" ht="15" customHeight="1" x14ac:dyDescent="0.2">
      <c r="G1581"/>
    </row>
    <row r="1582" spans="7:7" ht="15" customHeight="1" x14ac:dyDescent="0.2">
      <c r="G1582"/>
    </row>
    <row r="1583" spans="7:7" ht="15" customHeight="1" x14ac:dyDescent="0.2">
      <c r="G1583"/>
    </row>
    <row r="1584" spans="7:7" ht="15" customHeight="1" x14ac:dyDescent="0.2">
      <c r="G1584"/>
    </row>
    <row r="1585" spans="7:7" ht="15" customHeight="1" x14ac:dyDescent="0.2">
      <c r="G1585"/>
    </row>
    <row r="1586" spans="7:7" ht="15" customHeight="1" x14ac:dyDescent="0.2">
      <c r="G1586"/>
    </row>
    <row r="1587" spans="7:7" ht="15" customHeight="1" x14ac:dyDescent="0.2">
      <c r="G1587"/>
    </row>
    <row r="1588" spans="7:7" ht="15" customHeight="1" x14ac:dyDescent="0.2">
      <c r="G1588"/>
    </row>
    <row r="1589" spans="7:7" ht="15" customHeight="1" x14ac:dyDescent="0.2">
      <c r="G1589"/>
    </row>
    <row r="1590" spans="7:7" ht="15" customHeight="1" x14ac:dyDescent="0.2">
      <c r="G1590"/>
    </row>
    <row r="1591" spans="7:7" ht="15" customHeight="1" x14ac:dyDescent="0.2">
      <c r="G1591"/>
    </row>
    <row r="1592" spans="7:7" ht="15" customHeight="1" x14ac:dyDescent="0.2">
      <c r="G1592"/>
    </row>
    <row r="1593" spans="7:7" ht="15" customHeight="1" x14ac:dyDescent="0.2">
      <c r="G1593"/>
    </row>
    <row r="1594" spans="7:7" ht="15" customHeight="1" x14ac:dyDescent="0.2">
      <c r="G1594"/>
    </row>
    <row r="1595" spans="7:7" ht="15" customHeight="1" x14ac:dyDescent="0.2">
      <c r="G1595"/>
    </row>
    <row r="1596" spans="7:7" ht="15" customHeight="1" x14ac:dyDescent="0.2">
      <c r="G1596"/>
    </row>
    <row r="1597" spans="7:7" ht="15" customHeight="1" x14ac:dyDescent="0.2">
      <c r="G1597"/>
    </row>
    <row r="1598" spans="7:7" ht="15" customHeight="1" x14ac:dyDescent="0.2">
      <c r="G1598"/>
    </row>
    <row r="1599" spans="7:7" ht="15" customHeight="1" x14ac:dyDescent="0.2">
      <c r="G1599"/>
    </row>
    <row r="1600" spans="7:7" ht="15" customHeight="1" x14ac:dyDescent="0.2">
      <c r="G1600"/>
    </row>
    <row r="1601" spans="7:7" ht="15" customHeight="1" x14ac:dyDescent="0.2">
      <c r="G1601"/>
    </row>
    <row r="1602" spans="7:7" ht="15" customHeight="1" x14ac:dyDescent="0.2">
      <c r="G1602"/>
    </row>
    <row r="1603" spans="7:7" ht="15" customHeight="1" x14ac:dyDescent="0.2">
      <c r="G1603"/>
    </row>
    <row r="1604" spans="7:7" ht="15" customHeight="1" x14ac:dyDescent="0.2">
      <c r="G1604"/>
    </row>
    <row r="1605" spans="7:7" ht="15" customHeight="1" x14ac:dyDescent="0.2">
      <c r="G1605"/>
    </row>
    <row r="1606" spans="7:7" ht="15" customHeight="1" x14ac:dyDescent="0.2">
      <c r="G1606"/>
    </row>
    <row r="1607" spans="7:7" ht="15" customHeight="1" x14ac:dyDescent="0.2">
      <c r="G1607"/>
    </row>
    <row r="1608" spans="7:7" ht="15" customHeight="1" x14ac:dyDescent="0.2">
      <c r="G1608"/>
    </row>
    <row r="1609" spans="7:7" ht="15" customHeight="1" x14ac:dyDescent="0.2">
      <c r="G1609"/>
    </row>
    <row r="1610" spans="7:7" ht="15" customHeight="1" x14ac:dyDescent="0.2">
      <c r="G1610"/>
    </row>
    <row r="1611" spans="7:7" ht="15" customHeight="1" x14ac:dyDescent="0.2">
      <c r="G1611"/>
    </row>
    <row r="1612" spans="7:7" ht="15" customHeight="1" x14ac:dyDescent="0.2">
      <c r="G1612"/>
    </row>
    <row r="1613" spans="7:7" ht="15" customHeight="1" x14ac:dyDescent="0.2">
      <c r="G1613"/>
    </row>
    <row r="1614" spans="7:7" ht="15" customHeight="1" x14ac:dyDescent="0.2">
      <c r="G1614"/>
    </row>
    <row r="1615" spans="7:7" ht="15" customHeight="1" x14ac:dyDescent="0.2">
      <c r="G1615"/>
    </row>
    <row r="1616" spans="7:7" ht="15" customHeight="1" x14ac:dyDescent="0.2">
      <c r="G1616"/>
    </row>
    <row r="1617" spans="7:7" ht="15" customHeight="1" x14ac:dyDescent="0.2">
      <c r="G1617"/>
    </row>
    <row r="1618" spans="7:7" ht="15" customHeight="1" x14ac:dyDescent="0.2">
      <c r="G1618"/>
    </row>
    <row r="1619" spans="7:7" ht="15" customHeight="1" x14ac:dyDescent="0.2">
      <c r="G1619"/>
    </row>
    <row r="1620" spans="7:7" ht="15" customHeight="1" x14ac:dyDescent="0.2">
      <c r="G1620"/>
    </row>
    <row r="1621" spans="7:7" ht="15" customHeight="1" x14ac:dyDescent="0.2">
      <c r="G1621"/>
    </row>
    <row r="1622" spans="7:7" ht="15" customHeight="1" x14ac:dyDescent="0.2">
      <c r="G1622"/>
    </row>
    <row r="1623" spans="7:7" ht="15" customHeight="1" x14ac:dyDescent="0.2">
      <c r="G1623"/>
    </row>
    <row r="1624" spans="7:7" ht="15" customHeight="1" x14ac:dyDescent="0.2">
      <c r="G1624"/>
    </row>
    <row r="1625" spans="7:7" ht="15" customHeight="1" x14ac:dyDescent="0.2">
      <c r="G1625"/>
    </row>
    <row r="1626" spans="7:7" ht="15" customHeight="1" x14ac:dyDescent="0.2">
      <c r="G1626"/>
    </row>
    <row r="1627" spans="7:7" ht="15" customHeight="1" x14ac:dyDescent="0.2">
      <c r="G1627"/>
    </row>
    <row r="1628" spans="7:7" ht="15" customHeight="1" x14ac:dyDescent="0.2">
      <c r="G1628"/>
    </row>
    <row r="1629" spans="7:7" ht="15" customHeight="1" x14ac:dyDescent="0.2">
      <c r="G1629"/>
    </row>
    <row r="1630" spans="7:7" ht="15" customHeight="1" x14ac:dyDescent="0.2">
      <c r="G1630"/>
    </row>
    <row r="1631" spans="7:7" ht="15" customHeight="1" x14ac:dyDescent="0.2">
      <c r="G1631"/>
    </row>
    <row r="1632" spans="7:7" ht="15" customHeight="1" x14ac:dyDescent="0.2">
      <c r="G1632"/>
    </row>
    <row r="1633" spans="7:7" ht="15" customHeight="1" x14ac:dyDescent="0.2">
      <c r="G1633"/>
    </row>
    <row r="1634" spans="7:7" ht="15" customHeight="1" x14ac:dyDescent="0.2">
      <c r="G1634"/>
    </row>
    <row r="1635" spans="7:7" ht="15" customHeight="1" x14ac:dyDescent="0.2">
      <c r="G1635"/>
    </row>
    <row r="1636" spans="7:7" ht="15" customHeight="1" x14ac:dyDescent="0.2">
      <c r="G1636"/>
    </row>
    <row r="1637" spans="7:7" ht="15" customHeight="1" x14ac:dyDescent="0.2">
      <c r="G1637"/>
    </row>
    <row r="1638" spans="7:7" ht="15" customHeight="1" x14ac:dyDescent="0.2">
      <c r="G1638"/>
    </row>
    <row r="1639" spans="7:7" ht="15" customHeight="1" x14ac:dyDescent="0.2">
      <c r="G1639"/>
    </row>
    <row r="1640" spans="7:7" ht="15" customHeight="1" x14ac:dyDescent="0.2">
      <c r="G1640"/>
    </row>
    <row r="1641" spans="7:7" ht="15" customHeight="1" x14ac:dyDescent="0.2">
      <c r="G1641"/>
    </row>
    <row r="1642" spans="7:7" ht="15" customHeight="1" x14ac:dyDescent="0.2">
      <c r="G1642"/>
    </row>
    <row r="1643" spans="7:7" ht="15" customHeight="1" x14ac:dyDescent="0.2">
      <c r="G1643"/>
    </row>
    <row r="1644" spans="7:7" ht="15" customHeight="1" x14ac:dyDescent="0.2">
      <c r="G1644"/>
    </row>
    <row r="1645" spans="7:7" ht="15" customHeight="1" x14ac:dyDescent="0.2">
      <c r="G1645"/>
    </row>
    <row r="1646" spans="7:7" ht="15" customHeight="1" x14ac:dyDescent="0.2">
      <c r="G1646"/>
    </row>
    <row r="1647" spans="7:7" ht="15" customHeight="1" x14ac:dyDescent="0.2">
      <c r="G1647"/>
    </row>
    <row r="1648" spans="7:7" ht="15" customHeight="1" x14ac:dyDescent="0.2">
      <c r="G1648"/>
    </row>
    <row r="1649" spans="7:7" ht="15" customHeight="1" x14ac:dyDescent="0.2">
      <c r="G1649"/>
    </row>
    <row r="1650" spans="7:7" ht="15" customHeight="1" x14ac:dyDescent="0.2">
      <c r="G1650"/>
    </row>
    <row r="1651" spans="7:7" ht="15" customHeight="1" x14ac:dyDescent="0.2">
      <c r="G1651"/>
    </row>
    <row r="1652" spans="7:7" ht="15" customHeight="1" x14ac:dyDescent="0.2">
      <c r="G1652"/>
    </row>
    <row r="1653" spans="7:7" ht="15" customHeight="1" x14ac:dyDescent="0.2">
      <c r="G1653"/>
    </row>
    <row r="1654" spans="7:7" ht="15" customHeight="1" x14ac:dyDescent="0.2">
      <c r="G1654"/>
    </row>
    <row r="1655" spans="7:7" ht="15" customHeight="1" x14ac:dyDescent="0.2">
      <c r="G1655"/>
    </row>
    <row r="1656" spans="7:7" ht="15" customHeight="1" x14ac:dyDescent="0.2">
      <c r="G1656"/>
    </row>
    <row r="1657" spans="7:7" ht="15" customHeight="1" x14ac:dyDescent="0.2">
      <c r="G1657"/>
    </row>
    <row r="1658" spans="7:7" ht="15" customHeight="1" x14ac:dyDescent="0.2">
      <c r="G1658"/>
    </row>
    <row r="1659" spans="7:7" ht="15" customHeight="1" x14ac:dyDescent="0.2">
      <c r="G1659"/>
    </row>
    <row r="1660" spans="7:7" ht="15" customHeight="1" x14ac:dyDescent="0.2">
      <c r="G1660"/>
    </row>
    <row r="1661" spans="7:7" ht="15" customHeight="1" x14ac:dyDescent="0.2">
      <c r="G1661"/>
    </row>
    <row r="1662" spans="7:7" ht="15" customHeight="1" x14ac:dyDescent="0.2">
      <c r="G1662"/>
    </row>
    <row r="1663" spans="7:7" ht="15" customHeight="1" x14ac:dyDescent="0.2">
      <c r="G1663"/>
    </row>
    <row r="1664" spans="7:7" ht="15" customHeight="1" x14ac:dyDescent="0.2">
      <c r="G1664"/>
    </row>
    <row r="1665" spans="7:7" ht="15" customHeight="1" x14ac:dyDescent="0.2">
      <c r="G1665"/>
    </row>
    <row r="1666" spans="7:7" ht="15" customHeight="1" x14ac:dyDescent="0.2">
      <c r="G1666"/>
    </row>
    <row r="1667" spans="7:7" ht="15" customHeight="1" x14ac:dyDescent="0.2">
      <c r="G1667"/>
    </row>
    <row r="1668" spans="7:7" ht="15" customHeight="1" x14ac:dyDescent="0.2">
      <c r="G1668"/>
    </row>
    <row r="1669" spans="7:7" ht="15" customHeight="1" x14ac:dyDescent="0.2">
      <c r="G1669"/>
    </row>
    <row r="1670" spans="7:7" ht="15" customHeight="1" x14ac:dyDescent="0.2">
      <c r="G1670"/>
    </row>
    <row r="1671" spans="7:7" ht="15" customHeight="1" x14ac:dyDescent="0.2">
      <c r="G1671"/>
    </row>
    <row r="1672" spans="7:7" ht="15" customHeight="1" x14ac:dyDescent="0.2">
      <c r="G1672"/>
    </row>
    <row r="1673" spans="7:7" ht="15" customHeight="1" x14ac:dyDescent="0.2">
      <c r="G1673"/>
    </row>
    <row r="1674" spans="7:7" ht="15" customHeight="1" x14ac:dyDescent="0.2">
      <c r="G1674"/>
    </row>
    <row r="1675" spans="7:7" ht="15" customHeight="1" x14ac:dyDescent="0.2">
      <c r="G1675"/>
    </row>
    <row r="1676" spans="7:7" ht="15" customHeight="1" x14ac:dyDescent="0.2">
      <c r="G1676"/>
    </row>
    <row r="1677" spans="7:7" ht="15" customHeight="1" x14ac:dyDescent="0.2">
      <c r="G1677"/>
    </row>
    <row r="1678" spans="7:7" ht="15" customHeight="1" x14ac:dyDescent="0.2">
      <c r="G1678"/>
    </row>
    <row r="1679" spans="7:7" ht="15" customHeight="1" x14ac:dyDescent="0.2">
      <c r="G1679"/>
    </row>
    <row r="1680" spans="7:7" ht="15" customHeight="1" x14ac:dyDescent="0.2">
      <c r="G1680"/>
    </row>
    <row r="1681" spans="7:7" ht="15" customHeight="1" x14ac:dyDescent="0.2">
      <c r="G1681"/>
    </row>
    <row r="1682" spans="7:7" ht="15" customHeight="1" x14ac:dyDescent="0.2">
      <c r="G1682"/>
    </row>
    <row r="1683" spans="7:7" ht="15" customHeight="1" x14ac:dyDescent="0.2">
      <c r="G1683"/>
    </row>
    <row r="1684" spans="7:7" ht="15" customHeight="1" x14ac:dyDescent="0.2">
      <c r="G1684"/>
    </row>
    <row r="1685" spans="7:7" ht="15" customHeight="1" x14ac:dyDescent="0.2">
      <c r="G1685"/>
    </row>
    <row r="1686" spans="7:7" ht="15" customHeight="1" x14ac:dyDescent="0.2">
      <c r="G1686"/>
    </row>
    <row r="1687" spans="7:7" ht="15" customHeight="1" x14ac:dyDescent="0.2">
      <c r="G1687"/>
    </row>
    <row r="1688" spans="7:7" ht="15" customHeight="1" x14ac:dyDescent="0.2">
      <c r="G1688"/>
    </row>
    <row r="1689" spans="7:7" ht="15" customHeight="1" x14ac:dyDescent="0.2">
      <c r="G1689"/>
    </row>
    <row r="1690" spans="7:7" ht="15" customHeight="1" x14ac:dyDescent="0.2">
      <c r="G1690"/>
    </row>
    <row r="1691" spans="7:7" ht="15" customHeight="1" x14ac:dyDescent="0.2">
      <c r="G1691"/>
    </row>
    <row r="1692" spans="7:7" ht="15" customHeight="1" x14ac:dyDescent="0.2">
      <c r="G1692"/>
    </row>
    <row r="1693" spans="7:7" ht="15" customHeight="1" x14ac:dyDescent="0.2">
      <c r="G1693"/>
    </row>
    <row r="1694" spans="7:7" ht="15" customHeight="1" x14ac:dyDescent="0.2">
      <c r="G1694"/>
    </row>
    <row r="1695" spans="7:7" ht="15" customHeight="1" x14ac:dyDescent="0.2">
      <c r="G1695"/>
    </row>
    <row r="1696" spans="7:7" ht="15" customHeight="1" x14ac:dyDescent="0.2">
      <c r="G1696"/>
    </row>
    <row r="1697" spans="7:7" ht="15" customHeight="1" x14ac:dyDescent="0.2">
      <c r="G1697"/>
    </row>
    <row r="1698" spans="7:7" ht="15" customHeight="1" x14ac:dyDescent="0.2">
      <c r="G1698"/>
    </row>
    <row r="1699" spans="7:7" ht="15" customHeight="1" x14ac:dyDescent="0.2">
      <c r="G1699"/>
    </row>
    <row r="1700" spans="7:7" ht="15" customHeight="1" x14ac:dyDescent="0.2">
      <c r="G1700"/>
    </row>
    <row r="1701" spans="7:7" ht="15" customHeight="1" x14ac:dyDescent="0.2">
      <c r="G1701"/>
    </row>
    <row r="1702" spans="7:7" ht="15" customHeight="1" x14ac:dyDescent="0.2">
      <c r="G1702"/>
    </row>
    <row r="1703" spans="7:7" ht="15" customHeight="1" x14ac:dyDescent="0.2">
      <c r="G1703"/>
    </row>
    <row r="1704" spans="7:7" ht="15" customHeight="1" x14ac:dyDescent="0.2">
      <c r="G1704"/>
    </row>
    <row r="1705" spans="7:7" ht="15" customHeight="1" x14ac:dyDescent="0.2">
      <c r="G1705"/>
    </row>
    <row r="1706" spans="7:7" ht="15" customHeight="1" x14ac:dyDescent="0.2">
      <c r="G1706"/>
    </row>
    <row r="1707" spans="7:7" ht="15" customHeight="1" x14ac:dyDescent="0.2">
      <c r="G1707"/>
    </row>
    <row r="1708" spans="7:7" ht="15" customHeight="1" x14ac:dyDescent="0.2">
      <c r="G1708"/>
    </row>
    <row r="1709" spans="7:7" ht="15" customHeight="1" x14ac:dyDescent="0.2">
      <c r="G1709"/>
    </row>
    <row r="1710" spans="7:7" ht="15" customHeight="1" x14ac:dyDescent="0.2">
      <c r="G1710"/>
    </row>
    <row r="1711" spans="7:7" ht="15" customHeight="1" x14ac:dyDescent="0.2">
      <c r="G1711"/>
    </row>
    <row r="1712" spans="7:7" ht="15" customHeight="1" x14ac:dyDescent="0.2">
      <c r="G1712"/>
    </row>
    <row r="1713" spans="7:7" ht="15" customHeight="1" x14ac:dyDescent="0.2">
      <c r="G1713"/>
    </row>
    <row r="1714" spans="7:7" ht="15" customHeight="1" x14ac:dyDescent="0.2">
      <c r="G1714"/>
    </row>
    <row r="1715" spans="7:7" ht="15" customHeight="1" x14ac:dyDescent="0.2">
      <c r="G1715"/>
    </row>
    <row r="1716" spans="7:7" ht="15" customHeight="1" x14ac:dyDescent="0.2">
      <c r="G1716"/>
    </row>
    <row r="1717" spans="7:7" ht="15" customHeight="1" x14ac:dyDescent="0.2">
      <c r="G1717"/>
    </row>
    <row r="1718" spans="7:7" ht="15" customHeight="1" x14ac:dyDescent="0.2">
      <c r="G1718"/>
    </row>
    <row r="1719" spans="7:7" ht="15" customHeight="1" x14ac:dyDescent="0.2">
      <c r="G1719"/>
    </row>
    <row r="1720" spans="7:7" ht="15" customHeight="1" x14ac:dyDescent="0.2">
      <c r="G1720"/>
    </row>
    <row r="1721" spans="7:7" ht="15" customHeight="1" x14ac:dyDescent="0.2">
      <c r="G1721"/>
    </row>
    <row r="1722" spans="7:7" ht="15" customHeight="1" x14ac:dyDescent="0.2">
      <c r="G1722"/>
    </row>
    <row r="1723" spans="7:7" ht="15" customHeight="1" x14ac:dyDescent="0.2">
      <c r="G1723"/>
    </row>
    <row r="1724" spans="7:7" ht="15" customHeight="1" x14ac:dyDescent="0.2">
      <c r="G1724"/>
    </row>
    <row r="1725" spans="7:7" ht="15" customHeight="1" x14ac:dyDescent="0.2">
      <c r="G1725"/>
    </row>
    <row r="1726" spans="7:7" ht="15" customHeight="1" x14ac:dyDescent="0.2">
      <c r="G1726"/>
    </row>
    <row r="1727" spans="7:7" ht="15" customHeight="1" x14ac:dyDescent="0.2">
      <c r="G1727"/>
    </row>
    <row r="1728" spans="7:7" ht="15" customHeight="1" x14ac:dyDescent="0.2">
      <c r="G1728"/>
    </row>
    <row r="1729" spans="7:7" ht="15" customHeight="1" x14ac:dyDescent="0.2">
      <c r="G1729"/>
    </row>
    <row r="1730" spans="7:7" ht="15" customHeight="1" x14ac:dyDescent="0.2">
      <c r="G1730"/>
    </row>
    <row r="1731" spans="7:7" ht="15" customHeight="1" x14ac:dyDescent="0.2">
      <c r="G1731"/>
    </row>
    <row r="1732" spans="7:7" ht="15" customHeight="1" x14ac:dyDescent="0.2">
      <c r="G1732"/>
    </row>
    <row r="1733" spans="7:7" ht="15" customHeight="1" x14ac:dyDescent="0.2">
      <c r="G1733"/>
    </row>
    <row r="1734" spans="7:7" ht="15" customHeight="1" x14ac:dyDescent="0.2">
      <c r="G1734"/>
    </row>
    <row r="1735" spans="7:7" ht="15" customHeight="1" x14ac:dyDescent="0.2">
      <c r="G1735"/>
    </row>
    <row r="1736" spans="7:7" ht="15" customHeight="1" x14ac:dyDescent="0.2">
      <c r="G1736"/>
    </row>
    <row r="1737" spans="7:7" ht="15" customHeight="1" x14ac:dyDescent="0.2">
      <c r="G1737"/>
    </row>
    <row r="1738" spans="7:7" ht="15" customHeight="1" x14ac:dyDescent="0.2">
      <c r="G1738"/>
    </row>
    <row r="1739" spans="7:7" ht="15" customHeight="1" x14ac:dyDescent="0.2">
      <c r="G1739"/>
    </row>
    <row r="1740" spans="7:7" ht="15" customHeight="1" x14ac:dyDescent="0.2">
      <c r="G1740"/>
    </row>
    <row r="1741" spans="7:7" ht="15" customHeight="1" x14ac:dyDescent="0.2">
      <c r="G1741"/>
    </row>
    <row r="1742" spans="7:7" ht="15" customHeight="1" x14ac:dyDescent="0.2">
      <c r="G1742"/>
    </row>
    <row r="1743" spans="7:7" ht="15" customHeight="1" x14ac:dyDescent="0.2">
      <c r="G1743"/>
    </row>
    <row r="1744" spans="7:7" ht="15" customHeight="1" x14ac:dyDescent="0.2">
      <c r="G1744"/>
    </row>
    <row r="1745" spans="7:7" ht="15" customHeight="1" x14ac:dyDescent="0.2">
      <c r="G1745"/>
    </row>
    <row r="1746" spans="7:7" ht="15" customHeight="1" x14ac:dyDescent="0.2">
      <c r="G1746"/>
    </row>
    <row r="1747" spans="7:7" ht="15" customHeight="1" x14ac:dyDescent="0.2">
      <c r="G1747"/>
    </row>
    <row r="1748" spans="7:7" ht="15" customHeight="1" x14ac:dyDescent="0.2">
      <c r="G1748"/>
    </row>
    <row r="1749" spans="7:7" ht="15" customHeight="1" x14ac:dyDescent="0.2">
      <c r="G1749"/>
    </row>
    <row r="1750" spans="7:7" ht="15" customHeight="1" x14ac:dyDescent="0.2">
      <c r="G1750"/>
    </row>
    <row r="1751" spans="7:7" ht="15" customHeight="1" x14ac:dyDescent="0.2">
      <c r="G1751"/>
    </row>
    <row r="1752" spans="7:7" ht="15" customHeight="1" x14ac:dyDescent="0.2">
      <c r="G1752"/>
    </row>
    <row r="1753" spans="7:7" ht="15" customHeight="1" x14ac:dyDescent="0.2">
      <c r="G1753"/>
    </row>
    <row r="1754" spans="7:7" ht="15" customHeight="1" x14ac:dyDescent="0.2">
      <c r="G1754"/>
    </row>
    <row r="1755" spans="7:7" ht="15" customHeight="1" x14ac:dyDescent="0.2">
      <c r="G1755"/>
    </row>
    <row r="1756" spans="7:7" ht="15" customHeight="1" x14ac:dyDescent="0.2">
      <c r="G1756"/>
    </row>
    <row r="1757" spans="7:7" ht="15" customHeight="1" x14ac:dyDescent="0.2">
      <c r="G1757"/>
    </row>
    <row r="1758" spans="7:7" ht="15" customHeight="1" x14ac:dyDescent="0.2">
      <c r="G1758"/>
    </row>
    <row r="1759" spans="7:7" ht="15" customHeight="1" x14ac:dyDescent="0.2">
      <c r="G1759"/>
    </row>
    <row r="1760" spans="7:7" ht="15" customHeight="1" x14ac:dyDescent="0.2">
      <c r="G1760"/>
    </row>
    <row r="1761" spans="7:7" ht="15" customHeight="1" x14ac:dyDescent="0.2">
      <c r="G1761"/>
    </row>
    <row r="1762" spans="7:7" ht="15" customHeight="1" x14ac:dyDescent="0.2">
      <c r="G1762"/>
    </row>
    <row r="1763" spans="7:7" ht="15" customHeight="1" x14ac:dyDescent="0.2">
      <c r="G1763"/>
    </row>
    <row r="1764" spans="7:7" ht="15" customHeight="1" x14ac:dyDescent="0.2">
      <c r="G1764"/>
    </row>
    <row r="1765" spans="7:7" ht="15" customHeight="1" x14ac:dyDescent="0.2">
      <c r="G1765"/>
    </row>
    <row r="1766" spans="7:7" ht="15" customHeight="1" x14ac:dyDescent="0.2">
      <c r="G1766"/>
    </row>
    <row r="1767" spans="7:7" ht="15" customHeight="1" x14ac:dyDescent="0.2">
      <c r="G1767"/>
    </row>
    <row r="1768" spans="7:7" ht="15" customHeight="1" x14ac:dyDescent="0.2">
      <c r="G1768"/>
    </row>
    <row r="1769" spans="7:7" ht="15" customHeight="1" x14ac:dyDescent="0.2">
      <c r="G1769"/>
    </row>
    <row r="1770" spans="7:7" ht="15" customHeight="1" x14ac:dyDescent="0.2">
      <c r="G1770"/>
    </row>
    <row r="1771" spans="7:7" ht="15" customHeight="1" x14ac:dyDescent="0.2">
      <c r="G1771"/>
    </row>
    <row r="1772" spans="7:7" ht="15" customHeight="1" x14ac:dyDescent="0.2">
      <c r="G1772"/>
    </row>
    <row r="1773" spans="7:7" ht="15" customHeight="1" x14ac:dyDescent="0.2">
      <c r="G1773"/>
    </row>
    <row r="1774" spans="7:7" ht="15" customHeight="1" x14ac:dyDescent="0.2">
      <c r="G1774"/>
    </row>
    <row r="1775" spans="7:7" ht="15" customHeight="1" x14ac:dyDescent="0.2">
      <c r="G1775"/>
    </row>
    <row r="1776" spans="7:7" ht="15" customHeight="1" x14ac:dyDescent="0.2">
      <c r="G1776"/>
    </row>
    <row r="1777" spans="7:7" ht="15" customHeight="1" x14ac:dyDescent="0.2">
      <c r="G1777"/>
    </row>
    <row r="1778" spans="7:7" ht="15" customHeight="1" x14ac:dyDescent="0.2">
      <c r="G1778"/>
    </row>
    <row r="1779" spans="7:7" ht="15" customHeight="1" x14ac:dyDescent="0.2">
      <c r="G1779"/>
    </row>
    <row r="1780" spans="7:7" ht="15" customHeight="1" x14ac:dyDescent="0.2">
      <c r="G1780"/>
    </row>
    <row r="1781" spans="7:7" ht="15" customHeight="1" x14ac:dyDescent="0.2">
      <c r="G1781"/>
    </row>
    <row r="1782" spans="7:7" ht="15" customHeight="1" x14ac:dyDescent="0.2">
      <c r="G1782"/>
    </row>
    <row r="1783" spans="7:7" ht="15" customHeight="1" x14ac:dyDescent="0.2">
      <c r="G1783"/>
    </row>
    <row r="1784" spans="7:7" ht="15" customHeight="1" x14ac:dyDescent="0.2">
      <c r="G1784"/>
    </row>
    <row r="1785" spans="7:7" ht="15" customHeight="1" x14ac:dyDescent="0.2">
      <c r="G1785"/>
    </row>
    <row r="1786" spans="7:7" ht="15" customHeight="1" x14ac:dyDescent="0.2">
      <c r="G1786"/>
    </row>
    <row r="1787" spans="7:7" ht="15" customHeight="1" x14ac:dyDescent="0.2">
      <c r="G1787"/>
    </row>
    <row r="1788" spans="7:7" ht="15" customHeight="1" x14ac:dyDescent="0.2">
      <c r="G1788"/>
    </row>
    <row r="1789" spans="7:7" ht="15" customHeight="1" x14ac:dyDescent="0.2">
      <c r="G1789"/>
    </row>
    <row r="1790" spans="7:7" ht="15" customHeight="1" x14ac:dyDescent="0.2">
      <c r="G1790"/>
    </row>
    <row r="1791" spans="7:7" ht="15" customHeight="1" x14ac:dyDescent="0.2">
      <c r="G1791"/>
    </row>
    <row r="1792" spans="7:7" ht="15" customHeight="1" x14ac:dyDescent="0.2">
      <c r="G1792"/>
    </row>
    <row r="1793" spans="7:7" ht="15" customHeight="1" x14ac:dyDescent="0.2">
      <c r="G1793"/>
    </row>
    <row r="1794" spans="7:7" ht="15" customHeight="1" x14ac:dyDescent="0.2">
      <c r="G1794"/>
    </row>
    <row r="1795" spans="7:7" ht="15" customHeight="1" x14ac:dyDescent="0.2">
      <c r="G1795"/>
    </row>
    <row r="1796" spans="7:7" ht="15" customHeight="1" x14ac:dyDescent="0.2">
      <c r="G1796"/>
    </row>
    <row r="1797" spans="7:7" ht="15" customHeight="1" x14ac:dyDescent="0.2">
      <c r="G1797"/>
    </row>
    <row r="1798" spans="7:7" ht="15" customHeight="1" x14ac:dyDescent="0.2">
      <c r="G1798"/>
    </row>
    <row r="1799" spans="7:7" ht="15" customHeight="1" x14ac:dyDescent="0.2">
      <c r="G1799"/>
    </row>
    <row r="1800" spans="7:7" ht="15" customHeight="1" x14ac:dyDescent="0.2">
      <c r="G1800"/>
    </row>
    <row r="1801" spans="7:7" ht="15" customHeight="1" x14ac:dyDescent="0.2">
      <c r="G1801"/>
    </row>
    <row r="1802" spans="7:7" ht="15" customHeight="1" x14ac:dyDescent="0.2">
      <c r="G1802"/>
    </row>
    <row r="1803" spans="7:7" ht="15" customHeight="1" x14ac:dyDescent="0.2">
      <c r="G1803"/>
    </row>
    <row r="1804" spans="7:7" ht="15" customHeight="1" x14ac:dyDescent="0.2">
      <c r="G1804"/>
    </row>
    <row r="1805" spans="7:7" ht="15" customHeight="1" x14ac:dyDescent="0.2">
      <c r="G1805"/>
    </row>
    <row r="1806" spans="7:7" ht="15" customHeight="1" x14ac:dyDescent="0.2">
      <c r="G1806"/>
    </row>
    <row r="1807" spans="7:7" ht="15" customHeight="1" x14ac:dyDescent="0.2">
      <c r="G1807"/>
    </row>
    <row r="1808" spans="7:7" ht="15" customHeight="1" x14ac:dyDescent="0.2">
      <c r="G1808"/>
    </row>
    <row r="1809" spans="7:7" ht="15" customHeight="1" x14ac:dyDescent="0.2">
      <c r="G1809"/>
    </row>
    <row r="1810" spans="7:7" ht="15" customHeight="1" x14ac:dyDescent="0.2">
      <c r="G1810"/>
    </row>
    <row r="1811" spans="7:7" ht="15" customHeight="1" x14ac:dyDescent="0.2">
      <c r="G1811"/>
    </row>
    <row r="1812" spans="7:7" ht="15" customHeight="1" x14ac:dyDescent="0.2">
      <c r="G1812"/>
    </row>
    <row r="1813" spans="7:7" ht="15" customHeight="1" x14ac:dyDescent="0.2">
      <c r="G1813"/>
    </row>
    <row r="1814" spans="7:7" ht="15" customHeight="1" x14ac:dyDescent="0.2">
      <c r="G1814"/>
    </row>
    <row r="1815" spans="7:7" ht="15" customHeight="1" x14ac:dyDescent="0.2">
      <c r="G1815"/>
    </row>
    <row r="1816" spans="7:7" ht="15" customHeight="1" x14ac:dyDescent="0.2">
      <c r="G1816"/>
    </row>
    <row r="1817" spans="7:7" ht="15" customHeight="1" x14ac:dyDescent="0.2">
      <c r="G1817"/>
    </row>
    <row r="1818" spans="7:7" ht="15" customHeight="1" x14ac:dyDescent="0.2">
      <c r="G1818"/>
    </row>
    <row r="1819" spans="7:7" ht="15" customHeight="1" x14ac:dyDescent="0.2">
      <c r="G1819"/>
    </row>
    <row r="1820" spans="7:7" ht="15" customHeight="1" x14ac:dyDescent="0.2">
      <c r="G1820"/>
    </row>
    <row r="1821" spans="7:7" ht="15" customHeight="1" x14ac:dyDescent="0.2">
      <c r="G1821"/>
    </row>
    <row r="1822" spans="7:7" ht="15" customHeight="1" x14ac:dyDescent="0.2">
      <c r="G1822"/>
    </row>
    <row r="1823" spans="7:7" ht="15" customHeight="1" x14ac:dyDescent="0.2">
      <c r="G1823"/>
    </row>
    <row r="1824" spans="7:7" ht="15" customHeight="1" x14ac:dyDescent="0.2">
      <c r="G1824"/>
    </row>
    <row r="1825" spans="7:7" ht="15" customHeight="1" x14ac:dyDescent="0.2">
      <c r="G1825"/>
    </row>
    <row r="1826" spans="7:7" ht="15" customHeight="1" x14ac:dyDescent="0.2">
      <c r="G1826"/>
    </row>
    <row r="1827" spans="7:7" ht="15" customHeight="1" x14ac:dyDescent="0.2">
      <c r="G1827"/>
    </row>
    <row r="1828" spans="7:7" ht="15" customHeight="1" x14ac:dyDescent="0.2">
      <c r="G1828"/>
    </row>
    <row r="1829" spans="7:7" ht="15" customHeight="1" x14ac:dyDescent="0.2">
      <c r="G1829"/>
    </row>
    <row r="1830" spans="7:7" ht="15" customHeight="1" x14ac:dyDescent="0.2">
      <c r="G1830"/>
    </row>
    <row r="1831" spans="7:7" ht="15" customHeight="1" x14ac:dyDescent="0.2">
      <c r="G1831"/>
    </row>
    <row r="1832" spans="7:7" ht="15" customHeight="1" x14ac:dyDescent="0.2">
      <c r="G1832"/>
    </row>
    <row r="1833" spans="7:7" ht="15" customHeight="1" x14ac:dyDescent="0.2">
      <c r="G1833"/>
    </row>
    <row r="1834" spans="7:7" ht="15" customHeight="1" x14ac:dyDescent="0.2">
      <c r="G1834"/>
    </row>
    <row r="1835" spans="7:7" ht="15" customHeight="1" x14ac:dyDescent="0.2">
      <c r="G1835"/>
    </row>
    <row r="1836" spans="7:7" ht="15" customHeight="1" x14ac:dyDescent="0.2">
      <c r="G1836"/>
    </row>
    <row r="1837" spans="7:7" ht="15" customHeight="1" x14ac:dyDescent="0.2">
      <c r="G1837"/>
    </row>
    <row r="1838" spans="7:7" ht="15" customHeight="1" x14ac:dyDescent="0.2">
      <c r="G1838"/>
    </row>
    <row r="1839" spans="7:7" ht="15" customHeight="1" x14ac:dyDescent="0.2">
      <c r="G1839"/>
    </row>
    <row r="1840" spans="7:7" ht="15" customHeight="1" x14ac:dyDescent="0.2">
      <c r="G1840"/>
    </row>
    <row r="1841" spans="7:7" ht="15" customHeight="1" x14ac:dyDescent="0.2">
      <c r="G1841"/>
    </row>
    <row r="1842" spans="7:7" ht="15" customHeight="1" x14ac:dyDescent="0.2">
      <c r="G1842"/>
    </row>
    <row r="1843" spans="7:7" ht="15" customHeight="1" x14ac:dyDescent="0.2">
      <c r="G1843"/>
    </row>
    <row r="1844" spans="7:7" ht="15" customHeight="1" x14ac:dyDescent="0.2">
      <c r="G1844"/>
    </row>
    <row r="1845" spans="7:7" ht="15" customHeight="1" x14ac:dyDescent="0.2">
      <c r="G1845"/>
    </row>
    <row r="1846" spans="7:7" ht="15" customHeight="1" x14ac:dyDescent="0.2">
      <c r="G1846"/>
    </row>
    <row r="1847" spans="7:7" ht="15" customHeight="1" x14ac:dyDescent="0.2">
      <c r="G1847"/>
    </row>
    <row r="1848" spans="7:7" ht="15" customHeight="1" x14ac:dyDescent="0.2">
      <c r="G1848"/>
    </row>
    <row r="1849" spans="7:7" ht="15" customHeight="1" x14ac:dyDescent="0.2">
      <c r="G1849"/>
    </row>
    <row r="1850" spans="7:7" ht="15" customHeight="1" x14ac:dyDescent="0.2">
      <c r="G1850"/>
    </row>
    <row r="1851" spans="7:7" ht="15" customHeight="1" x14ac:dyDescent="0.2">
      <c r="G1851"/>
    </row>
    <row r="1852" spans="7:7" ht="15" customHeight="1" x14ac:dyDescent="0.2">
      <c r="G1852"/>
    </row>
    <row r="1853" spans="7:7" ht="15" customHeight="1" x14ac:dyDescent="0.2">
      <c r="G1853"/>
    </row>
    <row r="1854" spans="7:7" ht="15" customHeight="1" x14ac:dyDescent="0.2">
      <c r="G1854"/>
    </row>
    <row r="1855" spans="7:7" ht="15" customHeight="1" x14ac:dyDescent="0.2">
      <c r="G1855"/>
    </row>
    <row r="1856" spans="7:7" ht="15" customHeight="1" x14ac:dyDescent="0.2">
      <c r="G1856"/>
    </row>
    <row r="1857" spans="7:7" ht="15" customHeight="1" x14ac:dyDescent="0.2">
      <c r="G1857"/>
    </row>
    <row r="1858" spans="7:7" ht="15" customHeight="1" x14ac:dyDescent="0.2">
      <c r="G1858"/>
    </row>
    <row r="1859" spans="7:7" ht="15" customHeight="1" x14ac:dyDescent="0.2">
      <c r="G1859"/>
    </row>
    <row r="1860" spans="7:7" ht="15" customHeight="1" x14ac:dyDescent="0.2">
      <c r="G1860"/>
    </row>
    <row r="1861" spans="7:7" ht="15" customHeight="1" x14ac:dyDescent="0.2">
      <c r="G1861"/>
    </row>
    <row r="1862" spans="7:7" ht="15" customHeight="1" x14ac:dyDescent="0.2">
      <c r="G1862"/>
    </row>
    <row r="1863" spans="7:7" ht="15" customHeight="1" x14ac:dyDescent="0.2">
      <c r="G1863"/>
    </row>
    <row r="1864" spans="7:7" ht="15" customHeight="1" x14ac:dyDescent="0.2">
      <c r="G1864"/>
    </row>
    <row r="1865" spans="7:7" ht="15" customHeight="1" x14ac:dyDescent="0.2">
      <c r="G1865"/>
    </row>
    <row r="1866" spans="7:7" ht="15" customHeight="1" x14ac:dyDescent="0.2">
      <c r="G1866"/>
    </row>
    <row r="1867" spans="7:7" ht="15" customHeight="1" x14ac:dyDescent="0.2">
      <c r="G1867"/>
    </row>
    <row r="1868" spans="7:7" ht="15" customHeight="1" x14ac:dyDescent="0.2">
      <c r="G1868"/>
    </row>
    <row r="1869" spans="7:7" ht="15" customHeight="1" x14ac:dyDescent="0.2">
      <c r="G1869"/>
    </row>
    <row r="1870" spans="7:7" ht="15" customHeight="1" x14ac:dyDescent="0.2">
      <c r="G1870"/>
    </row>
    <row r="1871" spans="7:7" ht="15" customHeight="1" x14ac:dyDescent="0.2">
      <c r="G1871"/>
    </row>
    <row r="1872" spans="7:7" ht="15" customHeight="1" x14ac:dyDescent="0.2">
      <c r="G1872"/>
    </row>
    <row r="1873" spans="7:7" ht="15" customHeight="1" x14ac:dyDescent="0.2">
      <c r="G1873"/>
    </row>
    <row r="1874" spans="7:7" ht="15" customHeight="1" x14ac:dyDescent="0.2">
      <c r="G1874"/>
    </row>
    <row r="1875" spans="7:7" ht="15" customHeight="1" x14ac:dyDescent="0.2">
      <c r="G1875"/>
    </row>
    <row r="1876" spans="7:7" ht="15" customHeight="1" x14ac:dyDescent="0.2">
      <c r="G1876"/>
    </row>
    <row r="1877" spans="7:7" ht="15" customHeight="1" x14ac:dyDescent="0.2">
      <c r="G1877"/>
    </row>
    <row r="1878" spans="7:7" ht="15" customHeight="1" x14ac:dyDescent="0.2">
      <c r="G1878"/>
    </row>
    <row r="1879" spans="7:7" ht="15" customHeight="1" x14ac:dyDescent="0.2">
      <c r="G1879"/>
    </row>
    <row r="1880" spans="7:7" ht="15" customHeight="1" x14ac:dyDescent="0.2">
      <c r="G1880"/>
    </row>
    <row r="1881" spans="7:7" ht="15" customHeight="1" x14ac:dyDescent="0.2">
      <c r="G1881"/>
    </row>
    <row r="1882" spans="7:7" ht="15" customHeight="1" x14ac:dyDescent="0.2">
      <c r="G1882"/>
    </row>
    <row r="1883" spans="7:7" ht="15" customHeight="1" x14ac:dyDescent="0.2">
      <c r="G1883"/>
    </row>
    <row r="1884" spans="7:7" ht="15" customHeight="1" x14ac:dyDescent="0.2">
      <c r="G1884"/>
    </row>
    <row r="1885" spans="7:7" ht="15" customHeight="1" x14ac:dyDescent="0.2">
      <c r="G1885"/>
    </row>
    <row r="1886" spans="7:7" ht="15" customHeight="1" x14ac:dyDescent="0.2">
      <c r="G1886"/>
    </row>
    <row r="1887" spans="7:7" ht="15" customHeight="1" x14ac:dyDescent="0.2">
      <c r="G1887"/>
    </row>
    <row r="1888" spans="7:7" ht="15" customHeight="1" x14ac:dyDescent="0.2">
      <c r="G1888"/>
    </row>
    <row r="1889" spans="7:7" ht="15" customHeight="1" x14ac:dyDescent="0.2">
      <c r="G1889"/>
    </row>
    <row r="1890" spans="7:7" ht="15" customHeight="1" x14ac:dyDescent="0.2">
      <c r="G1890"/>
    </row>
    <row r="1891" spans="7:7" ht="15" customHeight="1" x14ac:dyDescent="0.2">
      <c r="G1891"/>
    </row>
    <row r="1892" spans="7:7" ht="15" customHeight="1" x14ac:dyDescent="0.2">
      <c r="G1892"/>
    </row>
    <row r="1893" spans="7:7" ht="15" customHeight="1" x14ac:dyDescent="0.2">
      <c r="G1893"/>
    </row>
    <row r="1894" spans="7:7" ht="15" customHeight="1" x14ac:dyDescent="0.2">
      <c r="G1894"/>
    </row>
    <row r="1895" spans="7:7" ht="15" customHeight="1" x14ac:dyDescent="0.2">
      <c r="G1895"/>
    </row>
    <row r="1896" spans="7:7" ht="15" customHeight="1" x14ac:dyDescent="0.2">
      <c r="G1896"/>
    </row>
    <row r="1897" spans="7:7" ht="15" customHeight="1" x14ac:dyDescent="0.2">
      <c r="G1897"/>
    </row>
    <row r="1898" spans="7:7" ht="15" customHeight="1" x14ac:dyDescent="0.2">
      <c r="G1898"/>
    </row>
    <row r="1899" spans="7:7" ht="15" customHeight="1" x14ac:dyDescent="0.2">
      <c r="G1899"/>
    </row>
    <row r="1900" spans="7:7" ht="15" customHeight="1" x14ac:dyDescent="0.2">
      <c r="G1900"/>
    </row>
    <row r="1901" spans="7:7" ht="15" customHeight="1" x14ac:dyDescent="0.2">
      <c r="G1901"/>
    </row>
    <row r="1902" spans="7:7" ht="15" customHeight="1" x14ac:dyDescent="0.2">
      <c r="G1902"/>
    </row>
    <row r="1903" spans="7:7" ht="15" customHeight="1" x14ac:dyDescent="0.2">
      <c r="G1903"/>
    </row>
    <row r="1904" spans="7:7" ht="15" customHeight="1" x14ac:dyDescent="0.2">
      <c r="G1904"/>
    </row>
    <row r="1905" spans="7:7" ht="15" customHeight="1" x14ac:dyDescent="0.2">
      <c r="G1905"/>
    </row>
    <row r="1906" spans="7:7" ht="15" customHeight="1" x14ac:dyDescent="0.2">
      <c r="G1906"/>
    </row>
    <row r="1907" spans="7:7" ht="15" customHeight="1" x14ac:dyDescent="0.2">
      <c r="G1907"/>
    </row>
    <row r="1908" spans="7:7" ht="15" customHeight="1" x14ac:dyDescent="0.2">
      <c r="G1908"/>
    </row>
    <row r="1909" spans="7:7" ht="15" customHeight="1" x14ac:dyDescent="0.2">
      <c r="G1909"/>
    </row>
    <row r="1910" spans="7:7" ht="15" customHeight="1" x14ac:dyDescent="0.2">
      <c r="G1910"/>
    </row>
    <row r="1911" spans="7:7" ht="15" customHeight="1" x14ac:dyDescent="0.2">
      <c r="G1911"/>
    </row>
    <row r="1912" spans="7:7" ht="15" customHeight="1" x14ac:dyDescent="0.2">
      <c r="G1912"/>
    </row>
    <row r="1913" spans="7:7" ht="15" customHeight="1" x14ac:dyDescent="0.2">
      <c r="G1913"/>
    </row>
    <row r="1914" spans="7:7" ht="15" customHeight="1" x14ac:dyDescent="0.2">
      <c r="G1914"/>
    </row>
    <row r="1915" spans="7:7" ht="15" customHeight="1" x14ac:dyDescent="0.2">
      <c r="G1915"/>
    </row>
    <row r="1916" spans="7:7" ht="15" customHeight="1" x14ac:dyDescent="0.2">
      <c r="G1916"/>
    </row>
    <row r="1917" spans="7:7" ht="15" customHeight="1" x14ac:dyDescent="0.2">
      <c r="G1917"/>
    </row>
    <row r="1918" spans="7:7" ht="15" customHeight="1" x14ac:dyDescent="0.2">
      <c r="G1918"/>
    </row>
    <row r="1919" spans="7:7" ht="15" customHeight="1" x14ac:dyDescent="0.2">
      <c r="G1919"/>
    </row>
    <row r="1920" spans="7:7" ht="15" customHeight="1" x14ac:dyDescent="0.2">
      <c r="G1920"/>
    </row>
    <row r="1921" spans="7:7" ht="15" customHeight="1" x14ac:dyDescent="0.2">
      <c r="G1921"/>
    </row>
    <row r="1922" spans="7:7" ht="15" customHeight="1" x14ac:dyDescent="0.2">
      <c r="G1922"/>
    </row>
    <row r="1923" spans="7:7" ht="15" customHeight="1" x14ac:dyDescent="0.2">
      <c r="G1923"/>
    </row>
    <row r="1924" spans="7:7" ht="15" customHeight="1" x14ac:dyDescent="0.2">
      <c r="G1924"/>
    </row>
    <row r="1925" spans="7:7" ht="15" customHeight="1" x14ac:dyDescent="0.2">
      <c r="G1925"/>
    </row>
    <row r="1926" spans="7:7" ht="15" customHeight="1" x14ac:dyDescent="0.2">
      <c r="G1926"/>
    </row>
    <row r="1927" spans="7:7" ht="15" customHeight="1" x14ac:dyDescent="0.2">
      <c r="G1927"/>
    </row>
    <row r="1928" spans="7:7" ht="15" customHeight="1" x14ac:dyDescent="0.2">
      <c r="G1928"/>
    </row>
    <row r="1929" spans="7:7" ht="15" customHeight="1" x14ac:dyDescent="0.2">
      <c r="G1929"/>
    </row>
    <row r="1930" spans="7:7" ht="15" customHeight="1" x14ac:dyDescent="0.2">
      <c r="G1930"/>
    </row>
    <row r="1931" spans="7:7" ht="15" customHeight="1" x14ac:dyDescent="0.2">
      <c r="G1931"/>
    </row>
    <row r="1932" spans="7:7" ht="15" customHeight="1" x14ac:dyDescent="0.2">
      <c r="G1932"/>
    </row>
    <row r="1933" spans="7:7" ht="15" customHeight="1" x14ac:dyDescent="0.2">
      <c r="G1933"/>
    </row>
    <row r="1934" spans="7:7" ht="15" customHeight="1" x14ac:dyDescent="0.2">
      <c r="G1934"/>
    </row>
    <row r="1935" spans="7:7" ht="15" customHeight="1" x14ac:dyDescent="0.2">
      <c r="G1935"/>
    </row>
    <row r="1936" spans="7:7" ht="15" customHeight="1" x14ac:dyDescent="0.2">
      <c r="G1936"/>
    </row>
    <row r="1937" spans="7:7" ht="15" customHeight="1" x14ac:dyDescent="0.2">
      <c r="G1937"/>
    </row>
    <row r="1938" spans="7:7" ht="15" customHeight="1" x14ac:dyDescent="0.2">
      <c r="G1938"/>
    </row>
    <row r="1939" spans="7:7" ht="15" customHeight="1" x14ac:dyDescent="0.2">
      <c r="G1939"/>
    </row>
    <row r="1940" spans="7:7" ht="15" customHeight="1" x14ac:dyDescent="0.2">
      <c r="G1940"/>
    </row>
    <row r="1941" spans="7:7" ht="15" customHeight="1" x14ac:dyDescent="0.2">
      <c r="G1941"/>
    </row>
    <row r="1942" spans="7:7" ht="15" customHeight="1" x14ac:dyDescent="0.2">
      <c r="G1942"/>
    </row>
    <row r="1943" spans="7:7" ht="15" customHeight="1" x14ac:dyDescent="0.2">
      <c r="G1943"/>
    </row>
    <row r="1944" spans="7:7" ht="15" customHeight="1" x14ac:dyDescent="0.2">
      <c r="G1944"/>
    </row>
    <row r="1945" spans="7:7" ht="15" customHeight="1" x14ac:dyDescent="0.2">
      <c r="G1945"/>
    </row>
    <row r="1946" spans="7:7" ht="15" customHeight="1" x14ac:dyDescent="0.2">
      <c r="G1946"/>
    </row>
    <row r="1947" spans="7:7" ht="15" customHeight="1" x14ac:dyDescent="0.2">
      <c r="G1947"/>
    </row>
    <row r="1948" spans="7:7" ht="15" customHeight="1" x14ac:dyDescent="0.2">
      <c r="G1948"/>
    </row>
    <row r="1949" spans="7:7" ht="15" customHeight="1" x14ac:dyDescent="0.2">
      <c r="G1949"/>
    </row>
    <row r="1950" spans="7:7" ht="15" customHeight="1" x14ac:dyDescent="0.2">
      <c r="G1950"/>
    </row>
    <row r="1951" spans="7:7" ht="15" customHeight="1" x14ac:dyDescent="0.2">
      <c r="G1951"/>
    </row>
    <row r="1952" spans="7:7" ht="15" customHeight="1" x14ac:dyDescent="0.2">
      <c r="G1952"/>
    </row>
    <row r="1953" spans="7:7" ht="15" customHeight="1" x14ac:dyDescent="0.2">
      <c r="G1953"/>
    </row>
    <row r="1954" spans="7:7" ht="15" customHeight="1" x14ac:dyDescent="0.2">
      <c r="G1954"/>
    </row>
    <row r="1955" spans="7:7" ht="15" customHeight="1" x14ac:dyDescent="0.2">
      <c r="G1955"/>
    </row>
    <row r="1956" spans="7:7" ht="15" customHeight="1" x14ac:dyDescent="0.2">
      <c r="G1956"/>
    </row>
    <row r="1957" spans="7:7" ht="15" customHeight="1" x14ac:dyDescent="0.2">
      <c r="G1957"/>
    </row>
    <row r="1958" spans="7:7" ht="15" customHeight="1" x14ac:dyDescent="0.2">
      <c r="G1958"/>
    </row>
    <row r="1959" spans="7:7" ht="15" customHeight="1" x14ac:dyDescent="0.2">
      <c r="G1959"/>
    </row>
    <row r="1960" spans="7:7" ht="15" customHeight="1" x14ac:dyDescent="0.2">
      <c r="G1960"/>
    </row>
    <row r="1961" spans="7:7" ht="15" customHeight="1" x14ac:dyDescent="0.2">
      <c r="G1961"/>
    </row>
    <row r="1962" spans="7:7" ht="15" customHeight="1" x14ac:dyDescent="0.2">
      <c r="G1962"/>
    </row>
    <row r="1963" spans="7:7" ht="15" customHeight="1" x14ac:dyDescent="0.2">
      <c r="G1963"/>
    </row>
    <row r="1964" spans="7:7" ht="15" customHeight="1" x14ac:dyDescent="0.2">
      <c r="G1964"/>
    </row>
    <row r="1965" spans="7:7" ht="15" customHeight="1" x14ac:dyDescent="0.2">
      <c r="G1965"/>
    </row>
    <row r="1966" spans="7:7" ht="15" customHeight="1" x14ac:dyDescent="0.2">
      <c r="G1966"/>
    </row>
    <row r="1967" spans="7:7" ht="15" customHeight="1" x14ac:dyDescent="0.2">
      <c r="G1967"/>
    </row>
    <row r="1968" spans="7:7" ht="15" customHeight="1" x14ac:dyDescent="0.2">
      <c r="G1968"/>
    </row>
  </sheetData>
  <mergeCells count="52">
    <mergeCell ref="A587:E587"/>
    <mergeCell ref="A588:E596"/>
    <mergeCell ref="A614:E615"/>
    <mergeCell ref="A616:E624"/>
    <mergeCell ref="A518:E518"/>
    <mergeCell ref="A519:E523"/>
    <mergeCell ref="A542:E543"/>
    <mergeCell ref="A544:E549"/>
    <mergeCell ref="A567:E568"/>
    <mergeCell ref="A569:E574"/>
    <mergeCell ref="A517:E517"/>
    <mergeCell ref="A375:E376"/>
    <mergeCell ref="A377:E383"/>
    <mergeCell ref="A401:E402"/>
    <mergeCell ref="A403:E408"/>
    <mergeCell ref="A427:E427"/>
    <mergeCell ref="A428:E435"/>
    <mergeCell ref="A453:E454"/>
    <mergeCell ref="A455:E469"/>
    <mergeCell ref="A495:E495"/>
    <mergeCell ref="A496:E496"/>
    <mergeCell ref="A497:E501"/>
    <mergeCell ref="A346:E352"/>
    <mergeCell ref="A215:E216"/>
    <mergeCell ref="A217:E225"/>
    <mergeCell ref="A239:E240"/>
    <mergeCell ref="A241:E247"/>
    <mergeCell ref="A259:E260"/>
    <mergeCell ref="A261:E266"/>
    <mergeCell ref="A285:E286"/>
    <mergeCell ref="A287:E292"/>
    <mergeCell ref="A311:E312"/>
    <mergeCell ref="A313:E319"/>
    <mergeCell ref="A344:E345"/>
    <mergeCell ref="A193:E201"/>
    <mergeCell ref="A57:E57"/>
    <mergeCell ref="A58:E67"/>
    <mergeCell ref="A85:E86"/>
    <mergeCell ref="A87:E93"/>
    <mergeCell ref="A110:E111"/>
    <mergeCell ref="A112:E120"/>
    <mergeCell ref="A138:E139"/>
    <mergeCell ref="A140:E144"/>
    <mergeCell ref="A163:E164"/>
    <mergeCell ref="A165:E176"/>
    <mergeCell ref="A191:E192"/>
    <mergeCell ref="A26:E29"/>
    <mergeCell ref="A2:E2"/>
    <mergeCell ref="A3:E3"/>
    <mergeCell ref="A4:E8"/>
    <mergeCell ref="A24:E24"/>
    <mergeCell ref="A25:E25"/>
  </mergeCells>
  <pageMargins left="0.98425196850393704" right="0.98425196850393704" top="0.98425196850393704" bottom="0.98425196850393704" header="0.51181102362204722" footer="0.51181102362204722"/>
  <pageSetup paperSize="9" scale="92" firstPageNumber="42" orientation="portrait" useFirstPageNumber="1" r:id="rId1"/>
  <headerFooter alignWithMargins="0">
    <oddHeader>&amp;C&amp;"Arial,Kurzíva"Příloha č. 4: Rozpočtové změny č. 541/16 - 564/16 schválené Radou Olomouckého kraje 28.11.2016</oddHeader>
    <oddFooter xml:space="preserve">&amp;L&amp;"Arial,Kurzíva"Zastupitelstvo OK 19.12.2016
5.1. - Rozpočet Olomouckého kraje 2016 - rozpočtové změny 
Příloha č.4: Rozpočtové změny č. 541/16 - 564/16 schválené Radou Olomouckého kraje 28.11.2016&amp;R&amp;"Arial,Kurzíva"Strana &amp;P (celkem 58)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zoomScale="92" zoomScaleNormal="92" zoomScaleSheetLayoutView="92" workbookViewId="0"/>
  </sheetViews>
  <sheetFormatPr defaultColWidth="9.140625" defaultRowHeight="12.75" x14ac:dyDescent="0.2"/>
  <cols>
    <col min="1" max="1" width="9.7109375" style="1" customWidth="1"/>
    <col min="2" max="2" width="12.85546875" style="1" customWidth="1"/>
    <col min="3" max="3" width="8.28515625" style="1" customWidth="1"/>
    <col min="4" max="4" width="39.140625" style="1" customWidth="1"/>
    <col min="5" max="5" width="18.85546875" style="1" customWidth="1"/>
    <col min="6" max="16384" width="9.140625" style="1"/>
  </cols>
  <sheetData>
    <row r="1" spans="1:5" ht="15" customHeight="1" x14ac:dyDescent="0.25">
      <c r="A1" s="4" t="s">
        <v>184</v>
      </c>
      <c r="B1" s="117"/>
      <c r="C1" s="117"/>
      <c r="D1" s="117"/>
      <c r="E1" s="117"/>
    </row>
    <row r="2" spans="1:5" ht="15" customHeight="1" x14ac:dyDescent="0.2">
      <c r="A2" s="246" t="s">
        <v>60</v>
      </c>
      <c r="B2" s="246"/>
      <c r="C2" s="246"/>
      <c r="D2" s="246"/>
      <c r="E2" s="246"/>
    </row>
    <row r="3" spans="1:5" ht="15" customHeight="1" x14ac:dyDescent="0.2">
      <c r="A3" s="245" t="s">
        <v>185</v>
      </c>
      <c r="B3" s="245"/>
      <c r="C3" s="245"/>
      <c r="D3" s="245"/>
      <c r="E3" s="245"/>
    </row>
    <row r="4" spans="1:5" ht="15" customHeight="1" x14ac:dyDescent="0.2">
      <c r="A4" s="245"/>
      <c r="B4" s="245"/>
      <c r="C4" s="245"/>
      <c r="D4" s="245"/>
      <c r="E4" s="245"/>
    </row>
    <row r="5" spans="1:5" ht="15" customHeight="1" x14ac:dyDescent="0.2">
      <c r="A5" s="245"/>
      <c r="B5" s="245"/>
      <c r="C5" s="245"/>
      <c r="D5" s="245"/>
      <c r="E5" s="245"/>
    </row>
    <row r="6" spans="1:5" ht="15" customHeight="1" x14ac:dyDescent="0.2">
      <c r="A6" s="245"/>
      <c r="B6" s="245"/>
      <c r="C6" s="245"/>
      <c r="D6" s="245"/>
      <c r="E6" s="245"/>
    </row>
    <row r="7" spans="1:5" ht="15" customHeight="1" x14ac:dyDescent="0.2">
      <c r="A7" s="245"/>
      <c r="B7" s="245"/>
      <c r="C7" s="245"/>
      <c r="D7" s="245"/>
      <c r="E7" s="245"/>
    </row>
    <row r="8" spans="1:5" ht="15" customHeight="1" x14ac:dyDescent="0.2">
      <c r="A8" s="245"/>
      <c r="B8" s="245"/>
      <c r="C8" s="245"/>
      <c r="D8" s="245"/>
      <c r="E8" s="245"/>
    </row>
    <row r="9" spans="1:5" ht="15" customHeight="1" x14ac:dyDescent="0.2">
      <c r="A9" s="118"/>
      <c r="B9" s="118"/>
      <c r="C9" s="118"/>
      <c r="D9" s="118"/>
      <c r="E9" s="118"/>
    </row>
    <row r="10" spans="1:5" ht="15" customHeight="1" x14ac:dyDescent="0.25">
      <c r="A10" s="25" t="s">
        <v>1</v>
      </c>
      <c r="B10" s="26"/>
      <c r="C10" s="27"/>
      <c r="D10" s="27"/>
      <c r="E10" s="27"/>
    </row>
    <row r="11" spans="1:5" ht="15" customHeight="1" x14ac:dyDescent="0.2">
      <c r="A11" s="29" t="s">
        <v>21</v>
      </c>
      <c r="B11" s="26"/>
      <c r="C11" s="27"/>
      <c r="D11" s="27"/>
      <c r="E11" s="28" t="s">
        <v>104</v>
      </c>
    </row>
    <row r="12" spans="1:5" ht="15" customHeight="1" x14ac:dyDescent="0.2">
      <c r="A12" s="118"/>
      <c r="B12" s="118"/>
      <c r="C12" s="118"/>
      <c r="D12" s="118"/>
      <c r="E12" s="118"/>
    </row>
    <row r="13" spans="1:5" ht="15" customHeight="1" x14ac:dyDescent="0.2">
      <c r="A13" s="118"/>
      <c r="B13" s="118"/>
      <c r="C13" s="30" t="s">
        <v>50</v>
      </c>
      <c r="D13" s="31" t="s">
        <v>51</v>
      </c>
      <c r="E13" s="49" t="s">
        <v>186</v>
      </c>
    </row>
    <row r="14" spans="1:5" ht="15" customHeight="1" x14ac:dyDescent="0.2">
      <c r="A14" s="118"/>
      <c r="B14" s="118"/>
      <c r="C14" s="51">
        <v>6330</v>
      </c>
      <c r="D14" s="119" t="s">
        <v>187</v>
      </c>
      <c r="E14" s="100">
        <v>35600</v>
      </c>
    </row>
    <row r="15" spans="1:5" ht="15" customHeight="1" x14ac:dyDescent="0.2">
      <c r="A15" s="118"/>
      <c r="B15" s="118"/>
      <c r="C15" s="60" t="s">
        <v>54</v>
      </c>
      <c r="D15" s="82"/>
      <c r="E15" s="83">
        <f>SUM(E14:E14)</f>
        <v>35600</v>
      </c>
    </row>
    <row r="16" spans="1:5" ht="15" customHeight="1" x14ac:dyDescent="0.2">
      <c r="A16" s="118"/>
      <c r="B16" s="118"/>
      <c r="C16" s="118"/>
      <c r="D16" s="118"/>
      <c r="E16" s="118"/>
    </row>
    <row r="17" spans="1:5" ht="15" customHeight="1" x14ac:dyDescent="0.25">
      <c r="A17" s="5" t="s">
        <v>17</v>
      </c>
      <c r="B17" s="118"/>
      <c r="C17" s="118"/>
      <c r="D17" s="118"/>
      <c r="E17" s="118"/>
    </row>
    <row r="18" spans="1:5" ht="15" customHeight="1" x14ac:dyDescent="0.2">
      <c r="A18" s="29" t="s">
        <v>99</v>
      </c>
      <c r="B18" s="27"/>
      <c r="C18" s="27"/>
      <c r="D18" s="27"/>
      <c r="E18" s="28" t="s">
        <v>100</v>
      </c>
    </row>
    <row r="19" spans="1:5" ht="15" customHeight="1" x14ac:dyDescent="0.2">
      <c r="A19" s="29"/>
      <c r="B19" s="11"/>
      <c r="C19" s="27"/>
      <c r="D19" s="27"/>
      <c r="E19" s="76"/>
    </row>
    <row r="20" spans="1:5" ht="15" customHeight="1" x14ac:dyDescent="0.2">
      <c r="A20" s="66"/>
      <c r="B20" s="66"/>
      <c r="C20" s="30" t="s">
        <v>50</v>
      </c>
      <c r="D20" s="45" t="s">
        <v>55</v>
      </c>
      <c r="E20" s="12" t="s">
        <v>52</v>
      </c>
    </row>
    <row r="21" spans="1:5" ht="15" customHeight="1" x14ac:dyDescent="0.2">
      <c r="A21" s="77"/>
      <c r="B21" s="73"/>
      <c r="C21" s="58">
        <v>6330</v>
      </c>
      <c r="D21" s="33" t="s">
        <v>56</v>
      </c>
      <c r="E21" s="87">
        <v>35600</v>
      </c>
    </row>
    <row r="22" spans="1:5" ht="15" customHeight="1" x14ac:dyDescent="0.2">
      <c r="A22" s="64"/>
      <c r="B22" s="64"/>
      <c r="C22" s="60" t="s">
        <v>54</v>
      </c>
      <c r="D22" s="33"/>
      <c r="E22" s="83">
        <f>SUM(E21:E21)</f>
        <v>35600</v>
      </c>
    </row>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55" orientation="portrait" useFirstPageNumber="1" r:id="rId1"/>
  <headerFooter alignWithMargins="0">
    <oddHeader>&amp;C&amp;"Arial,Kurzíva"Příloha č. 5: Rozpočtová změna č. 494/16 navržená Radou Olomouckého kraje 29.9.2016 ke schválení</oddHeader>
    <oddFooter xml:space="preserve">&amp;L&amp;"Arial,Kurzíva"Zastupitelstvo OK 19.12.2016
5.1. - Rozpočet Olomouckého kraje 2016 - rozpočtové změny 
Příloha č.5: Rozpočtová změna č. 494/16 navržená Radou Olomouckého kraje 29.9.2016 ke schválení&amp;R&amp;"Arial,Kurzíva"Strana &amp;P (celkem 58)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zoomScale="92" zoomScaleNormal="92" zoomScaleSheetLayoutView="92" workbookViewId="0"/>
  </sheetViews>
  <sheetFormatPr defaultColWidth="9.140625" defaultRowHeight="12.75" x14ac:dyDescent="0.2"/>
  <cols>
    <col min="1" max="1" width="9.7109375" style="117" customWidth="1"/>
    <col min="2" max="2" width="12.85546875" style="117" customWidth="1"/>
    <col min="3" max="3" width="8.28515625" style="117" customWidth="1"/>
    <col min="4" max="4" width="39.140625" style="117" customWidth="1"/>
    <col min="5" max="5" width="18.85546875" style="117" customWidth="1"/>
    <col min="6" max="16384" width="9.140625" style="117"/>
  </cols>
  <sheetData>
    <row r="1" spans="1:5" ht="15" customHeight="1" x14ac:dyDescent="0.25">
      <c r="A1" s="4" t="s">
        <v>267</v>
      </c>
    </row>
    <row r="2" spans="1:5" ht="15" customHeight="1" x14ac:dyDescent="0.2">
      <c r="A2" s="246" t="s">
        <v>60</v>
      </c>
      <c r="B2" s="246"/>
      <c r="C2" s="246"/>
      <c r="D2" s="246"/>
      <c r="E2" s="246"/>
    </row>
    <row r="3" spans="1:5" ht="15" customHeight="1" x14ac:dyDescent="0.2">
      <c r="A3" s="250" t="s">
        <v>268</v>
      </c>
      <c r="B3" s="250"/>
      <c r="C3" s="250"/>
      <c r="D3" s="250"/>
      <c r="E3" s="250"/>
    </row>
    <row r="4" spans="1:5" ht="15" customHeight="1" x14ac:dyDescent="0.2">
      <c r="A4" s="250"/>
      <c r="B4" s="250"/>
      <c r="C4" s="250"/>
      <c r="D4" s="250"/>
      <c r="E4" s="250"/>
    </row>
    <row r="5" spans="1:5" ht="15" customHeight="1" x14ac:dyDescent="0.2">
      <c r="A5" s="250"/>
      <c r="B5" s="250"/>
      <c r="C5" s="250"/>
      <c r="D5" s="250"/>
      <c r="E5" s="250"/>
    </row>
    <row r="6" spans="1:5" ht="15" customHeight="1" x14ac:dyDescent="0.2">
      <c r="A6" s="250"/>
      <c r="B6" s="250"/>
      <c r="C6" s="250"/>
      <c r="D6" s="250"/>
      <c r="E6" s="250"/>
    </row>
    <row r="7" spans="1:5" ht="15" customHeight="1" x14ac:dyDescent="0.2">
      <c r="A7" s="250"/>
      <c r="B7" s="250"/>
      <c r="C7" s="250"/>
      <c r="D7" s="250"/>
      <c r="E7" s="250"/>
    </row>
    <row r="8" spans="1:5" ht="15" customHeight="1" x14ac:dyDescent="0.2">
      <c r="A8" s="250"/>
      <c r="B8" s="250"/>
      <c r="C8" s="250"/>
      <c r="D8" s="250"/>
      <c r="E8" s="250"/>
    </row>
    <row r="9" spans="1:5" ht="15" customHeight="1" x14ac:dyDescent="0.2">
      <c r="A9" s="250"/>
      <c r="B9" s="250"/>
      <c r="C9" s="250"/>
      <c r="D9" s="250"/>
      <c r="E9" s="250"/>
    </row>
    <row r="10" spans="1:5" ht="15" customHeight="1" x14ac:dyDescent="0.2">
      <c r="A10" s="108"/>
      <c r="B10" s="108"/>
      <c r="C10" s="108"/>
      <c r="D10" s="108"/>
      <c r="E10" s="108"/>
    </row>
    <row r="11" spans="1:5" ht="15" customHeight="1" x14ac:dyDescent="0.25">
      <c r="A11" s="25" t="s">
        <v>1</v>
      </c>
      <c r="B11" s="27"/>
      <c r="C11" s="27"/>
      <c r="D11" s="27"/>
      <c r="E11" s="27"/>
    </row>
    <row r="12" spans="1:5" ht="15" customHeight="1" x14ac:dyDescent="0.2">
      <c r="A12" s="7" t="s">
        <v>47</v>
      </c>
      <c r="B12" s="27"/>
      <c r="C12" s="27"/>
      <c r="D12" s="27"/>
      <c r="E12" s="28" t="s">
        <v>48</v>
      </c>
    </row>
    <row r="13" spans="1:5" ht="15" customHeight="1" x14ac:dyDescent="0.25">
      <c r="A13" s="118"/>
      <c r="B13" s="25"/>
      <c r="C13" s="27"/>
      <c r="D13" s="27"/>
      <c r="E13" s="76"/>
    </row>
    <row r="14" spans="1:5" ht="15" customHeight="1" x14ac:dyDescent="0.2">
      <c r="A14" s="66"/>
      <c r="B14" s="63"/>
      <c r="C14" s="140" t="s">
        <v>50</v>
      </c>
      <c r="D14" s="141" t="s">
        <v>51</v>
      </c>
      <c r="E14" s="140" t="s">
        <v>52</v>
      </c>
    </row>
    <row r="15" spans="1:5" ht="15" customHeight="1" x14ac:dyDescent="0.2">
      <c r="A15" s="183"/>
      <c r="B15" s="159"/>
      <c r="C15" s="156">
        <v>6172</v>
      </c>
      <c r="D15" s="176" t="s">
        <v>269</v>
      </c>
      <c r="E15" s="158">
        <v>12100</v>
      </c>
    </row>
    <row r="16" spans="1:5" ht="15" customHeight="1" x14ac:dyDescent="0.2">
      <c r="A16" s="183"/>
      <c r="B16" s="6"/>
      <c r="C16" s="146" t="s">
        <v>54</v>
      </c>
      <c r="D16" s="147"/>
      <c r="E16" s="148">
        <f>SUM(E15:E15)</f>
        <v>12100</v>
      </c>
    </row>
    <row r="17" spans="1:5" ht="15" customHeight="1" x14ac:dyDescent="0.2">
      <c r="A17" s="138"/>
      <c r="B17" s="138"/>
      <c r="C17" s="138"/>
      <c r="D17" s="138"/>
      <c r="E17" s="138"/>
    </row>
    <row r="18" spans="1:5" ht="15" customHeight="1" x14ac:dyDescent="0.25">
      <c r="A18" s="25" t="s">
        <v>17</v>
      </c>
      <c r="B18" s="27"/>
      <c r="C18" s="27"/>
      <c r="D18" s="27"/>
      <c r="E18" s="27"/>
    </row>
    <row r="19" spans="1:5" ht="15" customHeight="1" x14ac:dyDescent="0.2">
      <c r="A19" s="7" t="s">
        <v>47</v>
      </c>
      <c r="B19" s="27"/>
      <c r="C19" s="27"/>
      <c r="D19" s="27"/>
      <c r="E19" s="28" t="s">
        <v>48</v>
      </c>
    </row>
    <row r="20" spans="1:5" ht="15" customHeight="1" x14ac:dyDescent="0.25">
      <c r="A20" s="25"/>
      <c r="B20" s="138"/>
      <c r="C20" s="27"/>
      <c r="D20" s="27"/>
      <c r="E20" s="76"/>
    </row>
    <row r="21" spans="1:5" ht="15" customHeight="1" x14ac:dyDescent="0.2">
      <c r="A21" s="63"/>
      <c r="B21" s="63"/>
      <c r="C21" s="140" t="s">
        <v>50</v>
      </c>
      <c r="D21" s="131" t="s">
        <v>55</v>
      </c>
      <c r="E21" s="142" t="s">
        <v>52</v>
      </c>
    </row>
    <row r="22" spans="1:5" ht="15" customHeight="1" x14ac:dyDescent="0.2">
      <c r="A22" s="196"/>
      <c r="B22" s="159"/>
      <c r="C22" s="156">
        <v>3269</v>
      </c>
      <c r="D22" s="157" t="s">
        <v>95</v>
      </c>
      <c r="E22" s="158">
        <v>12100</v>
      </c>
    </row>
    <row r="23" spans="1:5" ht="15" customHeight="1" x14ac:dyDescent="0.2">
      <c r="A23" s="155"/>
      <c r="B23" s="159"/>
      <c r="C23" s="146" t="s">
        <v>54</v>
      </c>
      <c r="D23" s="147"/>
      <c r="E23" s="148">
        <f>SUM(E22:E22)</f>
        <v>12100</v>
      </c>
    </row>
    <row r="24" spans="1:5" ht="15" customHeight="1" x14ac:dyDescent="0.2"/>
    <row r="25" spans="1:5" ht="15" customHeight="1" x14ac:dyDescent="0.2"/>
    <row r="26" spans="1:5" ht="15" customHeight="1" x14ac:dyDescent="0.25">
      <c r="A26" s="4" t="s">
        <v>270</v>
      </c>
    </row>
    <row r="27" spans="1:5" ht="15" customHeight="1" x14ac:dyDescent="0.2">
      <c r="A27" s="249" t="s">
        <v>271</v>
      </c>
      <c r="B27" s="249"/>
      <c r="C27" s="249"/>
      <c r="D27" s="249"/>
      <c r="E27" s="249"/>
    </row>
    <row r="28" spans="1:5" ht="15" customHeight="1" x14ac:dyDescent="0.2">
      <c r="A28" s="250" t="s">
        <v>272</v>
      </c>
      <c r="B28" s="250"/>
      <c r="C28" s="250"/>
      <c r="D28" s="250"/>
      <c r="E28" s="250"/>
    </row>
    <row r="29" spans="1:5" ht="15" customHeight="1" x14ac:dyDescent="0.2">
      <c r="A29" s="250"/>
      <c r="B29" s="250"/>
      <c r="C29" s="250"/>
      <c r="D29" s="250"/>
      <c r="E29" s="250"/>
    </row>
    <row r="30" spans="1:5" ht="15" customHeight="1" x14ac:dyDescent="0.2">
      <c r="A30" s="250"/>
      <c r="B30" s="250"/>
      <c r="C30" s="250"/>
      <c r="D30" s="250"/>
      <c r="E30" s="250"/>
    </row>
    <row r="31" spans="1:5" ht="15" customHeight="1" x14ac:dyDescent="0.2">
      <c r="A31" s="250"/>
      <c r="B31" s="250"/>
      <c r="C31" s="250"/>
      <c r="D31" s="250"/>
      <c r="E31" s="250"/>
    </row>
    <row r="32" spans="1:5" ht="15" customHeight="1" x14ac:dyDescent="0.2">
      <c r="A32" s="250"/>
      <c r="B32" s="250"/>
      <c r="C32" s="250"/>
      <c r="D32" s="250"/>
      <c r="E32" s="250"/>
    </row>
    <row r="33" spans="1:5" ht="15" customHeight="1" x14ac:dyDescent="0.2">
      <c r="A33" s="250"/>
      <c r="B33" s="250"/>
      <c r="C33" s="250"/>
      <c r="D33" s="250"/>
      <c r="E33" s="250"/>
    </row>
    <row r="34" spans="1:5" ht="15" customHeight="1" x14ac:dyDescent="0.2">
      <c r="A34" s="108"/>
      <c r="B34" s="108"/>
      <c r="C34" s="108"/>
      <c r="D34" s="108"/>
      <c r="E34" s="108"/>
    </row>
    <row r="35" spans="1:5" ht="15" customHeight="1" x14ac:dyDescent="0.25">
      <c r="A35" s="25" t="s">
        <v>1</v>
      </c>
      <c r="B35" s="27"/>
      <c r="C35" s="27"/>
      <c r="D35" s="27"/>
      <c r="E35" s="27"/>
    </row>
    <row r="36" spans="1:5" ht="15" customHeight="1" x14ac:dyDescent="0.2">
      <c r="A36" s="29" t="s">
        <v>99</v>
      </c>
      <c r="B36" s="27"/>
      <c r="C36" s="27"/>
      <c r="D36" s="27"/>
      <c r="E36" s="28" t="s">
        <v>100</v>
      </c>
    </row>
    <row r="37" spans="1:5" ht="15" customHeight="1" x14ac:dyDescent="0.25">
      <c r="A37" s="25"/>
      <c r="B37" s="55"/>
      <c r="C37" s="138"/>
      <c r="D37" s="138"/>
      <c r="E37" s="76"/>
    </row>
    <row r="38" spans="1:5" ht="15" customHeight="1" x14ac:dyDescent="0.2">
      <c r="B38" s="66"/>
      <c r="C38" s="140" t="s">
        <v>50</v>
      </c>
      <c r="D38" s="161" t="s">
        <v>51</v>
      </c>
      <c r="E38" s="121" t="s">
        <v>52</v>
      </c>
    </row>
    <row r="39" spans="1:5" ht="15" customHeight="1" x14ac:dyDescent="0.2">
      <c r="B39" s="99"/>
      <c r="C39" s="156">
        <v>6172</v>
      </c>
      <c r="D39" s="176" t="s">
        <v>269</v>
      </c>
      <c r="E39" s="197">
        <v>35948</v>
      </c>
    </row>
    <row r="40" spans="1:5" ht="15" customHeight="1" x14ac:dyDescent="0.2">
      <c r="B40" s="99"/>
      <c r="C40" s="198" t="s">
        <v>54</v>
      </c>
      <c r="D40" s="147"/>
      <c r="E40" s="148">
        <f>SUM(E39:E39)</f>
        <v>35948</v>
      </c>
    </row>
    <row r="41" spans="1:5" ht="15" customHeight="1" x14ac:dyDescent="0.2">
      <c r="A41" s="183"/>
      <c r="B41" s="118"/>
      <c r="C41" s="118"/>
      <c r="D41" s="118"/>
      <c r="E41" s="118"/>
    </row>
    <row r="42" spans="1:5" ht="15" customHeight="1" x14ac:dyDescent="0.25">
      <c r="A42" s="25" t="s">
        <v>17</v>
      </c>
      <c r="B42" s="27"/>
      <c r="C42" s="27"/>
      <c r="D42" s="27"/>
      <c r="E42" s="27"/>
    </row>
    <row r="43" spans="1:5" ht="15" customHeight="1" x14ac:dyDescent="0.2">
      <c r="A43" s="29" t="s">
        <v>99</v>
      </c>
      <c r="B43" s="27"/>
      <c r="C43" s="27"/>
      <c r="D43" s="27"/>
      <c r="E43" s="28" t="s">
        <v>100</v>
      </c>
    </row>
    <row r="44" spans="1:5" ht="15" customHeight="1" x14ac:dyDescent="0.2">
      <c r="A44" s="29"/>
      <c r="B44" s="27"/>
      <c r="C44" s="27"/>
      <c r="D44" s="27"/>
      <c r="E44" s="28"/>
    </row>
    <row r="45" spans="1:5" ht="15" customHeight="1" x14ac:dyDescent="0.25">
      <c r="A45" s="25"/>
      <c r="B45" s="118"/>
      <c r="C45" s="140" t="s">
        <v>50</v>
      </c>
      <c r="D45" s="141" t="s">
        <v>55</v>
      </c>
      <c r="E45" s="140" t="s">
        <v>52</v>
      </c>
    </row>
    <row r="46" spans="1:5" ht="15" customHeight="1" x14ac:dyDescent="0.2">
      <c r="C46" s="156">
        <v>6172</v>
      </c>
      <c r="D46" s="157" t="s">
        <v>95</v>
      </c>
      <c r="E46" s="197">
        <v>35948</v>
      </c>
    </row>
    <row r="47" spans="1:5" ht="15" customHeight="1" x14ac:dyDescent="0.2">
      <c r="C47" s="146" t="s">
        <v>54</v>
      </c>
      <c r="D47" s="147"/>
      <c r="E47" s="148">
        <f>SUM(E46:E46)</f>
        <v>35948</v>
      </c>
    </row>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mergeCells count="4">
    <mergeCell ref="A2:E2"/>
    <mergeCell ref="A3:E9"/>
    <mergeCell ref="A27:E27"/>
    <mergeCell ref="A28:E33"/>
  </mergeCells>
  <pageMargins left="0.98425196850393704" right="0.98425196850393704" top="0.98425196850393704" bottom="0.98425196850393704" header="0.51181102362204722" footer="0.51181102362204722"/>
  <pageSetup paperSize="9" scale="92" firstPageNumber="56" orientation="portrait" useFirstPageNumber="1" r:id="rId1"/>
  <headerFooter alignWithMargins="0">
    <oddHeader>&amp;C&amp;"Arial,Kurzíva"Příloha č. 6: Rozpočtové změny č. 528/16 - 529/16 navržené Radou Olomouckého kraje 19.10.2016 ke schválení</oddHeader>
    <oddFooter xml:space="preserve">&amp;L&amp;"Arial,Kurzíva"Zastupitelstvo OK 19.12.2016
5.1. - Rozpočet Olomouckého kraje 2016 - rozpočtové změny 
Příloha č.6: Rozpočtové změny č. 528/16 - 529/16 navržené Radou Olomouckého kraje 19.10.2016 ke schválení&amp;R&amp;"Arial,Kurzíva"Strana &amp;P (celkem 58)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zoomScale="92" zoomScaleNormal="92" zoomScaleSheetLayoutView="92" workbookViewId="0"/>
  </sheetViews>
  <sheetFormatPr defaultColWidth="9.140625" defaultRowHeight="12.75" x14ac:dyDescent="0.2"/>
  <cols>
    <col min="1" max="1" width="9.7109375" style="117" customWidth="1"/>
    <col min="2" max="2" width="12.85546875" style="117" customWidth="1"/>
    <col min="3" max="3" width="8.28515625" style="117" customWidth="1"/>
    <col min="4" max="4" width="39.140625" style="117" customWidth="1"/>
    <col min="5" max="5" width="18.85546875" style="117" customWidth="1"/>
    <col min="6" max="16384" width="9.140625" style="117"/>
  </cols>
  <sheetData>
    <row r="1" spans="1:5" ht="15" customHeight="1" x14ac:dyDescent="0.25">
      <c r="A1" s="4" t="s">
        <v>352</v>
      </c>
    </row>
    <row r="2" spans="1:5" ht="15" customHeight="1" x14ac:dyDescent="0.2">
      <c r="A2" s="246" t="s">
        <v>60</v>
      </c>
      <c r="B2" s="246"/>
      <c r="C2" s="246"/>
      <c r="D2" s="246"/>
      <c r="E2" s="246"/>
    </row>
    <row r="3" spans="1:5" ht="15" customHeight="1" x14ac:dyDescent="0.2">
      <c r="A3" s="250" t="s">
        <v>353</v>
      </c>
      <c r="B3" s="250"/>
      <c r="C3" s="250"/>
      <c r="D3" s="250"/>
      <c r="E3" s="250"/>
    </row>
    <row r="4" spans="1:5" ht="15" customHeight="1" x14ac:dyDescent="0.2">
      <c r="A4" s="250"/>
      <c r="B4" s="250"/>
      <c r="C4" s="250"/>
      <c r="D4" s="250"/>
      <c r="E4" s="250"/>
    </row>
    <row r="5" spans="1:5" ht="15" customHeight="1" x14ac:dyDescent="0.2">
      <c r="A5" s="250"/>
      <c r="B5" s="250"/>
      <c r="C5" s="250"/>
      <c r="D5" s="250"/>
      <c r="E5" s="250"/>
    </row>
    <row r="6" spans="1:5" ht="15" customHeight="1" x14ac:dyDescent="0.2">
      <c r="A6" s="250"/>
      <c r="B6" s="250"/>
      <c r="C6" s="250"/>
      <c r="D6" s="250"/>
      <c r="E6" s="250"/>
    </row>
    <row r="7" spans="1:5" ht="15" customHeight="1" x14ac:dyDescent="0.2">
      <c r="A7" s="250"/>
      <c r="B7" s="250"/>
      <c r="C7" s="250"/>
      <c r="D7" s="250"/>
      <c r="E7" s="250"/>
    </row>
    <row r="8" spans="1:5" ht="15" customHeight="1" x14ac:dyDescent="0.2">
      <c r="A8" s="250"/>
      <c r="B8" s="250"/>
      <c r="C8" s="250"/>
      <c r="D8" s="250"/>
      <c r="E8" s="250"/>
    </row>
    <row r="9" spans="1:5" ht="15" customHeight="1" x14ac:dyDescent="0.2">
      <c r="A9" s="108"/>
      <c r="B9" s="108"/>
      <c r="C9" s="108"/>
      <c r="D9" s="108"/>
      <c r="E9" s="108"/>
    </row>
    <row r="10" spans="1:5" ht="15" customHeight="1" x14ac:dyDescent="0.25">
      <c r="A10" s="25" t="s">
        <v>1</v>
      </c>
      <c r="B10" s="27"/>
      <c r="C10" s="27"/>
      <c r="D10" s="27"/>
      <c r="E10" s="27"/>
    </row>
    <row r="11" spans="1:5" ht="15" customHeight="1" x14ac:dyDescent="0.2">
      <c r="A11" s="91" t="s">
        <v>122</v>
      </c>
      <c r="B11" s="42"/>
      <c r="C11" s="42"/>
      <c r="D11" s="42"/>
      <c r="E11" s="120" t="s">
        <v>123</v>
      </c>
    </row>
    <row r="12" spans="1:5" ht="15" customHeight="1" x14ac:dyDescent="0.25">
      <c r="A12" s="25"/>
      <c r="B12" s="55"/>
      <c r="C12" s="138"/>
      <c r="D12" s="138"/>
      <c r="E12" s="76"/>
    </row>
    <row r="13" spans="1:5" ht="15" customHeight="1" x14ac:dyDescent="0.2">
      <c r="B13" s="140" t="s">
        <v>49</v>
      </c>
      <c r="C13" s="140" t="s">
        <v>50</v>
      </c>
      <c r="D13" s="161" t="s">
        <v>51</v>
      </c>
      <c r="E13" s="121" t="s">
        <v>52</v>
      </c>
    </row>
    <row r="14" spans="1:5" ht="15" customHeight="1" x14ac:dyDescent="0.2">
      <c r="B14" s="182">
        <v>304</v>
      </c>
      <c r="C14" s="156">
        <v>6172</v>
      </c>
      <c r="D14" s="210" t="s">
        <v>354</v>
      </c>
      <c r="E14" s="197">
        <v>10747</v>
      </c>
    </row>
    <row r="15" spans="1:5" ht="15" customHeight="1" x14ac:dyDescent="0.2">
      <c r="B15" s="182"/>
      <c r="C15" s="198" t="s">
        <v>54</v>
      </c>
      <c r="D15" s="147"/>
      <c r="E15" s="148">
        <f>SUM(E14:E14)</f>
        <v>10747</v>
      </c>
    </row>
    <row r="16" spans="1:5" ht="15" customHeight="1" x14ac:dyDescent="0.2">
      <c r="A16" s="183"/>
      <c r="B16" s="118"/>
      <c r="C16" s="118"/>
      <c r="D16" s="118"/>
      <c r="E16" s="118"/>
    </row>
    <row r="17" spans="1:5" ht="15" customHeight="1" x14ac:dyDescent="0.25">
      <c r="A17" s="25" t="s">
        <v>17</v>
      </c>
      <c r="B17" s="27"/>
      <c r="C17" s="27"/>
      <c r="D17" s="27"/>
      <c r="E17" s="27"/>
    </row>
    <row r="18" spans="1:5" ht="15" customHeight="1" x14ac:dyDescent="0.2">
      <c r="A18" s="91" t="s">
        <v>122</v>
      </c>
      <c r="B18" s="42"/>
      <c r="C18" s="42"/>
      <c r="D18" s="42"/>
      <c r="E18" s="120" t="s">
        <v>123</v>
      </c>
    </row>
    <row r="19" spans="1:5" ht="15" customHeight="1" x14ac:dyDescent="0.25">
      <c r="A19" s="25"/>
      <c r="B19" s="118"/>
      <c r="C19" s="118"/>
      <c r="D19" s="118"/>
      <c r="E19" s="76"/>
    </row>
    <row r="20" spans="1:5" ht="15" customHeight="1" x14ac:dyDescent="0.2">
      <c r="B20" s="140" t="s">
        <v>49</v>
      </c>
      <c r="C20" s="140" t="s">
        <v>50</v>
      </c>
      <c r="D20" s="141" t="s">
        <v>51</v>
      </c>
      <c r="E20" s="121" t="s">
        <v>52</v>
      </c>
    </row>
    <row r="21" spans="1:5" ht="15" customHeight="1" x14ac:dyDescent="0.2">
      <c r="B21" s="177">
        <v>304</v>
      </c>
      <c r="C21" s="156"/>
      <c r="D21" s="132" t="s">
        <v>131</v>
      </c>
      <c r="E21" s="197">
        <v>10747</v>
      </c>
    </row>
    <row r="22" spans="1:5" ht="15" customHeight="1" x14ac:dyDescent="0.2">
      <c r="B22" s="177"/>
      <c r="C22" s="146" t="s">
        <v>54</v>
      </c>
      <c r="D22" s="147"/>
      <c r="E22" s="148">
        <f>SUM(E21:E21)</f>
        <v>10747</v>
      </c>
    </row>
    <row r="23" spans="1:5" ht="15" customHeight="1" x14ac:dyDescent="0.2"/>
    <row r="24" spans="1:5" ht="15" customHeight="1" x14ac:dyDescent="0.2"/>
    <row r="25" spans="1:5" ht="15" customHeight="1" x14ac:dyDescent="0.25">
      <c r="A25" s="4" t="s">
        <v>355</v>
      </c>
    </row>
    <row r="26" spans="1:5" ht="15" customHeight="1" x14ac:dyDescent="0.2">
      <c r="A26" s="246" t="s">
        <v>60</v>
      </c>
      <c r="B26" s="246"/>
      <c r="C26" s="246"/>
      <c r="D26" s="246"/>
      <c r="E26" s="246"/>
    </row>
    <row r="27" spans="1:5" ht="15" customHeight="1" x14ac:dyDescent="0.2">
      <c r="A27" s="250" t="s">
        <v>356</v>
      </c>
      <c r="B27" s="250"/>
      <c r="C27" s="250"/>
      <c r="D27" s="250"/>
      <c r="E27" s="250"/>
    </row>
    <row r="28" spans="1:5" ht="15" customHeight="1" x14ac:dyDescent="0.2">
      <c r="A28" s="250"/>
      <c r="B28" s="250"/>
      <c r="C28" s="250"/>
      <c r="D28" s="250"/>
      <c r="E28" s="250"/>
    </row>
    <row r="29" spans="1:5" ht="15" customHeight="1" x14ac:dyDescent="0.2">
      <c r="A29" s="250"/>
      <c r="B29" s="250"/>
      <c r="C29" s="250"/>
      <c r="D29" s="250"/>
      <c r="E29" s="250"/>
    </row>
    <row r="30" spans="1:5" ht="15" customHeight="1" x14ac:dyDescent="0.2">
      <c r="A30" s="250"/>
      <c r="B30" s="250"/>
      <c r="C30" s="250"/>
      <c r="D30" s="250"/>
      <c r="E30" s="250"/>
    </row>
    <row r="31" spans="1:5" ht="15" customHeight="1" x14ac:dyDescent="0.2">
      <c r="A31" s="250"/>
      <c r="B31" s="250"/>
      <c r="C31" s="250"/>
      <c r="D31" s="250"/>
      <c r="E31" s="250"/>
    </row>
    <row r="32" spans="1:5" ht="15" customHeight="1" x14ac:dyDescent="0.2">
      <c r="A32" s="250"/>
      <c r="B32" s="250"/>
      <c r="C32" s="250"/>
      <c r="D32" s="250"/>
      <c r="E32" s="250"/>
    </row>
    <row r="33" spans="1:5" ht="15" customHeight="1" x14ac:dyDescent="0.2">
      <c r="A33" s="108"/>
      <c r="B33" s="108"/>
      <c r="C33" s="108"/>
      <c r="D33" s="108"/>
      <c r="E33" s="108"/>
    </row>
    <row r="34" spans="1:5" ht="15" customHeight="1" x14ac:dyDescent="0.25">
      <c r="A34" s="25" t="s">
        <v>1</v>
      </c>
      <c r="B34" s="27"/>
      <c r="C34" s="27"/>
      <c r="D34" s="27"/>
      <c r="E34" s="27"/>
    </row>
    <row r="35" spans="1:5" ht="15" customHeight="1" x14ac:dyDescent="0.2">
      <c r="A35" s="91" t="s">
        <v>122</v>
      </c>
      <c r="B35" s="42"/>
      <c r="C35" s="42"/>
      <c r="D35" s="42"/>
      <c r="E35" s="120" t="s">
        <v>123</v>
      </c>
    </row>
    <row r="36" spans="1:5" ht="15" customHeight="1" x14ac:dyDescent="0.25">
      <c r="A36" s="25"/>
      <c r="B36" s="55"/>
      <c r="C36" s="138"/>
      <c r="D36" s="138"/>
      <c r="E36" s="76"/>
    </row>
    <row r="37" spans="1:5" ht="15" customHeight="1" x14ac:dyDescent="0.2">
      <c r="B37" s="140" t="s">
        <v>49</v>
      </c>
      <c r="C37" s="140" t="s">
        <v>50</v>
      </c>
      <c r="D37" s="161" t="s">
        <v>51</v>
      </c>
      <c r="E37" s="121" t="s">
        <v>52</v>
      </c>
    </row>
    <row r="38" spans="1:5" ht="15" customHeight="1" x14ac:dyDescent="0.2">
      <c r="B38" s="182">
        <v>304</v>
      </c>
      <c r="C38" s="156">
        <v>6172</v>
      </c>
      <c r="D38" s="210" t="s">
        <v>354</v>
      </c>
      <c r="E38" s="197">
        <v>28256</v>
      </c>
    </row>
    <row r="39" spans="1:5" ht="15" customHeight="1" x14ac:dyDescent="0.2">
      <c r="B39" s="182"/>
      <c r="C39" s="198" t="s">
        <v>54</v>
      </c>
      <c r="D39" s="147"/>
      <c r="E39" s="148">
        <f>SUM(E38:E38)</f>
        <v>28256</v>
      </c>
    </row>
    <row r="40" spans="1:5" ht="15" customHeight="1" x14ac:dyDescent="0.2">
      <c r="A40" s="183"/>
      <c r="B40" s="118"/>
      <c r="C40" s="118"/>
      <c r="D40" s="118"/>
      <c r="E40" s="118"/>
    </row>
    <row r="41" spans="1:5" ht="15" customHeight="1" x14ac:dyDescent="0.25">
      <c r="A41" s="25" t="s">
        <v>17</v>
      </c>
      <c r="B41" s="27"/>
      <c r="C41" s="27"/>
      <c r="D41" s="27"/>
      <c r="E41" s="27"/>
    </row>
    <row r="42" spans="1:5" ht="15" customHeight="1" x14ac:dyDescent="0.2">
      <c r="A42" s="91" t="s">
        <v>122</v>
      </c>
      <c r="B42" s="42"/>
      <c r="C42" s="42"/>
      <c r="D42" s="42"/>
      <c r="E42" s="120" t="s">
        <v>123</v>
      </c>
    </row>
    <row r="43" spans="1:5" ht="15" customHeight="1" x14ac:dyDescent="0.25">
      <c r="A43" s="25"/>
      <c r="B43" s="118"/>
      <c r="C43" s="118"/>
      <c r="D43" s="118"/>
      <c r="E43" s="76"/>
    </row>
    <row r="44" spans="1:5" ht="15" customHeight="1" x14ac:dyDescent="0.2">
      <c r="B44" s="140" t="s">
        <v>49</v>
      </c>
      <c r="C44" s="140" t="s">
        <v>50</v>
      </c>
      <c r="D44" s="141" t="s">
        <v>51</v>
      </c>
      <c r="E44" s="121" t="s">
        <v>52</v>
      </c>
    </row>
    <row r="45" spans="1:5" ht="15" customHeight="1" x14ac:dyDescent="0.2">
      <c r="B45" s="177">
        <v>304</v>
      </c>
      <c r="C45" s="156"/>
      <c r="D45" s="132" t="s">
        <v>131</v>
      </c>
      <c r="E45" s="197">
        <v>28256</v>
      </c>
    </row>
    <row r="46" spans="1:5" ht="15" customHeight="1" x14ac:dyDescent="0.2">
      <c r="B46" s="177"/>
      <c r="C46" s="146" t="s">
        <v>54</v>
      </c>
      <c r="D46" s="147"/>
      <c r="E46" s="148">
        <f>SUM(E45:E45)</f>
        <v>28256</v>
      </c>
    </row>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sheetData>
  <mergeCells count="4">
    <mergeCell ref="A2:E2"/>
    <mergeCell ref="A3:E8"/>
    <mergeCell ref="A26:E26"/>
    <mergeCell ref="A27:E32"/>
  </mergeCells>
  <pageMargins left="0.98425196850393704" right="0.98425196850393704" top="0.98425196850393704" bottom="0.98425196850393704" header="0.51181102362204722" footer="0.51181102362204722"/>
  <pageSetup paperSize="9" scale="92" firstPageNumber="57" orientation="portrait" useFirstPageNumber="1" r:id="rId1"/>
  <headerFooter alignWithMargins="0">
    <oddHeader>&amp;C&amp;"Arial,Kurzíva"Příloha č. 7: Rozpočtové změny č. 565/16 - 566/16 navržené Radou Olomouckého kraje 28.11.2016 ke schválení</oddHeader>
    <oddFooter xml:space="preserve">&amp;L&amp;"Arial,Kurzíva"Zastupitelstvo OK 19.12.2016
5.1. - Rozpočet Olomouckého kraje 2016 - rozpočtové změny 
Příloha č.7: Rozpočtové změny č. 565/16 - 566/16 navržené Radou Olomouckého kraje 28.11.2016 ke schválení&amp;R&amp;"Arial,Kurzíva"Strana &amp;P (celkem 58)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showGridLines="0" tabSelected="1" view="pageBreakPreview" topLeftCell="A28" zoomScale="92" zoomScaleNormal="92" zoomScaleSheetLayoutView="92" workbookViewId="0">
      <selection activeCell="B65" sqref="B65"/>
    </sheetView>
  </sheetViews>
  <sheetFormatPr defaultColWidth="9.140625" defaultRowHeight="12.75" x14ac:dyDescent="0.2"/>
  <cols>
    <col min="1" max="1" width="52.7109375" style="212" customWidth="1"/>
    <col min="2" max="3" width="18" style="213" customWidth="1"/>
    <col min="4" max="16384" width="9.140625" style="212"/>
  </cols>
  <sheetData>
    <row r="1" spans="1:3" ht="14.25" customHeight="1" x14ac:dyDescent="0.2">
      <c r="C1" s="214" t="s">
        <v>0</v>
      </c>
    </row>
    <row r="2" spans="1:3" ht="15.75" customHeight="1" x14ac:dyDescent="0.25">
      <c r="A2" s="215" t="s">
        <v>1</v>
      </c>
      <c r="B2" s="216" t="s">
        <v>2</v>
      </c>
      <c r="C2" s="216" t="s">
        <v>3</v>
      </c>
    </row>
    <row r="3" spans="1:3" ht="14.25" customHeight="1" x14ac:dyDescent="0.2">
      <c r="A3" s="3" t="s">
        <v>30</v>
      </c>
      <c r="B3" s="217">
        <v>3828000</v>
      </c>
      <c r="C3" s="218">
        <v>3842334</v>
      </c>
    </row>
    <row r="4" spans="1:3" ht="14.25" customHeight="1" x14ac:dyDescent="0.2">
      <c r="A4" s="3" t="s">
        <v>4</v>
      </c>
      <c r="B4" s="217">
        <v>980</v>
      </c>
      <c r="C4" s="218">
        <v>980</v>
      </c>
    </row>
    <row r="5" spans="1:3" ht="14.25" customHeight="1" x14ac:dyDescent="0.2">
      <c r="A5" s="3" t="s">
        <v>31</v>
      </c>
      <c r="B5" s="217">
        <v>1000</v>
      </c>
      <c r="C5" s="218">
        <v>1210</v>
      </c>
    </row>
    <row r="6" spans="1:3" ht="14.25" customHeight="1" x14ac:dyDescent="0.2">
      <c r="A6" s="3" t="s">
        <v>5</v>
      </c>
      <c r="B6" s="217">
        <v>38231</v>
      </c>
      <c r="C6" s="218">
        <f>31107+11+28</f>
        <v>31146</v>
      </c>
    </row>
    <row r="7" spans="1:3" ht="14.25" customHeight="1" x14ac:dyDescent="0.2">
      <c r="A7" s="3" t="s">
        <v>6</v>
      </c>
      <c r="B7" s="217">
        <v>2380</v>
      </c>
      <c r="C7" s="218">
        <v>2475</v>
      </c>
    </row>
    <row r="8" spans="1:3" ht="14.25" customHeight="1" x14ac:dyDescent="0.2">
      <c r="A8" s="3" t="s">
        <v>26</v>
      </c>
      <c r="B8" s="217">
        <v>38495</v>
      </c>
      <c r="C8" s="218">
        <f>46581</f>
        <v>46581</v>
      </c>
    </row>
    <row r="9" spans="1:3" ht="14.25" customHeight="1" x14ac:dyDescent="0.2">
      <c r="A9" s="3" t="s">
        <v>7</v>
      </c>
      <c r="B9" s="217">
        <v>54900</v>
      </c>
      <c r="C9" s="218">
        <v>54900</v>
      </c>
    </row>
    <row r="10" spans="1:3" ht="14.25" customHeight="1" x14ac:dyDescent="0.2">
      <c r="A10" s="3" t="s">
        <v>8</v>
      </c>
      <c r="B10" s="217">
        <v>1801</v>
      </c>
      <c r="C10" s="218">
        <v>1801</v>
      </c>
    </row>
    <row r="11" spans="1:3" ht="14.25" customHeight="1" x14ac:dyDescent="0.2">
      <c r="A11" s="3" t="s">
        <v>9</v>
      </c>
      <c r="B11" s="217">
        <v>76028</v>
      </c>
      <c r="C11" s="218">
        <v>76028</v>
      </c>
    </row>
    <row r="12" spans="1:3" ht="14.25" customHeight="1" x14ac:dyDescent="0.2">
      <c r="A12" s="2" t="s">
        <v>32</v>
      </c>
      <c r="B12" s="217"/>
      <c r="C12" s="218">
        <f>5742671+5603-10+31502-158</f>
        <v>5779608</v>
      </c>
    </row>
    <row r="13" spans="1:3" ht="14.25" customHeight="1" x14ac:dyDescent="0.2">
      <c r="A13" s="2" t="s">
        <v>33</v>
      </c>
      <c r="B13" s="217"/>
      <c r="C13" s="218">
        <f>703949+621</f>
        <v>704570</v>
      </c>
    </row>
    <row r="14" spans="1:3" ht="14.25" customHeight="1" x14ac:dyDescent="0.2">
      <c r="A14" s="2" t="s">
        <v>34</v>
      </c>
      <c r="B14" s="217"/>
      <c r="C14" s="218">
        <v>739</v>
      </c>
    </row>
    <row r="15" spans="1:3" ht="14.25" customHeight="1" x14ac:dyDescent="0.2">
      <c r="A15" s="2" t="s">
        <v>35</v>
      </c>
      <c r="B15" s="217"/>
      <c r="C15" s="218">
        <v>219308</v>
      </c>
    </row>
    <row r="16" spans="1:3" ht="14.25" customHeight="1" x14ac:dyDescent="0.2">
      <c r="A16" s="2" t="s">
        <v>36</v>
      </c>
      <c r="B16" s="217"/>
      <c r="C16" s="218">
        <f>59668+187</f>
        <v>59855</v>
      </c>
    </row>
    <row r="17" spans="1:3" ht="14.25" customHeight="1" x14ac:dyDescent="0.2">
      <c r="A17" s="3" t="s">
        <v>37</v>
      </c>
      <c r="B17" s="217"/>
      <c r="C17" s="218">
        <v>581</v>
      </c>
    </row>
    <row r="18" spans="1:3" ht="14.25" customHeight="1" x14ac:dyDescent="0.2">
      <c r="A18" s="3" t="s">
        <v>38</v>
      </c>
      <c r="B18" s="217"/>
      <c r="C18" s="218">
        <v>3189</v>
      </c>
    </row>
    <row r="19" spans="1:3" ht="14.25" customHeight="1" x14ac:dyDescent="0.2">
      <c r="A19" s="3" t="s">
        <v>39</v>
      </c>
      <c r="B19" s="217"/>
      <c r="C19" s="218">
        <v>153749</v>
      </c>
    </row>
    <row r="20" spans="1:3" ht="14.25" customHeight="1" x14ac:dyDescent="0.2">
      <c r="A20" s="219" t="s">
        <v>10</v>
      </c>
      <c r="B20" s="220">
        <v>158757</v>
      </c>
      <c r="C20" s="221">
        <v>162322</v>
      </c>
    </row>
    <row r="21" spans="1:3" ht="14.25" customHeight="1" x14ac:dyDescent="0.2">
      <c r="A21" s="2" t="s">
        <v>21</v>
      </c>
      <c r="B21" s="222">
        <v>8085</v>
      </c>
      <c r="C21" s="223">
        <v>8121</v>
      </c>
    </row>
    <row r="22" spans="1:3" ht="14.25" customHeight="1" x14ac:dyDescent="0.2">
      <c r="A22" s="2" t="s">
        <v>11</v>
      </c>
      <c r="B22" s="222">
        <v>50000</v>
      </c>
      <c r="C22" s="223">
        <v>50000</v>
      </c>
    </row>
    <row r="23" spans="1:3" ht="14.25" customHeight="1" x14ac:dyDescent="0.2">
      <c r="A23" s="2" t="s">
        <v>357</v>
      </c>
      <c r="B23" s="222"/>
      <c r="C23" s="223">
        <v>323519</v>
      </c>
    </row>
    <row r="24" spans="1:3" ht="14.25" customHeight="1" x14ac:dyDescent="0.2">
      <c r="A24" s="2" t="s">
        <v>40</v>
      </c>
      <c r="B24" s="222"/>
      <c r="C24" s="223">
        <v>1885</v>
      </c>
    </row>
    <row r="25" spans="1:3" ht="14.25" customHeight="1" x14ac:dyDescent="0.2">
      <c r="A25" s="2" t="s">
        <v>12</v>
      </c>
      <c r="B25" s="222">
        <v>9218</v>
      </c>
      <c r="C25" s="223">
        <v>9218</v>
      </c>
    </row>
    <row r="26" spans="1:3" ht="14.25" customHeight="1" x14ac:dyDescent="0.2">
      <c r="A26" s="2" t="s">
        <v>41</v>
      </c>
      <c r="B26" s="222"/>
      <c r="C26" s="223">
        <v>13074</v>
      </c>
    </row>
    <row r="27" spans="1:3" ht="14.25" customHeight="1" x14ac:dyDescent="0.25">
      <c r="A27" s="215" t="s">
        <v>13</v>
      </c>
      <c r="B27" s="224">
        <f>SUM(B3:B25)</f>
        <v>4267875</v>
      </c>
      <c r="C27" s="225">
        <f>SUM(C3:C26)</f>
        <v>11547193</v>
      </c>
    </row>
    <row r="28" spans="1:3" ht="14.25" customHeight="1" x14ac:dyDescent="0.2">
      <c r="A28" s="226" t="s">
        <v>14</v>
      </c>
      <c r="B28" s="227">
        <v>-8083</v>
      </c>
      <c r="C28" s="228">
        <f>-8083-36</f>
        <v>-8119</v>
      </c>
    </row>
    <row r="29" spans="1:3" ht="15.75" thickBot="1" x14ac:dyDescent="0.3">
      <c r="A29" s="229" t="s">
        <v>15</v>
      </c>
      <c r="B29" s="230">
        <f>B27+B28</f>
        <v>4259792</v>
      </c>
      <c r="C29" s="230">
        <f>C27+C28</f>
        <v>11539074</v>
      </c>
    </row>
    <row r="30" spans="1:3" ht="9.75" customHeight="1" thickTop="1" x14ac:dyDescent="0.2">
      <c r="A30" s="231"/>
      <c r="B30" s="232"/>
    </row>
    <row r="31" spans="1:3" ht="15.75" customHeight="1" x14ac:dyDescent="0.25">
      <c r="A31" s="215" t="s">
        <v>17</v>
      </c>
      <c r="B31" s="233" t="s">
        <v>2</v>
      </c>
      <c r="C31" s="216" t="s">
        <v>3</v>
      </c>
    </row>
    <row r="32" spans="1:3" ht="14.25" x14ac:dyDescent="0.2">
      <c r="A32" s="219" t="s">
        <v>42</v>
      </c>
      <c r="B32" s="234">
        <v>968003</v>
      </c>
      <c r="C32" s="235">
        <v>1343870</v>
      </c>
    </row>
    <row r="33" spans="1:3" ht="14.25" x14ac:dyDescent="0.2">
      <c r="A33" s="219" t="s">
        <v>18</v>
      </c>
      <c r="B33" s="234">
        <v>2395371</v>
      </c>
      <c r="C33" s="235">
        <f>2389489+11+28</f>
        <v>2389528</v>
      </c>
    </row>
    <row r="34" spans="1:3" ht="14.25" x14ac:dyDescent="0.2">
      <c r="A34" s="2" t="s">
        <v>32</v>
      </c>
      <c r="B34" s="234"/>
      <c r="C34" s="218">
        <f>5742671+5603-10+31502-158</f>
        <v>5779608</v>
      </c>
    </row>
    <row r="35" spans="1:3" ht="14.25" x14ac:dyDescent="0.2">
      <c r="A35" s="2" t="s">
        <v>33</v>
      </c>
      <c r="B35" s="234"/>
      <c r="C35" s="218">
        <f>703949+621</f>
        <v>704570</v>
      </c>
    </row>
    <row r="36" spans="1:3" ht="14.25" x14ac:dyDescent="0.2">
      <c r="A36" s="2" t="s">
        <v>34</v>
      </c>
      <c r="B36" s="234"/>
      <c r="C36" s="218">
        <v>739</v>
      </c>
    </row>
    <row r="37" spans="1:3" ht="14.25" x14ac:dyDescent="0.2">
      <c r="A37" s="2" t="s">
        <v>35</v>
      </c>
      <c r="B37" s="234"/>
      <c r="C37" s="218">
        <v>219308</v>
      </c>
    </row>
    <row r="38" spans="1:3" ht="14.25" x14ac:dyDescent="0.2">
      <c r="A38" s="2" t="s">
        <v>36</v>
      </c>
      <c r="B38" s="234"/>
      <c r="C38" s="235">
        <f>58367+187</f>
        <v>58554</v>
      </c>
    </row>
    <row r="39" spans="1:3" ht="14.25" x14ac:dyDescent="0.2">
      <c r="A39" s="3" t="s">
        <v>37</v>
      </c>
      <c r="B39" s="234"/>
      <c r="C39" s="235">
        <v>232</v>
      </c>
    </row>
    <row r="40" spans="1:3" ht="14.25" x14ac:dyDescent="0.2">
      <c r="A40" s="3" t="s">
        <v>38</v>
      </c>
      <c r="B40" s="234"/>
      <c r="C40" s="235">
        <v>2315</v>
      </c>
    </row>
    <row r="41" spans="1:3" ht="14.25" x14ac:dyDescent="0.2">
      <c r="A41" s="3" t="s">
        <v>43</v>
      </c>
      <c r="B41" s="234"/>
      <c r="C41" s="235">
        <v>81048</v>
      </c>
    </row>
    <row r="42" spans="1:3" ht="14.25" x14ac:dyDescent="0.2">
      <c r="A42" s="2" t="s">
        <v>21</v>
      </c>
      <c r="B42" s="234">
        <v>8085</v>
      </c>
      <c r="C42" s="235">
        <v>10013</v>
      </c>
    </row>
    <row r="43" spans="1:3" ht="14.25" x14ac:dyDescent="0.2">
      <c r="A43" s="2" t="s">
        <v>11</v>
      </c>
      <c r="B43" s="234">
        <v>50000</v>
      </c>
      <c r="C43" s="235">
        <v>63629</v>
      </c>
    </row>
    <row r="44" spans="1:3" ht="14.25" x14ac:dyDescent="0.2">
      <c r="A44" s="2" t="s">
        <v>24</v>
      </c>
      <c r="B44" s="234">
        <v>21114</v>
      </c>
      <c r="C44" s="235">
        <v>21114</v>
      </c>
    </row>
    <row r="45" spans="1:3" ht="14.25" x14ac:dyDescent="0.2">
      <c r="A45" s="2" t="s">
        <v>357</v>
      </c>
      <c r="B45" s="234"/>
      <c r="C45" s="235">
        <v>342656</v>
      </c>
    </row>
    <row r="46" spans="1:3" ht="14.25" x14ac:dyDescent="0.2">
      <c r="A46" s="2" t="s">
        <v>25</v>
      </c>
      <c r="B46" s="234">
        <v>846115</v>
      </c>
      <c r="C46" s="235">
        <v>852836</v>
      </c>
    </row>
    <row r="47" spans="1:3" ht="14.25" x14ac:dyDescent="0.2">
      <c r="A47" s="2" t="s">
        <v>41</v>
      </c>
      <c r="B47" s="234"/>
      <c r="C47" s="235">
        <v>9026</v>
      </c>
    </row>
    <row r="48" spans="1:3" ht="14.25" customHeight="1" x14ac:dyDescent="0.25">
      <c r="A48" s="215" t="s">
        <v>19</v>
      </c>
      <c r="B48" s="224">
        <f>SUM(B32:B46)</f>
        <v>4288688</v>
      </c>
      <c r="C48" s="225">
        <f>SUM(C32:C47)</f>
        <v>11879046</v>
      </c>
    </row>
    <row r="49" spans="1:3" ht="14.25" x14ac:dyDescent="0.2">
      <c r="A49" s="226" t="s">
        <v>14</v>
      </c>
      <c r="B49" s="227">
        <v>-8083</v>
      </c>
      <c r="C49" s="228">
        <f>-8083-36</f>
        <v>-8119</v>
      </c>
    </row>
    <row r="50" spans="1:3" ht="15.75" thickBot="1" x14ac:dyDescent="0.3">
      <c r="A50" s="229" t="s">
        <v>20</v>
      </c>
      <c r="B50" s="230">
        <f>+B48+B49</f>
        <v>4280605</v>
      </c>
      <c r="C50" s="230">
        <f>+C48+C49</f>
        <v>11870927</v>
      </c>
    </row>
    <row r="51" spans="1:3" ht="13.5" thickTop="1" x14ac:dyDescent="0.2">
      <c r="A51" s="231" t="s">
        <v>16</v>
      </c>
      <c r="B51" s="232"/>
    </row>
    <row r="52" spans="1:3" ht="14.25" x14ac:dyDescent="0.2">
      <c r="B52" s="212"/>
      <c r="C52" s="221"/>
    </row>
    <row r="53" spans="1:3" ht="14.25" x14ac:dyDescent="0.2">
      <c r="A53" s="2" t="s">
        <v>23</v>
      </c>
      <c r="B53" s="222">
        <v>245400</v>
      </c>
      <c r="C53" s="223">
        <v>556440</v>
      </c>
    </row>
    <row r="54" spans="1:3" ht="14.25" x14ac:dyDescent="0.2">
      <c r="A54" s="236" t="s">
        <v>22</v>
      </c>
      <c r="B54" s="237">
        <v>224587</v>
      </c>
      <c r="C54" s="238">
        <v>224587</v>
      </c>
    </row>
    <row r="55" spans="1:3" ht="15.75" thickBot="1" x14ac:dyDescent="0.3">
      <c r="A55" s="229" t="s">
        <v>27</v>
      </c>
      <c r="B55" s="230">
        <f>+B53-B54</f>
        <v>20813</v>
      </c>
      <c r="C55" s="230">
        <f>+C53-C54</f>
        <v>331853</v>
      </c>
    </row>
    <row r="56" spans="1:3" ht="15.75" customHeight="1" thickTop="1" thickBot="1" x14ac:dyDescent="0.25">
      <c r="A56" s="2"/>
      <c r="B56" s="239"/>
      <c r="C56" s="240"/>
    </row>
    <row r="57" spans="1:3" ht="15.75" thickBot="1" x14ac:dyDescent="0.3">
      <c r="A57" s="241" t="s">
        <v>28</v>
      </c>
      <c r="B57" s="242">
        <f>+B29+B53</f>
        <v>4505192</v>
      </c>
      <c r="C57" s="243">
        <f>+C29+C53</f>
        <v>12095514</v>
      </c>
    </row>
    <row r="58" spans="1:3" ht="15.75" thickBot="1" x14ac:dyDescent="0.3">
      <c r="A58" s="241" t="s">
        <v>29</v>
      </c>
      <c r="B58" s="242">
        <f>+B50+B54</f>
        <v>4505192</v>
      </c>
      <c r="C58" s="243">
        <f>+C50+C54</f>
        <v>12095514</v>
      </c>
    </row>
    <row r="59" spans="1:3" x14ac:dyDescent="0.2">
      <c r="B59" s="212"/>
    </row>
    <row r="60" spans="1:3" ht="14.25" x14ac:dyDescent="0.2">
      <c r="B60" s="212"/>
      <c r="C60" s="244"/>
    </row>
    <row r="61" spans="1:3" ht="14.25" x14ac:dyDescent="0.2">
      <c r="B61" s="212"/>
      <c r="C61" s="244"/>
    </row>
    <row r="62" spans="1:3" x14ac:dyDescent="0.2">
      <c r="B62" s="212"/>
    </row>
    <row r="63" spans="1:3" x14ac:dyDescent="0.2">
      <c r="B63" s="212"/>
    </row>
    <row r="64" spans="1:3" x14ac:dyDescent="0.2">
      <c r="B64" s="212"/>
    </row>
    <row r="65" spans="2:3" x14ac:dyDescent="0.2">
      <c r="B65" s="212"/>
    </row>
    <row r="66" spans="2:3" x14ac:dyDescent="0.2">
      <c r="B66" s="212"/>
    </row>
    <row r="70" spans="2:3" x14ac:dyDescent="0.2">
      <c r="B70" s="212"/>
      <c r="C70" s="212"/>
    </row>
    <row r="71" spans="2:3" x14ac:dyDescent="0.2">
      <c r="B71" s="212"/>
      <c r="C71" s="212"/>
    </row>
    <row r="72" spans="2:3" x14ac:dyDescent="0.2">
      <c r="B72" s="212"/>
      <c r="C72" s="212"/>
    </row>
    <row r="73" spans="2:3" x14ac:dyDescent="0.2">
      <c r="B73" s="212"/>
      <c r="C73" s="212"/>
    </row>
    <row r="74" spans="2:3" x14ac:dyDescent="0.2">
      <c r="B74" s="212"/>
      <c r="C74" s="212"/>
    </row>
    <row r="75" spans="2:3" x14ac:dyDescent="0.2">
      <c r="B75" s="212"/>
      <c r="C75" s="212"/>
    </row>
    <row r="81" spans="2:3" x14ac:dyDescent="0.2">
      <c r="B81" s="212"/>
      <c r="C81" s="212"/>
    </row>
    <row r="82" spans="2:3" x14ac:dyDescent="0.2">
      <c r="B82" s="212"/>
      <c r="C82" s="212"/>
    </row>
    <row r="85" spans="2:3" x14ac:dyDescent="0.2">
      <c r="B85" s="212"/>
      <c r="C85" s="212"/>
    </row>
    <row r="86" spans="2:3" x14ac:dyDescent="0.2">
      <c r="B86" s="212"/>
      <c r="C86" s="212"/>
    </row>
    <row r="91" spans="2:3" x14ac:dyDescent="0.2">
      <c r="B91" s="212"/>
      <c r="C91" s="212"/>
    </row>
    <row r="92" spans="2:3" x14ac:dyDescent="0.2">
      <c r="B92" s="212"/>
      <c r="C92" s="212"/>
    </row>
    <row r="95" spans="2:3" x14ac:dyDescent="0.2">
      <c r="B95" s="212"/>
      <c r="C95" s="212"/>
    </row>
    <row r="96" spans="2:3" x14ac:dyDescent="0.2">
      <c r="B96" s="212"/>
      <c r="C96" s="212"/>
    </row>
  </sheetData>
  <phoneticPr fontId="1" type="noConversion"/>
  <pageMargins left="0.98425196850393704" right="0.98425196850393704" top="0.55118110236220474" bottom="0.9055118110236221" header="0.31496062992125984" footer="0.39370078740157483"/>
  <pageSetup paperSize="9" scale="90" firstPageNumber="58" orientation="portrait" useFirstPageNumber="1" r:id="rId1"/>
  <headerFooter alignWithMargins="0">
    <oddHeader>&amp;C&amp;"Arial,Kurzíva"Příloha č. 8 - Upravený rozpočet Olomouckého kraje na rok 2016 po schválení rozpočtových změn</oddHeader>
    <oddFooter xml:space="preserve">&amp;L&amp;"Arial,Kurzíva"Zastupitelstvo OK 19.12.2016
5.1. - Rozpočet Olomouckého kraje 2016 - rozpočtové změny 
Příloha č.8: Upravený rozpočet OK na rok 2016 po schválení rozpočtových změn&amp;R&amp;"Arial,Kurzíva"Strana &amp;P (celkem 58)&amp;"Arial,Obyčejné"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3</vt:i4>
      </vt:variant>
    </vt:vector>
  </HeadingPairs>
  <TitlesOfParts>
    <vt:vector size="11" baseType="lpstr">
      <vt:lpstr>Příloha č. 1</vt:lpstr>
      <vt:lpstr>Příloha č. 2</vt:lpstr>
      <vt:lpstr>Příloha č. 3</vt:lpstr>
      <vt:lpstr>Příloha č. 4</vt:lpstr>
      <vt:lpstr>Příloha č. 5</vt:lpstr>
      <vt:lpstr>Příloha č. 6</vt:lpstr>
      <vt:lpstr>Příloha č. 7</vt:lpstr>
      <vt:lpstr>Příloha  č. 8</vt:lpstr>
      <vt:lpstr>'Příloha č. 1'!Oblast_tisku</vt:lpstr>
      <vt:lpstr>'Příloha č. 2'!Oblast_tisku</vt:lpstr>
      <vt:lpstr>'Příloha č. 4'!Oblast_tisku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Vítková Petra</cp:lastModifiedBy>
  <cp:lastPrinted>2016-12-01T14:03:32Z</cp:lastPrinted>
  <dcterms:created xsi:type="dcterms:W3CDTF">2007-02-21T09:44:06Z</dcterms:created>
  <dcterms:modified xsi:type="dcterms:W3CDTF">2016-12-01T14:03:44Z</dcterms:modified>
</cp:coreProperties>
</file>