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17\Zastupitelstvo\ZOK 19.6.2017\"/>
    </mc:Choice>
  </mc:AlternateContent>
  <bookViews>
    <workbookView xWindow="0" yWindow="60" windowWidth="15195" windowHeight="9210"/>
  </bookViews>
  <sheets>
    <sheet name="Příloha č. 1" sheetId="6" r:id="rId1"/>
    <sheet name="Příloha č. 2" sheetId="7" r:id="rId2"/>
    <sheet name="Příloha  č. 3" sheetId="5" r:id="rId3"/>
  </sheets>
  <definedNames>
    <definedName name="_xlnm.Print_Area" localSheetId="0">'Příloha č. 1'!$A$1:$E$684</definedName>
  </definedNames>
  <calcPr calcId="162913"/>
</workbook>
</file>

<file path=xl/calcChain.xml><?xml version="1.0" encoding="utf-8"?>
<calcChain xmlns="http://schemas.openxmlformats.org/spreadsheetml/2006/main">
  <c r="B54" i="5" l="1"/>
  <c r="C52" i="5"/>
  <c r="C54" i="5" s="1"/>
  <c r="B47" i="5"/>
  <c r="B49" i="5" s="1"/>
  <c r="B57" i="5" s="1"/>
  <c r="C45" i="5"/>
  <c r="C44" i="5"/>
  <c r="C43" i="5"/>
  <c r="C40" i="5"/>
  <c r="C39" i="5"/>
  <c r="C38" i="5"/>
  <c r="C37" i="5"/>
  <c r="C36" i="5"/>
  <c r="C35" i="5"/>
  <c r="C34" i="5"/>
  <c r="C32" i="5"/>
  <c r="C47" i="5" s="1"/>
  <c r="C49" i="5" s="1"/>
  <c r="C57" i="5" s="1"/>
  <c r="B29" i="5"/>
  <c r="B56" i="5" s="1"/>
  <c r="B27" i="5"/>
  <c r="C23" i="5"/>
  <c r="C17" i="5"/>
  <c r="C16" i="5"/>
  <c r="C15" i="5"/>
  <c r="C14" i="5"/>
  <c r="C13" i="5"/>
  <c r="C12" i="5"/>
  <c r="C8" i="5"/>
  <c r="C3" i="5"/>
  <c r="C27" i="5" s="1"/>
  <c r="C29" i="5" s="1"/>
  <c r="C56" i="5" s="1"/>
  <c r="E102" i="7"/>
  <c r="E95" i="7"/>
  <c r="E77" i="7"/>
  <c r="E70" i="7"/>
  <c r="E46" i="7"/>
  <c r="E39" i="7"/>
  <c r="E22" i="7"/>
  <c r="E15" i="7"/>
  <c r="E684" i="6"/>
  <c r="E663" i="6"/>
  <c r="E641" i="6"/>
  <c r="E616" i="6"/>
  <c r="E597" i="6"/>
  <c r="E590" i="6"/>
  <c r="E568" i="6"/>
  <c r="E548" i="6"/>
  <c r="E528" i="6"/>
  <c r="E505" i="6"/>
  <c r="E486" i="6"/>
  <c r="E458" i="6"/>
  <c r="E451" i="6"/>
  <c r="E430" i="6"/>
  <c r="E423" i="6"/>
  <c r="E398" i="6"/>
  <c r="E391" i="6"/>
  <c r="E371" i="6"/>
  <c r="E362" i="6"/>
  <c r="E344" i="6"/>
  <c r="E337" i="6"/>
  <c r="E318" i="6"/>
  <c r="E319" i="6" s="1"/>
  <c r="E308" i="6"/>
  <c r="E309" i="6" s="1"/>
  <c r="G319" i="6" s="1"/>
  <c r="E302" i="6"/>
  <c r="E301" i="6"/>
  <c r="E294" i="6"/>
  <c r="E295" i="6" s="1"/>
  <c r="G302" i="6" s="1"/>
  <c r="E275" i="6"/>
  <c r="E267" i="6"/>
  <c r="E242" i="6"/>
  <c r="E235" i="6"/>
  <c r="E216" i="6"/>
  <c r="E203" i="6"/>
  <c r="E182" i="6"/>
  <c r="E181" i="6"/>
  <c r="E174" i="6"/>
  <c r="E152" i="6"/>
  <c r="E145" i="6"/>
  <c r="E127" i="6"/>
  <c r="E126" i="6"/>
  <c r="E128" i="6" s="1"/>
  <c r="E120" i="6"/>
  <c r="E100" i="6"/>
  <c r="E92" i="6"/>
  <c r="E68" i="6"/>
  <c r="E46" i="6"/>
  <c r="E39" i="6"/>
  <c r="E22" i="6"/>
  <c r="E15" i="6"/>
</calcChain>
</file>

<file path=xl/comments1.xml><?xml version="1.0" encoding="utf-8"?>
<comments xmlns="http://schemas.openxmlformats.org/spreadsheetml/2006/main">
  <authors>
    <author>Navrátilová Lenka</author>
  </authors>
  <commentList>
    <comment ref="C3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268+48582 daň z příjmu práv.osob</t>
        </r>
      </text>
    </comment>
    <comment ref="C6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169-156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213+898
</t>
        </r>
      </text>
    </comment>
    <comment ref="C7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69+5
167+113
</t>
        </r>
      </text>
    </comment>
    <comment ref="C8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7+190 poj š
34+52 poj z
48+1 poj
57+293 prominuté odvody a penále
70+47 poj š
71+211 poj š
99+49 dobropis inv
135+120 vratka osr
167+91
168+49
173+114 poj š
174+129 poj š
211+828
212+1
239+1
240+553
251+164
269-49
270+376 prominuté odvody a penále
271+6 vratka na základě výzvy
</t>
        </r>
      </text>
    </comment>
    <comment ref="C12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1+5775984
2+66000
46+1366
47+11208
62+10646
63+8204
64+3857
65+30
72-59
97+4594
104+8964
105+667
114+9429
115+172
117+898
123-215
125+420
137+73500
138+1517
139+188
143-27
171+9126
175-479
176-19
218-172
219-14
244+5831
257-30
</t>
        </r>
      </text>
    </comment>
    <comment ref="C13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215+10
243+395
</t>
        </r>
      </text>
    </comment>
    <comment ref="C14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4+689181
44+3000 s+z
216+3000 s+z
247+187
</t>
        </r>
      </text>
    </comment>
    <comment ref="C15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60+147
126+480
214+304
250+6339
</t>
        </r>
      </text>
    </comment>
    <comment ref="C16" authorId="0" shapeId="0">
      <text>
        <r>
          <rPr>
            <sz val="8"/>
            <color indexed="81"/>
            <rFont val="Tahoma"/>
            <family val="2"/>
            <charset val="238"/>
          </rPr>
          <t>Navrátilová Lenka:
31+112</t>
        </r>
        <r>
          <rPr>
            <b/>
            <sz val="10"/>
            <color indexed="81"/>
            <rFont val="Tahoma"/>
            <family val="2"/>
            <charset val="238"/>
          </rPr>
          <t xml:space="preserve">
61+3
127+5661
136+30
172+11
210+23105
242+25
253+52
248+49153
</t>
        </r>
      </text>
    </comment>
    <comment ref="C17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32+15
208+15
209+446
246+1215
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20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5+4972 š do inv
6+155 š do inv
51+126 s+z do rez
73+80 po na omp
129-1 š z rez
207+30817 z (do rez 4817 a na splátky 26000)
220-1604 z do rez
</t>
        </r>
      </text>
    </comment>
    <comment ref="C23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3+4144
9+34906 (8115 76719)
66+173
67+6986
101+735
116+269
140+3191
142+3000
163+28382
217+35
237+37
238+215
245+3308
249+3166
</t>
        </r>
      </text>
    </comment>
    <comment ref="C24" authorId="0" shapeId="0">
      <text>
        <r>
          <rPr>
            <b/>
            <sz val="10"/>
            <color indexed="81"/>
            <rFont val="Tahoma"/>
            <family val="2"/>
            <charset val="238"/>
          </rPr>
          <t>N</t>
        </r>
        <r>
          <rPr>
            <b/>
            <sz val="8"/>
            <color indexed="81"/>
            <rFont val="Tahoma"/>
            <family val="2"/>
            <charset val="238"/>
          </rPr>
          <t xml:space="preserve">avrátilová Lenka:
</t>
        </r>
        <r>
          <rPr>
            <sz val="8"/>
            <color indexed="81"/>
            <rFont val="Tahoma"/>
            <family val="2"/>
            <charset val="238"/>
          </rPr>
          <t>241+856 dep do rez</t>
        </r>
      </text>
    </comment>
    <comment ref="C26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43+38 (+8115 1642)
45+1483 (+8115 34)
141+1353
</t>
        </r>
      </text>
    </comment>
    <comment ref="C32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33+128
48+1 poj
57+293 prominuté odvody a penále
51+126 s+z do rez
69+5
73+80 po na omp
101+735
129-1 š z rez
135+120 vratka osr
166+9051
167+113
167+91
207+4817 (celkem 30817)
211+828
212+1
213+898
220-1604 z do rez
239+1
240+553
241+856 dep do rez
251+164
268+48582 daň z příjmu práv.osob
270+376 prominuté odvody a penále
271+6 vratka na základě výzvy</t>
        </r>
      </text>
    </comment>
    <comment ref="C34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7+190 poj š
34+52 poj z
70+47 poj š
71+211 poj š
169-156
173+114 poj š
174+129 poj š
249+3166
</t>
        </r>
      </text>
    </comment>
    <comment ref="C35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1+5775984
2+66000
46+1366
47+11208
62+10646
63+8204
64+3857
65+30
72-59
97+4594
104+8964
105+667
114+9429
115+172
117+898
123-215
125+420
137+73500
138+1517
139+188
143-27
171+9126
175-479
176-19
218-172
219-14
244+5831
257-30
</t>
        </r>
      </text>
    </comment>
    <comment ref="C36" authorId="0" shapeId="0">
      <text>
        <r>
          <rPr>
            <b/>
            <sz val="10"/>
            <color indexed="81"/>
            <rFont val="Tahoma"/>
            <family val="2"/>
            <charset val="238"/>
          </rPr>
          <t>Navrátilová Lenka:
215+10
243+395</t>
        </r>
      </text>
    </comment>
    <comment ref="C37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4+689181
44+3000 s+z
216+3000 s+z
247+187</t>
        </r>
      </text>
    </comment>
    <comment ref="C38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60+147
126+480
214+304
250+6339
</t>
        </r>
      </text>
    </comment>
    <comment ref="C39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12+65706
31+112
61+3
127+5661
136+30
172+11
210+23105
242+25
253+52
248+49153
</t>
        </r>
      </text>
    </comment>
    <comment ref="C40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32+15
208+15
209+446
246+1215
</t>
        </r>
      </text>
    </comment>
    <comment ref="C42" authorId="0" shapeId="0">
      <text>
        <r>
          <rPr>
            <b/>
            <sz val="10"/>
            <color indexed="81"/>
            <rFont val="Tahoma"/>
            <family val="2"/>
            <charset val="238"/>
          </rPr>
          <t>Navrátilová Lenka:
134+11000 Fond</t>
        </r>
      </text>
    </comment>
    <comment ref="C43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3+4144
9+34906 (4116)
9+76719 (8115)
11+67
66+173
67+6986
116+269
140+3191
142+3000
163+28382
217+35
237+37
238+215
245+3308</t>
        </r>
      </text>
    </comment>
    <comment ref="C44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8+2555
10+3
30+21200
252+48860 KB
</t>
        </r>
      </text>
    </comment>
    <comment ref="C45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5+4972 odvod š do inv
6+155 odvod š do inv
99+49 dobropis inv
168+49
269-49</t>
        </r>
      </text>
    </comment>
    <comment ref="C46" authorId="0" shapeId="0">
      <text>
        <r>
          <rPr>
            <b/>
            <sz val="10"/>
            <color indexed="81"/>
            <rFont val="Tahoma"/>
            <family val="2"/>
            <charset val="238"/>
          </rPr>
          <t>Navrátilová Lenka:
43+1680
45+1517
68+75
141+1353</t>
        </r>
      </text>
    </comment>
    <comment ref="B52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8115, 8113, 8905</t>
        </r>
      </text>
    </comment>
    <comment ref="C52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8+2555
9+76719 (OPZ 34906)
10+3
11+67
12+65706
30+21200
33+128
43+1642 (+FV 38)
45+34 (+FV 1483)
68+75
134+11000 Fond
166+9051
252+48860 KB
</t>
        </r>
      </text>
    </comment>
    <comment ref="B53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8224, 8124, 8114
</t>
        </r>
      </text>
    </comment>
    <comment ref="C53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207+26000 (celkem 30817)</t>
        </r>
      </text>
    </comment>
  </commentList>
</comments>
</file>

<file path=xl/sharedStrings.xml><?xml version="1.0" encoding="utf-8"?>
<sst xmlns="http://schemas.openxmlformats.org/spreadsheetml/2006/main" count="615" uniqueCount="187">
  <si>
    <t xml:space="preserve"> -Rozpočtová změna 242/17</t>
  </si>
  <si>
    <t>druh rozpočtové změny: zapojení nových prostředků do rozpočtu</t>
  </si>
  <si>
    <t>poskytovatel: Ministerstvo financí</t>
  </si>
  <si>
    <t>důvod: neinvestiční dotace ze státního rozpočtu ČR na rok 2017 poskytnutá na základě rozhodnutí Ministerstva financí ČR č.j.: MF - 14427/2017/1201-2 ze dne 23.5.2017 ve výši                                     25 282,- Kč na náhradu škody na rybách způsobené vydrou říční  v rybníku ve vlastnictví Českého rybářského svazu, z. s., Přerov, za období od 7.11.2016 do 31.3.2017.</t>
  </si>
  <si>
    <t>PŘÍJMY</t>
  </si>
  <si>
    <t>Odbor ekonomický</t>
  </si>
  <si>
    <t>ORJ - 07</t>
  </si>
  <si>
    <t>UZ</t>
  </si>
  <si>
    <t xml:space="preserve">§ </t>
  </si>
  <si>
    <t>položka</t>
  </si>
  <si>
    <t>částka v Kč</t>
  </si>
  <si>
    <t>4111 - Neinvestiční přijaté transfery ze SR</t>
  </si>
  <si>
    <t>celkem</t>
  </si>
  <si>
    <t>VÝDAJE</t>
  </si>
  <si>
    <t>Odbor životního prostředí a zemědělství</t>
  </si>
  <si>
    <t>ORJ - 09</t>
  </si>
  <si>
    <t>seskupení položek</t>
  </si>
  <si>
    <t>51 - Neinvestiční nákupy a související výdaje</t>
  </si>
  <si>
    <t xml:space="preserve"> -Rozpočtová změna 243/17</t>
  </si>
  <si>
    <t>poskytovatel: Ministerstvo kultury</t>
  </si>
  <si>
    <t>důvod: neinvestiční ze státního rozpočtu ČR na rok 2017 poskytnutá na základě dopisu Ministerstva kultury ČR č.j.: MK-S 5898/2017 ze dne 16.5.2017 v celkové výši 395 000,- Kč pro příspěvkovou organizaci Olomouckého kraje Vědecká knihovna v Olomouci na realizaci projektů z programu "Veřejné informační služby knihoven na rok 2017".</t>
  </si>
  <si>
    <t>Odbor školství, sportu a kultury</t>
  </si>
  <si>
    <t>ORJ - 10</t>
  </si>
  <si>
    <t>4116 - Ostatní neinv. přijaté transfery ze SR</t>
  </si>
  <si>
    <t>5336 - Neinvestiční dotace zřízeným PO</t>
  </si>
  <si>
    <t xml:space="preserve"> -Rozpočtová změna 244/17</t>
  </si>
  <si>
    <t>poskytovatel: Ministerstvo školství, mládeže a tělovýchovy</t>
  </si>
  <si>
    <t>důvod: neinvestiční dotace ze státního rozpočtu ČR na rok 2017 poskytnutá na základě dopisu Ministerstva školství, mládeže a tělovýchovy ČR č.j.: MŠMT-11 683/2017-1 ze dne 22.5.2017 ve výši 5 830 514,- Kč jako 5. úprava rozpočtu přímých výdajů regionálního školství územních samosprávných celků na rok 2017.</t>
  </si>
  <si>
    <t>Rozpis účelové dotace zabezpečí odbor školství, sportu a kultury</t>
  </si>
  <si>
    <t xml:space="preserve"> -Rozpočtová změna 245/17</t>
  </si>
  <si>
    <t>důvod: neinvestiční dotace ze státního rozpočtu ČR na rok 2017 poskytnutá na základě avíza Ministerstva školství, mládeže a tělovýchovy ČR č.j.: MŠMT-29991/2016-9 ze dne 25.5.2017 v celkové výši 3 308 505,18 Kč na projekt "Pojďme se vzdělávat společně“ pro příspěvkovou organizaci Olomouckého kraje Švehlova střední škola polytechnická Prostějov v rámci Operačního programu Výzkum,vývoj a vzdělávání.</t>
  </si>
  <si>
    <t xml:space="preserve"> -Rozpočtová změna 246/17</t>
  </si>
  <si>
    <t>poskytovatel: Ministerstvo práce a sociálních věcí</t>
  </si>
  <si>
    <t>důvod: neinvestiční dotace ze státního rozpočtu ČR na rok 2017 poskytnutá na základě rozhodnutí Ministerstva práce a sociálních věcí ČR č.j.: 1 ze dne 6.5.2017 ve výši                 1 215 000,- Kč na výkon sociální práce s výjimkou agendy sociálně-právní ochrany dětí pro rok 2017.</t>
  </si>
  <si>
    <t>Odbor kancelář ředitele</t>
  </si>
  <si>
    <t>ORJ - 03</t>
  </si>
  <si>
    <t>50 - Výdaje na platy, ost. platby za pr. práci a poj.</t>
  </si>
  <si>
    <t xml:space="preserve"> -Rozpočtová změna 247/17</t>
  </si>
  <si>
    <t>poskytovatel: Ministerstvo vnitra</t>
  </si>
  <si>
    <t>důvod: neinvestiční dotace ze státního rozpočtu ČR na rok 2017 poskytnutá na základě rozhodnutí Ministerstva vnitra ČR č.j.: 78 ze dne 17.5.2017 v celkové výši 187 000,- Kč na projekt "Megafon - více než jen bezpečnost" v rámci "Programu prevence kriminality na místní úrovni 2017".</t>
  </si>
  <si>
    <t>Odbor sociálních věcí</t>
  </si>
  <si>
    <t>ORJ - 11</t>
  </si>
  <si>
    <t xml:space="preserve"> -Rozpočtová změna 248/17</t>
  </si>
  <si>
    <t>poskytovatel: Ministerstvo životního prostředí</t>
  </si>
  <si>
    <t>důvod: odbor strategického rozvoje kraje požádal ekonomický odbor dne 2.6.2017 o provedení rozpočtové změny. Důvodem navrhované změny je zapojení dotace z Ministerstva životního prostředí ČR v celkové výši 49 152 724,66 Kč. Finanční prostředky byly poukázány na účet Olomouckého kraje z Ministerstva životního prostředí na kotlíkové dotace v rámci Operačního programu Životní prostředí 2014 - 2020.</t>
  </si>
  <si>
    <t>Odbor strategického rozvoje kraje</t>
  </si>
  <si>
    <t>ORJ - 77</t>
  </si>
  <si>
    <t>4116 - Ostatní neinv. přij. transf. ze SR</t>
  </si>
  <si>
    <t>4216 - Ostatní invest. přijaté transfery ze SR</t>
  </si>
  <si>
    <t>63 - Investiční transfery</t>
  </si>
  <si>
    <t xml:space="preserve"> -Rozpočtová změna 249/17</t>
  </si>
  <si>
    <t>poskytovatel: Ministerstvo pro místní rozvoj</t>
  </si>
  <si>
    <t>důvod: odbor dopravy a silničního hospodářství požádal ekonomický odbor dne 1.6.2017 o provedení rozpočtové změny. Důvodem navrhované změny je zapojení dotace z Ministerstva pro místní rozvoj ČR v celkové výši 3 166 476,21 Kč. Finanční prostředky byly poukázány na účet Olomouckého kraje z Ministerstva pro místní rozvoj jako investiční dotace pro příspěvkovou organizaci Správa silnic Olomouckého kraje na realizaci projektu v oblasti dopravy "Most ev. č. 644-007 Újezd u Mohelnice" v rámci Integrovaného regionálního operačního programu.</t>
  </si>
  <si>
    <t>Odbor dopravy a silničního hospodářství</t>
  </si>
  <si>
    <t>ORJ - 12</t>
  </si>
  <si>
    <t>6356 - Jiné investiční transfery zřízeným PO</t>
  </si>
  <si>
    <t xml:space="preserve"> -Rozpočtová změna 250/17</t>
  </si>
  <si>
    <t>poskytovatel: Ministerstvo zdravotnictví</t>
  </si>
  <si>
    <t>důvod: neinvestiční dotace ze státního rozpočtu ČR na rok 2017 poskytnutá na základě rozhodnutí Ministerstva zdravotnictví ČR č.j.: BKŘ/9/1102/2017 v celkové výši 6 339 250,- Kč na program "Financování připravenosti poskytovatele zdravotnické záchranné služby na řešení mimořádných událostí a krizových situací podle zákona č. 374/2011 Sb., o zdravotnické záchranné službě, ve znění zákona č. 385/2012 Sb." pro příspěvkovou organizaci Zdravotnická záchranná služba Olomouckého kraje.</t>
  </si>
  <si>
    <t>Odbor zdravotnictví</t>
  </si>
  <si>
    <t>ORJ - 14</t>
  </si>
  <si>
    <t xml:space="preserve"> -Rozpočtová změna 251/17</t>
  </si>
  <si>
    <t>důvod: odbor zdravotnictví požádal ekonomický odbor dne 26.5.2017 o provedení rozpočtové změny. Důvodem navrhované změny je zapojení finančních prostředků do rozpočtu Olomouckého kraje ve výši 164 053,- Kč a přesun finančních prostředků v rámci odboru zdravotnictví ve výši 1 000,- Kč (povinná spoluúčast). Česká pojišťovna, a.s., uhradila na účet Olomouckého kraje pojistné plnění k pojistné události pro Olomoucký kraj - náhradu škody na nemovitém majetku, pronajatém Středomoravské nemocniční a.s., odštěpný závod Nemocnice Prostějov - oprava po vodovodní škodě.</t>
  </si>
  <si>
    <t>2322 - Přijaté pojistné náhrady</t>
  </si>
  <si>
    <t xml:space="preserve"> -Rozpočtová změna 252/17</t>
  </si>
  <si>
    <t xml:space="preserve">důvod: odbor ekonomický požádal dne 23.5.2017 o provedení rozpočtové změny. Důvodem navrhované změny je zapojení finančních prostředků do rozpočtu Olomouckého kraje v celkové výši 48 860 000,- Kč a převedení finančních prostředků z odboru ekonomického na odbor veřejných zakázek a investic v celkové výši 8 506 000,- Kč. Jedná se o zapojení finančních prostředků z revolvingového úvěru u Komerční banky, a.s., na financování projektu v oblasti dopravy "II/446 Uničov - Strukov" a v oblasti kultury "Muzeum Komenského v Přerově - rekonstrukce budovy", materiál je součástí programu jednání Rady Olomouckého kraje dne 12.6.2017 (bod 12.4). </t>
  </si>
  <si>
    <t>8113 - Krátkodobé přijaté půjčené prostředky</t>
  </si>
  <si>
    <t>59 - Ostatní neinvestiční výdaje</t>
  </si>
  <si>
    <t>Odbor veřejných zakázek a investic</t>
  </si>
  <si>
    <t>ORJ - 50</t>
  </si>
  <si>
    <t>61 - Investiční nákupy a související výdaje</t>
  </si>
  <si>
    <t>ORJ - 52</t>
  </si>
  <si>
    <t xml:space="preserve"> -Rozpočtová změna 253/17</t>
  </si>
  <si>
    <t>důvod: neinvestiční dotace ze státního rozpočtu ČR na rok 2017 poskytnutá na základě rozhodnutí Ministerstva financí ČR č.j.: MF - 15487/2017/1201-2 ze dne 26.5.2017 ve výši                                     52 118,- Kč na náhradu škody na rybách způsobené vydrou říční  v rybnících v nájmu společnosti Rybářství Haška s. r. o., Hustopeče nad Bečvou, za období od 1.10.2016 do 31.3.2017.</t>
  </si>
  <si>
    <t xml:space="preserve"> -Rozpočtová změna 254/17</t>
  </si>
  <si>
    <t>druh rozpočtové změny: vnitřní rozpočtová změna - přesun mezi jednotlivými položkami, paragrafy a odbory ekonomickým a tajemníka hejtmana - zastupitelé</t>
  </si>
  <si>
    <t>důvod: odbor tajemníka hejtmana požádal ekonomický odbor dne 1.6.2017 o provedení rozpočtové změny. Důvodem navrhované změny je převedení finančních prostředků z odboru ekonomického na odbor tajemníka hejtmana - zastupitelé ve výši 131 000,- Kč. Finanční prostředky budou použity na dokrytí pořízení nových osobních automobilů pro vedení Olomouckého kraje, prostředky budou čerpány z rezervy Olomouckého kraje.</t>
  </si>
  <si>
    <t>Zastupitelé</t>
  </si>
  <si>
    <t>ORJ - 01</t>
  </si>
  <si>
    <t xml:space="preserve"> -Rozpočtová změna 255/17</t>
  </si>
  <si>
    <t>druh rozpočtové změny: vnitřní rozpočtová změna - přesun mezi jednotlivými položkami, paragrafy a odbory ekonomickým a dopravy a silničního hospodářství</t>
  </si>
  <si>
    <t xml:space="preserve">důvod: odbor dopravy a silničního hospodářství požádal ekonomický odbor dne 5.6.2017 o provedení rozpočtové změny. Důvodem navrhované změny je převedení finančních prostředků z odboru ekonomického na odbor dopravy a silničního hospodářství ve výši     40 000,- Kč. Finanční prostředky budou použity na poskytnutí individuální dotace v oblasti dopravy zapsanému spolku Kroměřížská dráha na základě usnesení Rady Olomouckého kraje č. UR/16/21/2017 ze dne 2.6.2017, prostředky budou čerpány z rezervy Olomouckého kraje. </t>
  </si>
  <si>
    <t>52 - Neinvestiční transfery soukromopr. subj.</t>
  </si>
  <si>
    <t xml:space="preserve"> -Rozpočtová změna 256/17</t>
  </si>
  <si>
    <t>druh rozpočtové změny: vnitřní rozpočtová změna - přesun mezi jednotlivými položkami, paragrafy a odbory ekonomickým a životního prostředí a zemědělství</t>
  </si>
  <si>
    <t xml:space="preserve">důvod: odbor životního prostředí a zemědělství požádal ekonomický odbor dne 5.6.2017 o provedení rozpočtové změny. Důvodem navrhované změny je převedení finančních prostředků z odboru ekonomického na odbor životního prostředí a zemědělství v celkové výši 190 483,- Kč. Finanční prostředky budou použity na poskytnutí dotací v rámci "Programu na podporu začínajících včelařů na území Olomouckého kraje pro rok 2017" na základě usnesení Rady Olomouckého kraje č. UR/16/36/2017 ze dne 2.6.2017, prostředky budou čerpány z rezervy Olomouckého kraje. </t>
  </si>
  <si>
    <t>54 - Neinvestiční transfery obyvatelstvu</t>
  </si>
  <si>
    <t xml:space="preserve"> -Rozpočtová změna 257/17</t>
  </si>
  <si>
    <t>druh rozpočtové změny: snížení prostředků rozpočtu</t>
  </si>
  <si>
    <t>důvod: odbor školství, sportu a kultury požádal ekonomický odbor dne 5.6.2017 o provedení rozpočtové změny. Důvodem navrhované změny je snížení neinvestiční dotace ze státního rozpočtu ČR na rok 2017 poskytnuté na základě rozhodnutí Ministerstva školství, mládeže a tělovýchovy ČR č.j.: MSMT-738-12/2017-1 ze dne 8.2.2017 v celkové výši 4 593 864,- Kč na rozvojový program "Financování asistentů pedagoga pro děti, žáky a studenty se zdravotním postižením a pro děti, žáky a studenty se sociálním znevýhodněním na období leden - srpen 2017 - modul B“, nevyčerpané prostředky ve výši 30 192,- Kč budou vráceny na účet Ministerstva školství, mládeže a tělovýchovy.</t>
  </si>
  <si>
    <t>53 - Neinvestiční transfery veřejnopráv. subj.</t>
  </si>
  <si>
    <t xml:space="preserve"> -Rozpočtová změna 258/17</t>
  </si>
  <si>
    <t>druh rozpočtové změny: vnitřní rozpočtová změna - přesun mezi jednotlivými položkami, paragrafy v rámci odboru kancelář ředitele</t>
  </si>
  <si>
    <t>důvod: odbor kancelář ředitele požádal ekonomický odbor dne 31.5.2017 o provedení rozpočtové změny. Důvodem navrhované změny je přesun finančních prostředků v rámci odboru kancelář ředitele ve výši 56 284,- Kč. Finanční prostředky budou použity na vytvoření webových stránek pro odbor sociálních věcí, oddělení sociálně-právní ochrany dětí.</t>
  </si>
  <si>
    <t xml:space="preserve"> -Rozpočtová změna 259/17</t>
  </si>
  <si>
    <t>důvod: odbor kancelář ředitele požádal ekonomický odbor dne 5.6.2017 o provedení rozpočtové změny. Důvodem navrhované změny je přesun finančních prostředků v rámci odboru kancelář ředitele v celkové výši 25 000,- Kč. Finanční prostředky budou použity na poskytnutí individuálních dotací v oblasti krizového řízení na základě usnesení Rady Olomouckého kraje č. UR/16/70/2017 ze dne 2.6.2017.</t>
  </si>
  <si>
    <t xml:space="preserve"> -Rozpočtová změna 260/17</t>
  </si>
  <si>
    <t>druh rozpočtové změny: vnitřní rozpočtová změna - přesun mezi jednotlivými položkami, paragrafy v rámci odboru strategického rozvoje kraje</t>
  </si>
  <si>
    <t>důvod: odbor strategického rozvoje kraje požádal ekonomický odbor dne 30.5.2017 o provedení rozpočtové změny. Důvodem navrhované změny je přesun finančních prostředků v rámci odboru strategického rozvoje kraje ve výši 10 000,- Kč. Finanční prostředky budou použity na úhradu prezentace Olomouckého kraje v oblasti památkové péče v bulletinu "Máme vybráno", který vydává Institut pro památky a kulturu.</t>
  </si>
  <si>
    <t>ORJ - 08</t>
  </si>
  <si>
    <t xml:space="preserve"> -Rozpočtová změna 261/17</t>
  </si>
  <si>
    <t>druh rozpočtové změny: vnitřní rozpočtová změna - přesun mezi jednotlivými položkami, paragrafy v rámci odboru sociálních věcí</t>
  </si>
  <si>
    <t>důvod: odbor sociálních věcí požádal ekonomický odbor dne 31.5.2017 o provedení rozpočtové změny. Důvodem navrhované změny je přesun finančních prostředků v rámci odboru sociálních věcí ve výši 500 000,- Kč. Finanční prostředky budou použity na poskytnutí individuální dotace v sociální oblasti pro Římskokatolickou farnost Dubicko na základě usnesení Zastupitelstva Olomouckého kraje č. UZ/4/37/2017 ze dne 24.4.2017, jedná se pouze o změnu položky rozpočtové skladby z neinvestiční na investiční.</t>
  </si>
  <si>
    <t xml:space="preserve"> -Rozpočtová změna 262/17</t>
  </si>
  <si>
    <t>druh rozpočtové změny: vnitřní rozpočtová změna - přesun mezi jednotlivými položkami, paragrafy v rámci odboru zdravotnictví</t>
  </si>
  <si>
    <t xml:space="preserve">důvod: odbor zdravotnictví požádal ekonomický odbor dne 5.6.2017 o provedení rozpočtové změny. Důvodem navrhované změny je přesun finančních prostředků v rámci odboru zdravotnictví ve výši 3 000,- Kč. Finanční prostředky budou použity na úhradu za zveřejnění výběrového řízení na ředitele příspěvkové organizace Zdravotnická záchranná služba Olomouckého kraje na základě usnesení Rady Olomouckého kraje č. UR/16/63/2017 ze dne 2.6.2017. </t>
  </si>
  <si>
    <t xml:space="preserve"> -Rozpočtová změna 263/17</t>
  </si>
  <si>
    <t>druh rozpočtové změny: vnitřní rozpočtová změna - přesun mezi jednotlivými položkami, paragrafy a odbory ekonomickým a tajemníka hejtmana</t>
  </si>
  <si>
    <t>důvod: odbor tajemníka hejtmana požádal ekonomický odbor dne 19.5.2017 o provedení rozpočtové změny. Důvodem navrhované změny je převedení finančních prostředků z odboru ekonomického na odbor tajemníka hejtmana ve výši 30 000,- Kč. Finanční prostředky budou použity na poskytnutí individuální dotace v oblasti cestovního ruchu a vnějších vztahů na základě usnesení Rady Olomouckého kraje č. UR/15/7/2017/2017 ze dne 15.5.2017, prostředky budou čerpány z rezervy Olomouckého kraje.</t>
  </si>
  <si>
    <t>Odbor tajemníka hejtmana</t>
  </si>
  <si>
    <t>ORJ - 18</t>
  </si>
  <si>
    <t xml:space="preserve"> -Rozpočtová změna 264/17</t>
  </si>
  <si>
    <t>druh rozpočtové změny: vnitřní rozpočtová změna - přesun mezi jednotlivými položkami, paragrafy v rámci odboru veřejných zakázek a investic</t>
  </si>
  <si>
    <t>důvod: odbor veřejných zakázek a investic požádal ekonomický odbor dne 31.5.2017 o provedení rozpočtové změny. Důvodem navrhované změny je přesun finančních prostředků v rámci odboru veřejných zakázek a investic ve výši 872 000,- Kč. Finanční prostředky budou použity na financování projektu v oblasti školství "SOŠ a SOU strojírenské a stavební Jeseník - Výměna výtahu v budově stravování".</t>
  </si>
  <si>
    <t>ORJ - 17</t>
  </si>
  <si>
    <t>ÚZ</t>
  </si>
  <si>
    <t xml:space="preserve"> -Rozpočtová změna 265/17</t>
  </si>
  <si>
    <t>důvod: odbor veřejných zakázek a investic požádal ekonomický odbor dne 23.5.2017 o provedení rozpočtové změny. Důvodem navrhované změny je přesun finančních prostředků v rámci odboru veřejných zakázek a investic ve výši 431 007,- Kč. Finanční prostředky budou použity na financování výdajů projektu v oblasti sociální "Transformace příspěvkové organizace Nové Zámky - II. etapa".</t>
  </si>
  <si>
    <t>Odbor veřejných zakázek</t>
  </si>
  <si>
    <t xml:space="preserve"> -Rozpočtová změna 266/17</t>
  </si>
  <si>
    <t>druh rozpočtové změny: vnitřní rozpočtová změna - přesun mezi jednotlivými položkami, paragrafy v rámci odboru podpory řízení příspěvkových organizací</t>
  </si>
  <si>
    <t>důvod: odbor podpory řízení příspěvkových organizací požádal ekonomický odbor dne 1.6.2017 o provedení rozpočtové změny. Důvodem navrhované změny je přesun finančních prostředků v rámci odboru podpory řízení příspěvkových organizací ve výši         130 000,- Kč. Finanční prostředky budou použity na poskytnutí investičního příspěvku pro příspěvkovou organizaci v oblasti školství Střední odborná škola Litovel na akci "Varný kotel", prostředky budou převedeny z rezervy odboru podpory řízení příspěvkových organizací, materiál je součástí programu jednání Rady Olomouckého kraje dne 12.6.2017 (bod 8.1.).</t>
  </si>
  <si>
    <t>Odbor podpory řízení příspěvkových organizací</t>
  </si>
  <si>
    <t>ORJ - 19</t>
  </si>
  <si>
    <t>5331 - Neinvestiční příspěvky zřízeným PO</t>
  </si>
  <si>
    <t>6351 - Investiční transfery zřízeným PO</t>
  </si>
  <si>
    <t xml:space="preserve"> -Rozpočtová změna 267/17</t>
  </si>
  <si>
    <t>důvod: odbor podpory řízení příspěvkových organizací požádal ekonomický odbor dne 1.6.2017 o provedení rozpočtové změny. Důvodem navrhované změny je přesun finančních prostředků v rámci odboru podpory řízení příspěvkových organizací ve výši         480 000,- Kč. Finanční prostředky budou použity na poskytnutí neinvestičního příspěvku pro příspěvkovou organizaci v oblasti školství Střední škola a Základní škola prof. Z. Matějčka Olomouc na akci "Oprava tělocvičny Táboritů 25", materiál je součástí programu jednání Rady Olomouckého kraje dne 12.6.2017 (bod 8.1.).</t>
  </si>
  <si>
    <t xml:space="preserve"> -Rozpočtová změna 268/17</t>
  </si>
  <si>
    <t>důvod: odbor ekonomický požádal dne 5.6.2017 o provedení rozpočtové změny. Důvodem navrhované změny je zapojení finančních prostředků do rozpočtu příjmů a výdajů Olomouckého kraje ve výši 48 581 870,- Kč. Jedná se o daň z příjmu právnických osob za zdaňovací období roku 2016 na základě podaného daňového přiznání, poplatníkem i příjemcem daně je Olomoucký kraj.</t>
  </si>
  <si>
    <t>1123 - Daň z příjmu právnických osob za kraje</t>
  </si>
  <si>
    <t xml:space="preserve"> -Rozpočtová změna 269/17</t>
  </si>
  <si>
    <t>důvod: odbor veřejných zakázek a investic požádal ekonomický odbor dne 23.5.2017 o provedení rozpočtové změny. Důvodem navrhované změny je snížení finančních prostředků Olomouckého kraje ve výši 49 200,- Kč. Finanční prostředky byly přijaty jako dobropis k faktuře uhrazené v roce 2016 a zapojeny dvakrát na financování projektu v oblasti sociální "Domov u Třebůvky Loštice - rekonstrukce bytových jader".</t>
  </si>
  <si>
    <t>2324 - Přijaté nekapitál. příspěvky a náhrady</t>
  </si>
  <si>
    <t xml:space="preserve"> -Rozpočtová změna 270/17</t>
  </si>
  <si>
    <t>důvod: odbor školství, sportu a kultury požádal ekonomický odbor dne 25.5.2017 o provedení rozpočtové změny. Důvodem navrhované změny je zapojení finančních prostředků do rozpočtu odboru školství, sportu a kultury v celkové výši 376 213,- Kč. Finanční prostředky budou zapojeny jako vratky prominutých odvodů a penále za porušení rozpočtové kázně v rámci projektu v oblasti školství "Podpora technického a přírodovědného vzdělávání v Olomouckém kraji" a budou vráceny jednotlivým příspěvkovým organizacím.</t>
  </si>
  <si>
    <t>2329 - Ostatní nedaňové příjmy j. n.</t>
  </si>
  <si>
    <t>5909 - Ostatní neinvest. výdaje jinde nezař.</t>
  </si>
  <si>
    <t xml:space="preserve"> -Rozpočtová změna 271/17</t>
  </si>
  <si>
    <t>druh rozpočtové změny: zapojení prostředků do rozpočtu</t>
  </si>
  <si>
    <t>důvod: odbor školství, sportu a kultury požádal ekonomický odbor dne 1.6.2017 o provedení rozpočtové změny. Důvodem navrhované změny je zapojení finančních prostředků do rozpočtu Olomouckého kraje ve výši 6 285,- Kč.  Finanční prostředky byly poukázány na účet Olomouckého kraje jako vratka na základě výzvy Olomouckého kraje k vrácení dotace nebo její části u Mateřské školy Špičky, prostředky budou zaslány na účet Ministerstva školství, mládeže a tělovýchovy.</t>
  </si>
  <si>
    <t>2229 - Ostatní přijaté vratky transferů</t>
  </si>
  <si>
    <t xml:space="preserve"> </t>
  </si>
  <si>
    <t>v tis. Kč</t>
  </si>
  <si>
    <t>schválený rozpočet</t>
  </si>
  <si>
    <t>upravený rozpočet</t>
  </si>
  <si>
    <t>Daňové příjmy (včetně daně z příjmu PO placené krajem)</t>
  </si>
  <si>
    <t>Správní poplatky</t>
  </si>
  <si>
    <t>Příjmy z poskytnutých služeb a výrobků</t>
  </si>
  <si>
    <t xml:space="preserve">Příjmy z pronájmu </t>
  </si>
  <si>
    <t>Přijaté sankční platby</t>
  </si>
  <si>
    <t>Ostatní nedaňové příjmy</t>
  </si>
  <si>
    <t>Příjmy z prodeje</t>
  </si>
  <si>
    <t>Příjmy z úroků</t>
  </si>
  <si>
    <t xml:space="preserve">Neinvestiční přijaté dotace ze SR </t>
  </si>
  <si>
    <t>Dotace do oblasti školství</t>
  </si>
  <si>
    <t>Dotace do oblasti kultury</t>
  </si>
  <si>
    <t>Dotace do oblasti sociální</t>
  </si>
  <si>
    <t>Dotace do oblasti zdravotnictví</t>
  </si>
  <si>
    <t>Dotace do oblasti životního prostředí a zemědělství, kotlíky</t>
  </si>
  <si>
    <t>Dotace pro Krajský úřad</t>
  </si>
  <si>
    <t>Neinvestiční přijaté transfery od obcí</t>
  </si>
  <si>
    <t>Ostatní investiční přijaté transfery ze SR</t>
  </si>
  <si>
    <t xml:space="preserve">Odvody PO </t>
  </si>
  <si>
    <t>Fond sociálních potřeb</t>
  </si>
  <si>
    <t xml:space="preserve">Fond na podporu výst. a obnovy vodohosp. infrastruktury </t>
  </si>
  <si>
    <t>OP VVV, OPZ, OPTP, PČŠS, IROP</t>
  </si>
  <si>
    <t>Depozita</t>
  </si>
  <si>
    <t>Splátky půjček</t>
  </si>
  <si>
    <t>Zapojení finančního vypořádání</t>
  </si>
  <si>
    <t>Příjmy Olomouckého kraje celkem</t>
  </si>
  <si>
    <t>Konsolidace</t>
  </si>
  <si>
    <t>Příjmy Olomouckého kraje celkem (po konsolidaci)</t>
  </si>
  <si>
    <t>Odbory</t>
  </si>
  <si>
    <t>Dotační programy, tituly</t>
  </si>
  <si>
    <t>Příspěvkové organizace</t>
  </si>
  <si>
    <t>OP VVV, OPZ, OPTP, PČŠS</t>
  </si>
  <si>
    <t>Evropské programy</t>
  </si>
  <si>
    <t>Opravy, investice a projekty</t>
  </si>
  <si>
    <t xml:space="preserve">Výdaje Olomouckého kraje celkem </t>
  </si>
  <si>
    <t>Výdaje Olomouckého kraje celkem (po konsolidaci)</t>
  </si>
  <si>
    <t>Konsolidace je očištění údajů v rozpočtu o interní přesuny peněž. prostředků uvnitř organizace mezi jednotlivými účty.</t>
  </si>
  <si>
    <t>Financování (přijaté úvěry, zůst. na BÚ)</t>
  </si>
  <si>
    <t>Financování (splátky úvěrů)</t>
  </si>
  <si>
    <t>Financování celkem</t>
  </si>
  <si>
    <t>Příjmy Olomouckého kraje včetně financování</t>
  </si>
  <si>
    <t>Výdaje Olomouckého kraje včetně financování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</si>
</sst>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#,##0\ &quot;Kč&quot;;\-#,##0\ &quot;Kč&quot;"/>
    <numFmt numFmtId="164" formatCode="00,000"/>
    <numFmt numFmtId="165" formatCode="00000"/>
    <numFmt numFmtId="166" formatCode="00000000"/>
    <numFmt numFmtId="167" formatCode="00000000000"/>
  </numFmts>
  <fonts count="2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b/>
      <sz val="11"/>
      <name val="Arial CE"/>
      <charset val="238"/>
    </font>
    <font>
      <b/>
      <i/>
      <sz val="10"/>
      <name val="Arial"/>
      <family val="2"/>
      <charset val="238"/>
    </font>
    <font>
      <sz val="12"/>
      <name val="Arial CE"/>
      <charset val="238"/>
    </font>
    <font>
      <i/>
      <sz val="10"/>
      <name val="Arial CE"/>
      <charset val="238"/>
    </font>
    <font>
      <i/>
      <sz val="10"/>
      <name val="Arial CE"/>
      <family val="2"/>
      <charset val="238"/>
    </font>
    <font>
      <b/>
      <i/>
      <sz val="10"/>
      <name val="Arial CE"/>
      <charset val="238"/>
    </font>
    <font>
      <sz val="9"/>
      <name val="Arial CE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  <charset val="238"/>
    </font>
    <font>
      <i/>
      <sz val="11"/>
      <name val="Arial CE"/>
      <charset val="238"/>
    </font>
    <font>
      <i/>
      <sz val="9"/>
      <name val="Arial CE"/>
      <charset val="238"/>
    </font>
    <font>
      <b/>
      <sz val="8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88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3" fillId="0" borderId="0" xfId="1" applyNumberFormat="1" applyFont="1" applyFill="1" applyBorder="1" applyAlignment="1" applyProtection="1"/>
    <xf numFmtId="0" fontId="5" fillId="0" borderId="0" xfId="0" applyFont="1"/>
    <xf numFmtId="0" fontId="6" fillId="0" borderId="0" xfId="0" applyFont="1" applyAlignment="1">
      <alignment horizontal="justify" vertical="top" wrapText="1"/>
    </xf>
    <xf numFmtId="0" fontId="7" fillId="0" borderId="0" xfId="0" applyFont="1" applyFill="1"/>
    <xf numFmtId="0" fontId="8" fillId="0" borderId="0" xfId="0" applyFont="1" applyFill="1" applyBorder="1" applyAlignment="1"/>
    <xf numFmtId="0" fontId="9" fillId="0" borderId="0" xfId="0" applyFont="1"/>
    <xf numFmtId="0" fontId="2" fillId="0" borderId="0" xfId="0" applyFont="1" applyFill="1" applyAlignment="1">
      <alignment horizontal="left"/>
    </xf>
    <xf numFmtId="0" fontId="3" fillId="0" borderId="0" xfId="0" applyFont="1"/>
    <xf numFmtId="0" fontId="7" fillId="0" borderId="0" xfId="0" applyFont="1"/>
    <xf numFmtId="0" fontId="8" fillId="0" borderId="0" xfId="0" applyFont="1" applyBorder="1" applyAlignment="1"/>
    <xf numFmtId="0" fontId="10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2" xfId="0" applyFont="1" applyFill="1" applyBorder="1"/>
    <xf numFmtId="4" fontId="4" fillId="0" borderId="3" xfId="0" applyNumberFormat="1" applyFont="1" applyFill="1" applyBorder="1" applyAlignment="1">
      <alignment horizontal="right" wrapText="1"/>
    </xf>
    <xf numFmtId="165" fontId="3" fillId="0" borderId="1" xfId="0" applyNumberFormat="1" applyFont="1" applyBorder="1" applyAlignment="1">
      <alignment horizontal="center"/>
    </xf>
    <xf numFmtId="0" fontId="12" fillId="0" borderId="1" xfId="0" applyFont="1" applyBorder="1"/>
    <xf numFmtId="0" fontId="8" fillId="0" borderId="4" xfId="0" applyFont="1" applyBorder="1" applyAlignment="1"/>
    <xf numFmtId="4" fontId="8" fillId="0" borderId="1" xfId="0" applyNumberFormat="1" applyFont="1" applyBorder="1" applyAlignment="1"/>
    <xf numFmtId="0" fontId="5" fillId="0" borderId="0" xfId="0" applyFont="1" applyFill="1"/>
    <xf numFmtId="0" fontId="0" fillId="0" borderId="0" xfId="0" applyFill="1"/>
    <xf numFmtId="0" fontId="2" fillId="0" borderId="0" xfId="0" applyFont="1" applyAlignment="1">
      <alignment horizontal="left"/>
    </xf>
    <xf numFmtId="0" fontId="3" fillId="0" borderId="0" xfId="0" applyFont="1" applyFill="1"/>
    <xf numFmtId="0" fontId="13" fillId="0" borderId="0" xfId="0" applyFont="1" applyFill="1"/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2" fillId="0" borderId="1" xfId="0" applyFont="1" applyFill="1" applyBorder="1"/>
    <xf numFmtId="0" fontId="8" fillId="0" borderId="5" xfId="0" applyFont="1" applyFill="1" applyBorder="1"/>
    <xf numFmtId="4" fontId="8" fillId="0" borderId="1" xfId="0" applyNumberFormat="1" applyFont="1" applyFill="1" applyBorder="1"/>
    <xf numFmtId="0" fontId="14" fillId="0" borderId="0" xfId="0" applyFont="1" applyAlignment="1">
      <alignment horizontal="justify" vertical="top" wrapText="1"/>
    </xf>
    <xf numFmtId="0" fontId="9" fillId="0" borderId="0" xfId="0" applyFont="1" applyFill="1"/>
    <xf numFmtId="164" fontId="3" fillId="0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4" fillId="0" borderId="3" xfId="0" applyNumberFormat="1" applyFont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center"/>
    </xf>
    <xf numFmtId="0" fontId="13" fillId="0" borderId="0" xfId="0" applyFont="1"/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/>
    <xf numFmtId="165" fontId="0" fillId="0" borderId="1" xfId="0" applyNumberFormat="1" applyBorder="1" applyAlignment="1">
      <alignment horizontal="center"/>
    </xf>
    <xf numFmtId="0" fontId="8" fillId="0" borderId="5" xfId="0" applyFont="1" applyBorder="1"/>
    <xf numFmtId="4" fontId="8" fillId="0" borderId="1" xfId="0" applyNumberFormat="1" applyFont="1" applyBorder="1"/>
    <xf numFmtId="0" fontId="14" fillId="0" borderId="0" xfId="0" applyFont="1" applyFill="1" applyAlignment="1">
      <alignment horizontal="justify" vertical="top" wrapText="1"/>
    </xf>
    <xf numFmtId="0" fontId="10" fillId="0" borderId="0" xfId="0" applyFont="1" applyFill="1" applyAlignment="1">
      <alignment horizontal="right"/>
    </xf>
    <xf numFmtId="0" fontId="11" fillId="0" borderId="2" xfId="0" applyFont="1" applyFill="1" applyBorder="1" applyAlignment="1">
      <alignment horizontal="center"/>
    </xf>
    <xf numFmtId="0" fontId="8" fillId="0" borderId="4" xfId="0" applyFont="1" applyFill="1" applyBorder="1" applyAlignment="1"/>
    <xf numFmtId="4" fontId="8" fillId="0" borderId="1" xfId="0" applyNumberFormat="1" applyFont="1" applyFill="1" applyBorder="1" applyAlignment="1"/>
    <xf numFmtId="0" fontId="15" fillId="0" borderId="0" xfId="0" applyFont="1"/>
    <xf numFmtId="5" fontId="8" fillId="0" borderId="0" xfId="0" applyNumberFormat="1" applyFont="1" applyAlignment="1">
      <alignment horizontal="right"/>
    </xf>
    <xf numFmtId="0" fontId="0" fillId="0" borderId="0" xfId="0" applyFont="1" applyFill="1"/>
    <xf numFmtId="166" fontId="0" fillId="0" borderId="1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Font="1"/>
    <xf numFmtId="0" fontId="4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6" fillId="0" borderId="0" xfId="0" applyFont="1" applyAlignment="1"/>
    <xf numFmtId="166" fontId="3" fillId="0" borderId="1" xfId="0" applyNumberFormat="1" applyFont="1" applyBorder="1" applyAlignment="1">
      <alignment horizontal="center"/>
    </xf>
    <xf numFmtId="0" fontId="11" fillId="0" borderId="2" xfId="0" applyFont="1" applyFill="1" applyBorder="1" applyAlignment="1">
      <alignment horizontal="left"/>
    </xf>
    <xf numFmtId="4" fontId="4" fillId="0" borderId="1" xfId="0" applyNumberFormat="1" applyFont="1" applyBorder="1" applyAlignment="1">
      <alignment wrapText="1"/>
    </xf>
    <xf numFmtId="0" fontId="11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4" fontId="0" fillId="0" borderId="0" xfId="0" applyNumberFormat="1"/>
    <xf numFmtId="0" fontId="6" fillId="0" borderId="0" xfId="0" applyFont="1" applyFill="1" applyAlignment="1">
      <alignment horizontal="justify" vertical="top" wrapText="1"/>
    </xf>
    <xf numFmtId="4" fontId="4" fillId="0" borderId="1" xfId="0" applyNumberFormat="1" applyFont="1" applyBorder="1" applyAlignment="1"/>
    <xf numFmtId="0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4" fontId="4" fillId="0" borderId="1" xfId="0" applyNumberFormat="1" applyFont="1" applyFill="1" applyBorder="1"/>
    <xf numFmtId="0" fontId="12" fillId="0" borderId="0" xfId="0" applyFont="1" applyFill="1" applyBorder="1"/>
    <xf numFmtId="4" fontId="8" fillId="0" borderId="0" xfId="0" applyNumberFormat="1" applyFont="1" applyFill="1" applyBorder="1" applyAlignment="1"/>
    <xf numFmtId="0" fontId="4" fillId="0" borderId="7" xfId="0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0" fontId="4" fillId="0" borderId="1" xfId="0" applyFont="1" applyFill="1" applyBorder="1" applyAlignment="1"/>
    <xf numFmtId="165" fontId="3" fillId="0" borderId="7" xfId="0" applyNumberFormat="1" applyFont="1" applyFill="1" applyBorder="1" applyAlignment="1">
      <alignment horizontal="center"/>
    </xf>
    <xf numFmtId="0" fontId="3" fillId="0" borderId="0" xfId="0" applyFont="1" applyBorder="1"/>
    <xf numFmtId="0" fontId="12" fillId="0" borderId="0" xfId="0" applyFont="1" applyBorder="1"/>
    <xf numFmtId="2" fontId="8" fillId="0" borderId="0" xfId="0" applyNumberFormat="1" applyFont="1" applyBorder="1" applyAlignment="1"/>
    <xf numFmtId="0" fontId="13" fillId="0" borderId="0" xfId="0" applyFont="1" applyBorder="1"/>
    <xf numFmtId="4" fontId="4" fillId="0" borderId="1" xfId="0" applyNumberFormat="1" applyFont="1" applyFill="1" applyBorder="1" applyAlignment="1">
      <alignment wrapText="1"/>
    </xf>
    <xf numFmtId="165" fontId="0" fillId="0" borderId="0" xfId="0" applyNumberFormat="1" applyFont="1" applyBorder="1" applyAlignment="1">
      <alignment horizontal="center"/>
    </xf>
    <xf numFmtId="0" fontId="3" fillId="0" borderId="0" xfId="1"/>
    <xf numFmtId="0" fontId="14" fillId="0" borderId="0" xfId="1" applyFont="1" applyFill="1" applyAlignment="1">
      <alignment horizontal="justify" vertical="top" wrapText="1"/>
    </xf>
    <xf numFmtId="0" fontId="7" fillId="0" borderId="0" xfId="1" applyFont="1" applyFill="1"/>
    <xf numFmtId="0" fontId="8" fillId="0" borderId="0" xfId="1" applyFont="1" applyFill="1" applyBorder="1" applyAlignment="1"/>
    <xf numFmtId="0" fontId="9" fillId="0" borderId="0" xfId="1" applyFont="1" applyFill="1"/>
    <xf numFmtId="0" fontId="2" fillId="0" borderId="0" xfId="1" applyFont="1" applyFill="1" applyAlignment="1">
      <alignment horizontal="left"/>
    </xf>
    <xf numFmtId="0" fontId="10" fillId="0" borderId="0" xfId="1" applyFont="1" applyFill="1" applyAlignment="1">
      <alignment horizontal="right"/>
    </xf>
    <xf numFmtId="0" fontId="4" fillId="0" borderId="0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/>
    </xf>
    <xf numFmtId="166" fontId="3" fillId="0" borderId="0" xfId="1" applyNumberFormat="1" applyFont="1" applyFill="1" applyBorder="1" applyAlignment="1">
      <alignment horizontal="center"/>
    </xf>
    <xf numFmtId="0" fontId="3" fillId="0" borderId="0" xfId="1" applyFill="1" applyBorder="1"/>
    <xf numFmtId="0" fontId="3" fillId="0" borderId="1" xfId="1" applyFont="1" applyFill="1" applyBorder="1" applyAlignment="1">
      <alignment horizontal="center"/>
    </xf>
    <xf numFmtId="0" fontId="11" fillId="0" borderId="6" xfId="1" applyFont="1" applyFill="1" applyBorder="1" applyAlignment="1">
      <alignment horizontal="left"/>
    </xf>
    <xf numFmtId="4" fontId="4" fillId="0" borderId="3" xfId="1" applyNumberFormat="1" applyFont="1" applyFill="1" applyBorder="1" applyAlignment="1">
      <alignment horizontal="right" wrapText="1"/>
    </xf>
    <xf numFmtId="164" fontId="3" fillId="0" borderId="0" xfId="1" applyNumberFormat="1" applyFont="1" applyFill="1" applyBorder="1" applyAlignment="1">
      <alignment horizontal="center"/>
    </xf>
    <xf numFmtId="0" fontId="12" fillId="0" borderId="1" xfId="1" applyFont="1" applyFill="1" applyBorder="1"/>
    <xf numFmtId="0" fontId="8" fillId="0" borderId="4" xfId="1" applyFont="1" applyFill="1" applyBorder="1" applyAlignment="1"/>
    <xf numFmtId="4" fontId="8" fillId="0" borderId="1" xfId="1" applyNumberFormat="1" applyFont="1" applyFill="1" applyBorder="1" applyAlignment="1"/>
    <xf numFmtId="0" fontId="3" fillId="0" borderId="0" xfId="1" applyFont="1" applyFill="1"/>
    <xf numFmtId="0" fontId="13" fillId="0" borderId="0" xfId="1" applyFont="1" applyFill="1"/>
    <xf numFmtId="0" fontId="4" fillId="0" borderId="0" xfId="1" applyFont="1" applyFill="1" applyAlignment="1">
      <alignment horizontal="right"/>
    </xf>
    <xf numFmtId="0" fontId="3" fillId="0" borderId="1" xfId="1" applyFill="1" applyBorder="1" applyAlignment="1">
      <alignment horizontal="center"/>
    </xf>
    <xf numFmtId="0" fontId="4" fillId="0" borderId="1" xfId="1" applyFont="1" applyFill="1" applyBorder="1" applyAlignment="1"/>
    <xf numFmtId="0" fontId="8" fillId="0" borderId="5" xfId="1" applyFont="1" applyFill="1" applyBorder="1"/>
    <xf numFmtId="4" fontId="8" fillId="0" borderId="1" xfId="1" applyNumberFormat="1" applyFont="1" applyFill="1" applyBorder="1"/>
    <xf numFmtId="0" fontId="4" fillId="0" borderId="1" xfId="0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16" fillId="0" borderId="0" xfId="0" applyNumberFormat="1" applyFont="1" applyAlignment="1">
      <alignment horizontal="right"/>
    </xf>
    <xf numFmtId="0" fontId="17" fillId="0" borderId="8" xfId="0" applyFont="1" applyBorder="1"/>
    <xf numFmtId="3" fontId="3" fillId="0" borderId="8" xfId="0" applyNumberFormat="1" applyFont="1" applyBorder="1" applyAlignment="1">
      <alignment horizontal="right" wrapText="1"/>
    </xf>
    <xf numFmtId="0" fontId="18" fillId="0" borderId="0" xfId="0" applyFont="1"/>
    <xf numFmtId="3" fontId="18" fillId="0" borderId="0" xfId="0" applyNumberFormat="1" applyFont="1" applyFill="1"/>
    <xf numFmtId="3" fontId="18" fillId="0" borderId="0" xfId="0" applyNumberFormat="1" applyFont="1"/>
    <xf numFmtId="0" fontId="14" fillId="0" borderId="0" xfId="1" applyFont="1" applyBorder="1"/>
    <xf numFmtId="0" fontId="18" fillId="0" borderId="0" xfId="1" applyFont="1"/>
    <xf numFmtId="0" fontId="14" fillId="0" borderId="0" xfId="0" applyFont="1"/>
    <xf numFmtId="3" fontId="14" fillId="0" borderId="0" xfId="0" applyNumberFormat="1" applyFont="1" applyFill="1" applyAlignment="1">
      <alignment horizontal="right"/>
    </xf>
    <xf numFmtId="3" fontId="14" fillId="0" borderId="0" xfId="0" applyNumberFormat="1" applyFont="1" applyAlignment="1">
      <alignment horizontal="right"/>
    </xf>
    <xf numFmtId="0" fontId="14" fillId="0" borderId="0" xfId="0" applyFont="1" applyBorder="1"/>
    <xf numFmtId="3" fontId="14" fillId="0" borderId="0" xfId="0" applyNumberFormat="1" applyFont="1" applyFill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3" fontId="17" fillId="0" borderId="8" xfId="0" applyNumberFormat="1" applyFont="1" applyFill="1" applyBorder="1" applyAlignment="1">
      <alignment horizontal="right"/>
    </xf>
    <xf numFmtId="3" fontId="17" fillId="0" borderId="8" xfId="0" applyNumberFormat="1" applyFont="1" applyBorder="1" applyAlignment="1">
      <alignment horizontal="right"/>
    </xf>
    <xf numFmtId="0" fontId="19" fillId="0" borderId="0" xfId="0" applyFont="1" applyAlignment="1">
      <alignment horizontal="justify"/>
    </xf>
    <xf numFmtId="3" fontId="20" fillId="0" borderId="0" xfId="0" applyNumberFormat="1" applyFont="1" applyAlignment="1">
      <alignment horizontal="right"/>
    </xf>
    <xf numFmtId="0" fontId="7" fillId="2" borderId="9" xfId="0" applyFont="1" applyFill="1" applyBorder="1"/>
    <xf numFmtId="3" fontId="7" fillId="2" borderId="9" xfId="0" applyNumberFormat="1" applyFont="1" applyFill="1" applyBorder="1"/>
    <xf numFmtId="0" fontId="21" fillId="0" borderId="0" xfId="0" applyFont="1"/>
    <xf numFmtId="3" fontId="2" fillId="0" borderId="0" xfId="0" applyNumberFormat="1" applyFont="1" applyFill="1"/>
    <xf numFmtId="3" fontId="3" fillId="0" borderId="8" xfId="0" applyNumberFormat="1" applyFont="1" applyFill="1" applyBorder="1" applyAlignment="1">
      <alignment horizontal="right" wrapText="1"/>
    </xf>
    <xf numFmtId="3" fontId="14" fillId="0" borderId="0" xfId="0" applyNumberFormat="1" applyFont="1" applyFill="1"/>
    <xf numFmtId="3" fontId="14" fillId="0" borderId="0" xfId="0" applyNumberFormat="1" applyFont="1"/>
    <xf numFmtId="0" fontId="14" fillId="0" borderId="8" xfId="0" applyFont="1" applyBorder="1"/>
    <xf numFmtId="3" fontId="14" fillId="0" borderId="8" xfId="0" applyNumberFormat="1" applyFont="1" applyFill="1" applyBorder="1"/>
    <xf numFmtId="3" fontId="14" fillId="0" borderId="8" xfId="0" applyNumberFormat="1" applyFont="1" applyBorder="1"/>
    <xf numFmtId="3" fontId="14" fillId="0" borderId="0" xfId="0" applyNumberFormat="1" applyFont="1" applyFill="1" applyBorder="1"/>
    <xf numFmtId="3" fontId="14" fillId="0" borderId="0" xfId="0" applyNumberFormat="1" applyFont="1" applyBorder="1"/>
    <xf numFmtId="0" fontId="7" fillId="2" borderId="10" xfId="0" applyFont="1" applyFill="1" applyBorder="1"/>
    <xf numFmtId="3" fontId="7" fillId="2" borderId="11" xfId="0" applyNumberFormat="1" applyFont="1" applyFill="1" applyBorder="1"/>
    <xf numFmtId="3" fontId="7" fillId="2" borderId="12" xfId="0" applyNumberFormat="1" applyFont="1" applyFill="1" applyBorder="1"/>
    <xf numFmtId="3" fontId="18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justify" vertical="center" wrapText="1"/>
    </xf>
    <xf numFmtId="0" fontId="6" fillId="0" borderId="0" xfId="0" applyFont="1" applyFill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49" fontId="6" fillId="0" borderId="0" xfId="0" applyNumberFormat="1" applyFont="1" applyAlignment="1">
      <alignment horizontal="justify" wrapText="1"/>
    </xf>
    <xf numFmtId="49" fontId="6" fillId="0" borderId="0" xfId="0" applyNumberFormat="1" applyFont="1" applyAlignment="1">
      <alignment horizontal="left" vertical="center" wrapText="1"/>
    </xf>
    <xf numFmtId="49" fontId="6" fillId="0" borderId="0" xfId="1" applyNumberFormat="1" applyFont="1" applyFill="1" applyAlignment="1">
      <alignment horizontal="justify" wrapText="1"/>
    </xf>
    <xf numFmtId="0" fontId="6" fillId="0" borderId="0" xfId="1" applyFont="1" applyFill="1" applyAlignment="1">
      <alignment horizontal="justify" vertical="top" wrapText="1"/>
    </xf>
    <xf numFmtId="49" fontId="6" fillId="0" borderId="0" xfId="0" applyNumberFormat="1" applyFont="1" applyFill="1" applyAlignment="1">
      <alignment horizontal="left" vertical="center" wrapText="1"/>
    </xf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2" name="Text Box 377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3" name="Text Box 378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4" name="Text Box 379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5" name="Text Box 380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6" name="Text Box 381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7" name="Text Box 382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8" name="Text Box 383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9" name="Text Box 384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0" name="Text Box 385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1" name="Text Box 386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2" name="Text Box 387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3" name="Text Box 388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4" name="Text Box 389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5" name="Text Box 390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6" name="Text Box 391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7" name="Text Box 392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8" name="Text Box 393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9" name="Text Box 394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0" name="Text Box 395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1" name="Text Box 396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2" name="Text Box 397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3" name="Text Box 398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85725</xdr:colOff>
      <xdr:row>81</xdr:row>
      <xdr:rowOff>9524</xdr:rowOff>
    </xdr:to>
    <xdr:sp macro="" textlink="">
      <xdr:nvSpPr>
        <xdr:cNvPr id="24" name="Text Box 377"/>
        <xdr:cNvSpPr txBox="1">
          <a:spLocks noChangeArrowheads="1"/>
        </xdr:cNvSpPr>
      </xdr:nvSpPr>
      <xdr:spPr bwMode="auto">
        <a:xfrm>
          <a:off x="4667250" y="15240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85725</xdr:colOff>
      <xdr:row>81</xdr:row>
      <xdr:rowOff>9524</xdr:rowOff>
    </xdr:to>
    <xdr:sp macro="" textlink="">
      <xdr:nvSpPr>
        <xdr:cNvPr id="25" name="Text Box 378"/>
        <xdr:cNvSpPr txBox="1">
          <a:spLocks noChangeArrowheads="1"/>
        </xdr:cNvSpPr>
      </xdr:nvSpPr>
      <xdr:spPr bwMode="auto">
        <a:xfrm>
          <a:off x="4667250" y="15240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85725</xdr:colOff>
      <xdr:row>81</xdr:row>
      <xdr:rowOff>9524</xdr:rowOff>
    </xdr:to>
    <xdr:sp macro="" textlink="">
      <xdr:nvSpPr>
        <xdr:cNvPr id="26" name="Text Box 379"/>
        <xdr:cNvSpPr txBox="1">
          <a:spLocks noChangeArrowheads="1"/>
        </xdr:cNvSpPr>
      </xdr:nvSpPr>
      <xdr:spPr bwMode="auto">
        <a:xfrm>
          <a:off x="4667250" y="15240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85725</xdr:colOff>
      <xdr:row>81</xdr:row>
      <xdr:rowOff>9524</xdr:rowOff>
    </xdr:to>
    <xdr:sp macro="" textlink="">
      <xdr:nvSpPr>
        <xdr:cNvPr id="27" name="Text Box 380"/>
        <xdr:cNvSpPr txBox="1">
          <a:spLocks noChangeArrowheads="1"/>
        </xdr:cNvSpPr>
      </xdr:nvSpPr>
      <xdr:spPr bwMode="auto">
        <a:xfrm>
          <a:off x="4667250" y="15240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85725</xdr:colOff>
      <xdr:row>81</xdr:row>
      <xdr:rowOff>9524</xdr:rowOff>
    </xdr:to>
    <xdr:sp macro="" textlink="">
      <xdr:nvSpPr>
        <xdr:cNvPr id="28" name="Text Box 381"/>
        <xdr:cNvSpPr txBox="1">
          <a:spLocks noChangeArrowheads="1"/>
        </xdr:cNvSpPr>
      </xdr:nvSpPr>
      <xdr:spPr bwMode="auto">
        <a:xfrm>
          <a:off x="4667250" y="15240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85725</xdr:colOff>
      <xdr:row>81</xdr:row>
      <xdr:rowOff>9524</xdr:rowOff>
    </xdr:to>
    <xdr:sp macro="" textlink="">
      <xdr:nvSpPr>
        <xdr:cNvPr id="29" name="Text Box 382"/>
        <xdr:cNvSpPr txBox="1">
          <a:spLocks noChangeArrowheads="1"/>
        </xdr:cNvSpPr>
      </xdr:nvSpPr>
      <xdr:spPr bwMode="auto">
        <a:xfrm>
          <a:off x="4667250" y="15240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85725</xdr:colOff>
      <xdr:row>81</xdr:row>
      <xdr:rowOff>9524</xdr:rowOff>
    </xdr:to>
    <xdr:sp macro="" textlink="">
      <xdr:nvSpPr>
        <xdr:cNvPr id="30" name="Text Box 383"/>
        <xdr:cNvSpPr txBox="1">
          <a:spLocks noChangeArrowheads="1"/>
        </xdr:cNvSpPr>
      </xdr:nvSpPr>
      <xdr:spPr bwMode="auto">
        <a:xfrm>
          <a:off x="4667250" y="15240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85725</xdr:colOff>
      <xdr:row>81</xdr:row>
      <xdr:rowOff>9524</xdr:rowOff>
    </xdr:to>
    <xdr:sp macro="" textlink="">
      <xdr:nvSpPr>
        <xdr:cNvPr id="31" name="Text Box 384"/>
        <xdr:cNvSpPr txBox="1">
          <a:spLocks noChangeArrowheads="1"/>
        </xdr:cNvSpPr>
      </xdr:nvSpPr>
      <xdr:spPr bwMode="auto">
        <a:xfrm>
          <a:off x="4667250" y="15240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85725</xdr:colOff>
      <xdr:row>81</xdr:row>
      <xdr:rowOff>9524</xdr:rowOff>
    </xdr:to>
    <xdr:sp macro="" textlink="">
      <xdr:nvSpPr>
        <xdr:cNvPr id="32" name="Text Box 385"/>
        <xdr:cNvSpPr txBox="1">
          <a:spLocks noChangeArrowheads="1"/>
        </xdr:cNvSpPr>
      </xdr:nvSpPr>
      <xdr:spPr bwMode="auto">
        <a:xfrm>
          <a:off x="4667250" y="15240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85725</xdr:colOff>
      <xdr:row>81</xdr:row>
      <xdr:rowOff>9524</xdr:rowOff>
    </xdr:to>
    <xdr:sp macro="" textlink="">
      <xdr:nvSpPr>
        <xdr:cNvPr id="33" name="Text Box 386"/>
        <xdr:cNvSpPr txBox="1">
          <a:spLocks noChangeArrowheads="1"/>
        </xdr:cNvSpPr>
      </xdr:nvSpPr>
      <xdr:spPr bwMode="auto">
        <a:xfrm>
          <a:off x="4667250" y="15240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85725</xdr:colOff>
      <xdr:row>81</xdr:row>
      <xdr:rowOff>9524</xdr:rowOff>
    </xdr:to>
    <xdr:sp macro="" textlink="">
      <xdr:nvSpPr>
        <xdr:cNvPr id="34" name="Text Box 387"/>
        <xdr:cNvSpPr txBox="1">
          <a:spLocks noChangeArrowheads="1"/>
        </xdr:cNvSpPr>
      </xdr:nvSpPr>
      <xdr:spPr bwMode="auto">
        <a:xfrm>
          <a:off x="4667250" y="15240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85725</xdr:colOff>
      <xdr:row>81</xdr:row>
      <xdr:rowOff>9524</xdr:rowOff>
    </xdr:to>
    <xdr:sp macro="" textlink="">
      <xdr:nvSpPr>
        <xdr:cNvPr id="35" name="Text Box 388"/>
        <xdr:cNvSpPr txBox="1">
          <a:spLocks noChangeArrowheads="1"/>
        </xdr:cNvSpPr>
      </xdr:nvSpPr>
      <xdr:spPr bwMode="auto">
        <a:xfrm>
          <a:off x="4667250" y="15240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1906</xdr:rowOff>
    </xdr:to>
    <xdr:sp macro="" textlink="">
      <xdr:nvSpPr>
        <xdr:cNvPr id="36" name="Text Box 389"/>
        <xdr:cNvSpPr txBox="1">
          <a:spLocks noChangeArrowheads="1"/>
        </xdr:cNvSpPr>
      </xdr:nvSpPr>
      <xdr:spPr bwMode="auto">
        <a:xfrm>
          <a:off x="4667250" y="15430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1906</xdr:rowOff>
    </xdr:to>
    <xdr:sp macro="" textlink="">
      <xdr:nvSpPr>
        <xdr:cNvPr id="37" name="Text Box 390"/>
        <xdr:cNvSpPr txBox="1">
          <a:spLocks noChangeArrowheads="1"/>
        </xdr:cNvSpPr>
      </xdr:nvSpPr>
      <xdr:spPr bwMode="auto">
        <a:xfrm>
          <a:off x="4667250" y="15430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1906</xdr:rowOff>
    </xdr:to>
    <xdr:sp macro="" textlink="">
      <xdr:nvSpPr>
        <xdr:cNvPr id="38" name="Text Box 391"/>
        <xdr:cNvSpPr txBox="1">
          <a:spLocks noChangeArrowheads="1"/>
        </xdr:cNvSpPr>
      </xdr:nvSpPr>
      <xdr:spPr bwMode="auto">
        <a:xfrm>
          <a:off x="4667250" y="15430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1906</xdr:rowOff>
    </xdr:to>
    <xdr:sp macro="" textlink="">
      <xdr:nvSpPr>
        <xdr:cNvPr id="39" name="Text Box 392"/>
        <xdr:cNvSpPr txBox="1">
          <a:spLocks noChangeArrowheads="1"/>
        </xdr:cNvSpPr>
      </xdr:nvSpPr>
      <xdr:spPr bwMode="auto">
        <a:xfrm>
          <a:off x="4667250" y="15430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1906</xdr:rowOff>
    </xdr:to>
    <xdr:sp macro="" textlink="">
      <xdr:nvSpPr>
        <xdr:cNvPr id="40" name="Text Box 393"/>
        <xdr:cNvSpPr txBox="1">
          <a:spLocks noChangeArrowheads="1"/>
        </xdr:cNvSpPr>
      </xdr:nvSpPr>
      <xdr:spPr bwMode="auto">
        <a:xfrm>
          <a:off x="4667250" y="15430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1906</xdr:rowOff>
    </xdr:to>
    <xdr:sp macro="" textlink="">
      <xdr:nvSpPr>
        <xdr:cNvPr id="41" name="Text Box 394"/>
        <xdr:cNvSpPr txBox="1">
          <a:spLocks noChangeArrowheads="1"/>
        </xdr:cNvSpPr>
      </xdr:nvSpPr>
      <xdr:spPr bwMode="auto">
        <a:xfrm>
          <a:off x="4667250" y="15430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1906</xdr:rowOff>
    </xdr:to>
    <xdr:sp macro="" textlink="">
      <xdr:nvSpPr>
        <xdr:cNvPr id="42" name="Text Box 395"/>
        <xdr:cNvSpPr txBox="1">
          <a:spLocks noChangeArrowheads="1"/>
        </xdr:cNvSpPr>
      </xdr:nvSpPr>
      <xdr:spPr bwMode="auto">
        <a:xfrm>
          <a:off x="4667250" y="15430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1906</xdr:rowOff>
    </xdr:to>
    <xdr:sp macro="" textlink="">
      <xdr:nvSpPr>
        <xdr:cNvPr id="43" name="Text Box 396"/>
        <xdr:cNvSpPr txBox="1">
          <a:spLocks noChangeArrowheads="1"/>
        </xdr:cNvSpPr>
      </xdr:nvSpPr>
      <xdr:spPr bwMode="auto">
        <a:xfrm>
          <a:off x="4667250" y="15430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1906</xdr:rowOff>
    </xdr:to>
    <xdr:sp macro="" textlink="">
      <xdr:nvSpPr>
        <xdr:cNvPr id="44" name="Text Box 397"/>
        <xdr:cNvSpPr txBox="1">
          <a:spLocks noChangeArrowheads="1"/>
        </xdr:cNvSpPr>
      </xdr:nvSpPr>
      <xdr:spPr bwMode="auto">
        <a:xfrm>
          <a:off x="4667250" y="15430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85725</xdr:colOff>
      <xdr:row>82</xdr:row>
      <xdr:rowOff>1906</xdr:rowOff>
    </xdr:to>
    <xdr:sp macro="" textlink="">
      <xdr:nvSpPr>
        <xdr:cNvPr id="45" name="Text Box 398"/>
        <xdr:cNvSpPr txBox="1">
          <a:spLocks noChangeArrowheads="1"/>
        </xdr:cNvSpPr>
      </xdr:nvSpPr>
      <xdr:spPr bwMode="auto">
        <a:xfrm>
          <a:off x="4667250" y="15430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83"/>
  <sheetViews>
    <sheetView showGridLines="0" tabSelected="1" zoomScale="92" zoomScaleNormal="92" zoomScaleSheetLayoutView="92" zoomScalePageLayoutView="92" workbookViewId="0"/>
  </sheetViews>
  <sheetFormatPr defaultRowHeight="12.75" x14ac:dyDescent="0.2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  <col min="7" max="7" width="13.28515625" bestFit="1" customWidth="1"/>
  </cols>
  <sheetData>
    <row r="1" spans="1:5" ht="15" customHeight="1" x14ac:dyDescent="0.25">
      <c r="A1" s="4" t="s">
        <v>0</v>
      </c>
    </row>
    <row r="2" spans="1:5" ht="15" customHeight="1" x14ac:dyDescent="0.2">
      <c r="A2" s="183" t="s">
        <v>1</v>
      </c>
      <c r="B2" s="183"/>
      <c r="C2" s="183"/>
      <c r="D2" s="183"/>
      <c r="E2" s="183"/>
    </row>
    <row r="3" spans="1:5" ht="15" customHeight="1" x14ac:dyDescent="0.2">
      <c r="A3" s="183" t="s">
        <v>2</v>
      </c>
      <c r="B3" s="183"/>
      <c r="C3" s="183"/>
      <c r="D3" s="183"/>
      <c r="E3" s="183"/>
    </row>
    <row r="4" spans="1:5" ht="15" customHeight="1" x14ac:dyDescent="0.2">
      <c r="A4" s="181" t="s">
        <v>3</v>
      </c>
      <c r="B4" s="181"/>
      <c r="C4" s="181"/>
      <c r="D4" s="181"/>
      <c r="E4" s="181"/>
    </row>
    <row r="5" spans="1:5" ht="15" customHeight="1" x14ac:dyDescent="0.2">
      <c r="A5" s="181"/>
      <c r="B5" s="181"/>
      <c r="C5" s="181"/>
      <c r="D5" s="181"/>
      <c r="E5" s="181"/>
    </row>
    <row r="6" spans="1:5" ht="15" customHeight="1" x14ac:dyDescent="0.2">
      <c r="A6" s="181"/>
      <c r="B6" s="181"/>
      <c r="C6" s="181"/>
      <c r="D6" s="181"/>
      <c r="E6" s="181"/>
    </row>
    <row r="7" spans="1:5" ht="15" customHeight="1" x14ac:dyDescent="0.2">
      <c r="A7" s="181"/>
      <c r="B7" s="181"/>
      <c r="C7" s="181"/>
      <c r="D7" s="181"/>
      <c r="E7" s="181"/>
    </row>
    <row r="8" spans="1:5" ht="15" customHeight="1" x14ac:dyDescent="0.2">
      <c r="A8" s="181"/>
      <c r="B8" s="181"/>
      <c r="C8" s="181"/>
      <c r="D8" s="181"/>
      <c r="E8" s="181"/>
    </row>
    <row r="9" spans="1:5" ht="15" customHeight="1" x14ac:dyDescent="0.2">
      <c r="A9" s="5"/>
      <c r="B9" s="5"/>
      <c r="C9" s="5"/>
      <c r="D9" s="5"/>
      <c r="E9" s="5"/>
    </row>
    <row r="10" spans="1:5" ht="15" customHeight="1" x14ac:dyDescent="0.25">
      <c r="A10" s="6" t="s">
        <v>4</v>
      </c>
      <c r="B10" s="7"/>
      <c r="C10" s="7"/>
      <c r="D10" s="7"/>
      <c r="E10" s="7"/>
    </row>
    <row r="11" spans="1:5" ht="15" customHeight="1" x14ac:dyDescent="0.2">
      <c r="A11" s="8" t="s">
        <v>5</v>
      </c>
      <c r="B11" s="7"/>
      <c r="C11" s="7"/>
      <c r="D11" s="7"/>
      <c r="E11" s="9" t="s">
        <v>6</v>
      </c>
    </row>
    <row r="12" spans="1:5" ht="15" customHeight="1" x14ac:dyDescent="0.25">
      <c r="A12" s="10"/>
      <c r="B12" s="11"/>
      <c r="C12" s="12"/>
      <c r="D12" s="12"/>
      <c r="E12" s="13"/>
    </row>
    <row r="13" spans="1:5" ht="15" customHeight="1" x14ac:dyDescent="0.2">
      <c r="B13" s="14" t="s">
        <v>7</v>
      </c>
      <c r="C13" s="14" t="s">
        <v>8</v>
      </c>
      <c r="D13" s="15" t="s">
        <v>9</v>
      </c>
      <c r="E13" s="16" t="s">
        <v>10</v>
      </c>
    </row>
    <row r="14" spans="1:5" ht="15" customHeight="1" x14ac:dyDescent="0.2">
      <c r="B14" s="17">
        <v>98278</v>
      </c>
      <c r="C14" s="18"/>
      <c r="D14" s="19" t="s">
        <v>11</v>
      </c>
      <c r="E14" s="20">
        <v>25282</v>
      </c>
    </row>
    <row r="15" spans="1:5" ht="15" customHeight="1" x14ac:dyDescent="0.2">
      <c r="B15" s="21"/>
      <c r="C15" s="22" t="s">
        <v>12</v>
      </c>
      <c r="D15" s="23"/>
      <c r="E15" s="24">
        <f>SUM(E14:E14)</f>
        <v>25282</v>
      </c>
    </row>
    <row r="16" spans="1:5" ht="15" customHeight="1" x14ac:dyDescent="0.25">
      <c r="A16" s="25"/>
      <c r="B16" s="26"/>
      <c r="C16" s="26"/>
      <c r="D16" s="26"/>
      <c r="E16" s="26"/>
    </row>
    <row r="17" spans="1:5" ht="15" customHeight="1" x14ac:dyDescent="0.25">
      <c r="A17" s="6" t="s">
        <v>13</v>
      </c>
      <c r="B17" s="7"/>
      <c r="C17" s="7"/>
    </row>
    <row r="18" spans="1:5" ht="15" customHeight="1" x14ac:dyDescent="0.2">
      <c r="A18" s="8" t="s">
        <v>14</v>
      </c>
      <c r="B18" s="12"/>
      <c r="C18" s="12"/>
      <c r="D18" s="12"/>
      <c r="E18" s="27" t="s">
        <v>15</v>
      </c>
    </row>
    <row r="19" spans="1:5" ht="15" customHeight="1" x14ac:dyDescent="0.2">
      <c r="A19" s="28"/>
      <c r="B19" s="29"/>
      <c r="C19" s="7"/>
      <c r="D19" s="26"/>
      <c r="E19" s="30"/>
    </row>
    <row r="20" spans="1:5" ht="15" customHeight="1" x14ac:dyDescent="0.2">
      <c r="C20" s="31" t="s">
        <v>8</v>
      </c>
      <c r="D20" s="32" t="s">
        <v>16</v>
      </c>
      <c r="E20" s="16" t="s">
        <v>10</v>
      </c>
    </row>
    <row r="21" spans="1:5" ht="15" customHeight="1" x14ac:dyDescent="0.2">
      <c r="C21" s="33">
        <v>3769</v>
      </c>
      <c r="D21" s="34" t="s">
        <v>17</v>
      </c>
      <c r="E21" s="20">
        <v>25282</v>
      </c>
    </row>
    <row r="22" spans="1:5" ht="15" customHeight="1" x14ac:dyDescent="0.2">
      <c r="C22" s="35" t="s">
        <v>12</v>
      </c>
      <c r="D22" s="36"/>
      <c r="E22" s="37">
        <f>SUM(E21:E21)</f>
        <v>25282</v>
      </c>
    </row>
    <row r="23" spans="1:5" ht="15" customHeight="1" x14ac:dyDescent="0.2"/>
    <row r="24" spans="1:5" ht="15" customHeight="1" x14ac:dyDescent="0.2"/>
    <row r="25" spans="1:5" ht="15" customHeight="1" x14ac:dyDescent="0.25">
      <c r="A25" s="4" t="s">
        <v>18</v>
      </c>
    </row>
    <row r="26" spans="1:5" ht="15" customHeight="1" x14ac:dyDescent="0.2">
      <c r="A26" s="183" t="s">
        <v>1</v>
      </c>
      <c r="B26" s="183"/>
      <c r="C26" s="183"/>
      <c r="D26" s="183"/>
      <c r="E26" s="183"/>
    </row>
    <row r="27" spans="1:5" ht="15" customHeight="1" x14ac:dyDescent="0.2">
      <c r="A27" s="183" t="s">
        <v>19</v>
      </c>
      <c r="B27" s="183"/>
      <c r="C27" s="183"/>
      <c r="D27" s="183"/>
      <c r="E27" s="183"/>
    </row>
    <row r="28" spans="1:5" ht="15" customHeight="1" x14ac:dyDescent="0.2">
      <c r="A28" s="182" t="s">
        <v>20</v>
      </c>
      <c r="B28" s="182"/>
      <c r="C28" s="182"/>
      <c r="D28" s="182"/>
      <c r="E28" s="182"/>
    </row>
    <row r="29" spans="1:5" ht="15" customHeight="1" x14ac:dyDescent="0.2">
      <c r="A29" s="182"/>
      <c r="B29" s="182"/>
      <c r="C29" s="182"/>
      <c r="D29" s="182"/>
      <c r="E29" s="182"/>
    </row>
    <row r="30" spans="1:5" ht="15" customHeight="1" x14ac:dyDescent="0.2">
      <c r="A30" s="182"/>
      <c r="B30" s="182"/>
      <c r="C30" s="182"/>
      <c r="D30" s="182"/>
      <c r="E30" s="182"/>
    </row>
    <row r="31" spans="1:5" ht="15" customHeight="1" x14ac:dyDescent="0.2">
      <c r="A31" s="182"/>
      <c r="B31" s="182"/>
      <c r="C31" s="182"/>
      <c r="D31" s="182"/>
      <c r="E31" s="182"/>
    </row>
    <row r="32" spans="1:5" ht="15" customHeight="1" x14ac:dyDescent="0.2">
      <c r="A32" s="182"/>
      <c r="B32" s="182"/>
      <c r="C32" s="182"/>
      <c r="D32" s="182"/>
      <c r="E32" s="182"/>
    </row>
    <row r="33" spans="1:5" ht="15" customHeight="1" x14ac:dyDescent="0.2">
      <c r="A33" s="38"/>
      <c r="B33" s="38"/>
      <c r="C33" s="38"/>
      <c r="D33" s="38"/>
      <c r="E33" s="38"/>
    </row>
    <row r="34" spans="1:5" ht="15" customHeight="1" x14ac:dyDescent="0.25">
      <c r="A34" s="11" t="s">
        <v>4</v>
      </c>
      <c r="B34" s="12"/>
      <c r="C34" s="12"/>
      <c r="D34" s="12"/>
      <c r="E34" s="12"/>
    </row>
    <row r="35" spans="1:5" ht="15" customHeight="1" x14ac:dyDescent="0.2">
      <c r="A35" s="39" t="s">
        <v>21</v>
      </c>
      <c r="B35" s="7"/>
      <c r="C35" s="7"/>
      <c r="D35" s="7"/>
      <c r="E35" s="9" t="s">
        <v>22</v>
      </c>
    </row>
    <row r="36" spans="1:5" ht="15" customHeight="1" x14ac:dyDescent="0.25">
      <c r="B36" s="11"/>
      <c r="C36" s="12"/>
      <c r="D36" s="12"/>
      <c r="E36" s="13"/>
    </row>
    <row r="37" spans="1:5" ht="15" customHeight="1" x14ac:dyDescent="0.2">
      <c r="B37" s="31" t="s">
        <v>7</v>
      </c>
      <c r="C37" s="14" t="s">
        <v>8</v>
      </c>
      <c r="D37" s="15" t="s">
        <v>9</v>
      </c>
      <c r="E37" s="16" t="s">
        <v>10</v>
      </c>
    </row>
    <row r="38" spans="1:5" ht="15" customHeight="1" x14ac:dyDescent="0.2">
      <c r="B38" s="40">
        <v>34053</v>
      </c>
      <c r="C38" s="41"/>
      <c r="D38" s="19" t="s">
        <v>23</v>
      </c>
      <c r="E38" s="42">
        <v>395000</v>
      </c>
    </row>
    <row r="39" spans="1:5" ht="15" customHeight="1" x14ac:dyDescent="0.2">
      <c r="B39" s="43"/>
      <c r="C39" s="22" t="s">
        <v>12</v>
      </c>
      <c r="D39" s="23"/>
      <c r="E39" s="24">
        <f>SUM(E38:E38)</f>
        <v>395000</v>
      </c>
    </row>
    <row r="40" spans="1:5" ht="15" customHeight="1" x14ac:dyDescent="0.2">
      <c r="A40" s="10"/>
      <c r="B40" s="10"/>
      <c r="C40" s="10"/>
      <c r="D40" s="10"/>
    </row>
    <row r="41" spans="1:5" ht="15" customHeight="1" x14ac:dyDescent="0.25">
      <c r="A41" s="11" t="s">
        <v>13</v>
      </c>
      <c r="B41" s="12"/>
      <c r="C41" s="12"/>
      <c r="D41" s="12"/>
      <c r="E41" s="12"/>
    </row>
    <row r="42" spans="1:5" ht="15" customHeight="1" x14ac:dyDescent="0.2">
      <c r="A42" s="39" t="s">
        <v>21</v>
      </c>
      <c r="B42" s="7"/>
      <c r="C42" s="7"/>
      <c r="D42" s="7"/>
      <c r="E42" s="9" t="s">
        <v>22</v>
      </c>
    </row>
    <row r="43" spans="1:5" ht="15" customHeight="1" x14ac:dyDescent="0.2">
      <c r="A43" s="10"/>
      <c r="B43" s="44"/>
      <c r="C43" s="12"/>
      <c r="E43" s="45"/>
    </row>
    <row r="44" spans="1:5" ht="15" customHeight="1" x14ac:dyDescent="0.2">
      <c r="B44" s="14" t="s">
        <v>7</v>
      </c>
      <c r="C44" s="14" t="s">
        <v>8</v>
      </c>
      <c r="D44" s="46" t="s">
        <v>9</v>
      </c>
      <c r="E44" s="16" t="s">
        <v>10</v>
      </c>
    </row>
    <row r="45" spans="1:5" ht="15" customHeight="1" x14ac:dyDescent="0.2">
      <c r="B45" s="40">
        <v>34053</v>
      </c>
      <c r="C45" s="33"/>
      <c r="D45" s="47" t="s">
        <v>24</v>
      </c>
      <c r="E45" s="42">
        <v>395000</v>
      </c>
    </row>
    <row r="46" spans="1:5" ht="15" customHeight="1" x14ac:dyDescent="0.2">
      <c r="B46" s="48"/>
      <c r="C46" s="22" t="s">
        <v>12</v>
      </c>
      <c r="D46" s="49"/>
      <c r="E46" s="50">
        <f>SUM(E45:E45)</f>
        <v>395000</v>
      </c>
    </row>
    <row r="47" spans="1:5" ht="15" customHeight="1" x14ac:dyDescent="0.2"/>
    <row r="48" spans="1:5" ht="15" customHeight="1" x14ac:dyDescent="0.2"/>
    <row r="49" spans="1:5" ht="15" customHeight="1" x14ac:dyDescent="0.2"/>
    <row r="50" spans="1:5" ht="15" customHeight="1" x14ac:dyDescent="0.2"/>
    <row r="51" spans="1:5" ht="15" customHeight="1" x14ac:dyDescent="0.2"/>
    <row r="52" spans="1:5" ht="15" customHeight="1" x14ac:dyDescent="0.2"/>
    <row r="53" spans="1:5" ht="15" customHeight="1" x14ac:dyDescent="0.2"/>
    <row r="54" spans="1:5" ht="15" customHeight="1" x14ac:dyDescent="0.25">
      <c r="A54" s="4" t="s">
        <v>25</v>
      </c>
    </row>
    <row r="55" spans="1:5" ht="15" customHeight="1" x14ac:dyDescent="0.2">
      <c r="A55" s="183" t="s">
        <v>1</v>
      </c>
      <c r="B55" s="183"/>
      <c r="C55" s="183"/>
      <c r="D55" s="183"/>
      <c r="E55" s="183"/>
    </row>
    <row r="56" spans="1:5" ht="15" customHeight="1" x14ac:dyDescent="0.2">
      <c r="A56" s="183" t="s">
        <v>26</v>
      </c>
      <c r="B56" s="183"/>
      <c r="C56" s="183"/>
      <c r="D56" s="183"/>
      <c r="E56" s="183"/>
    </row>
    <row r="57" spans="1:5" ht="15" customHeight="1" x14ac:dyDescent="0.2">
      <c r="A57" s="181" t="s">
        <v>27</v>
      </c>
      <c r="B57" s="181"/>
      <c r="C57" s="181"/>
      <c r="D57" s="181"/>
      <c r="E57" s="181"/>
    </row>
    <row r="58" spans="1:5" ht="15" customHeight="1" x14ac:dyDescent="0.2">
      <c r="A58" s="181"/>
      <c r="B58" s="181"/>
      <c r="C58" s="181"/>
      <c r="D58" s="181"/>
      <c r="E58" s="181"/>
    </row>
    <row r="59" spans="1:5" ht="15" customHeight="1" x14ac:dyDescent="0.2">
      <c r="A59" s="181"/>
      <c r="B59" s="181"/>
      <c r="C59" s="181"/>
      <c r="D59" s="181"/>
      <c r="E59" s="181"/>
    </row>
    <row r="60" spans="1:5" ht="15" customHeight="1" x14ac:dyDescent="0.2">
      <c r="A60" s="181"/>
      <c r="B60" s="181"/>
      <c r="C60" s="181"/>
      <c r="D60" s="181"/>
      <c r="E60" s="181"/>
    </row>
    <row r="61" spans="1:5" ht="15" customHeight="1" x14ac:dyDescent="0.2">
      <c r="A61" s="181"/>
      <c r="B61" s="181"/>
      <c r="C61" s="181"/>
      <c r="D61" s="181"/>
      <c r="E61" s="181"/>
    </row>
    <row r="62" spans="1:5" ht="15" customHeight="1" x14ac:dyDescent="0.2">
      <c r="A62" s="51"/>
      <c r="B62" s="51"/>
      <c r="C62" s="51"/>
      <c r="D62" s="51"/>
      <c r="E62" s="51"/>
    </row>
    <row r="63" spans="1:5" ht="15" customHeight="1" x14ac:dyDescent="0.25">
      <c r="A63" s="6" t="s">
        <v>4</v>
      </c>
      <c r="B63" s="7"/>
      <c r="C63" s="7"/>
      <c r="D63" s="7"/>
      <c r="E63" s="7"/>
    </row>
    <row r="64" spans="1:5" ht="15" customHeight="1" x14ac:dyDescent="0.2">
      <c r="A64" s="39" t="s">
        <v>21</v>
      </c>
      <c r="B64" s="7"/>
      <c r="C64" s="7"/>
      <c r="D64" s="7"/>
      <c r="E64" s="9" t="s">
        <v>22</v>
      </c>
    </row>
    <row r="65" spans="1:5" ht="15" customHeight="1" x14ac:dyDescent="0.25">
      <c r="A65" s="28"/>
      <c r="B65" s="6"/>
      <c r="C65" s="7"/>
      <c r="D65" s="7"/>
      <c r="E65" s="52"/>
    </row>
    <row r="66" spans="1:5" ht="15" customHeight="1" x14ac:dyDescent="0.2">
      <c r="B66" s="31" t="s">
        <v>7</v>
      </c>
      <c r="C66" s="31" t="s">
        <v>8</v>
      </c>
      <c r="D66" s="53" t="s">
        <v>9</v>
      </c>
      <c r="E66" s="31" t="s">
        <v>10</v>
      </c>
    </row>
    <row r="67" spans="1:5" ht="15" customHeight="1" x14ac:dyDescent="0.2">
      <c r="B67" s="40">
        <v>33353</v>
      </c>
      <c r="C67" s="18"/>
      <c r="D67" s="19" t="s">
        <v>23</v>
      </c>
      <c r="E67" s="20">
        <v>5830514</v>
      </c>
    </row>
    <row r="68" spans="1:5" ht="15" customHeight="1" x14ac:dyDescent="0.2">
      <c r="B68" s="43"/>
      <c r="C68" s="35" t="s">
        <v>12</v>
      </c>
      <c r="D68" s="54"/>
      <c r="E68" s="55">
        <f>SUM(E67:E67)</f>
        <v>5830514</v>
      </c>
    </row>
    <row r="69" spans="1:5" ht="15" customHeight="1" x14ac:dyDescent="0.25">
      <c r="A69" s="25"/>
      <c r="B69" s="26"/>
      <c r="C69" s="26"/>
      <c r="D69" s="26"/>
      <c r="E69" s="26"/>
    </row>
    <row r="70" spans="1:5" ht="15" customHeight="1" x14ac:dyDescent="0.25">
      <c r="A70" s="11" t="s">
        <v>13</v>
      </c>
      <c r="B70" s="12"/>
      <c r="C70" s="12"/>
      <c r="D70" s="12"/>
      <c r="E70" s="10"/>
    </row>
    <row r="71" spans="1:5" ht="15" customHeight="1" x14ac:dyDescent="0.2">
      <c r="A71" s="39" t="s">
        <v>21</v>
      </c>
      <c r="B71" s="12"/>
      <c r="C71" s="12"/>
      <c r="D71" s="12"/>
      <c r="E71" s="27" t="s">
        <v>22</v>
      </c>
    </row>
    <row r="72" spans="1:5" ht="15" customHeight="1" x14ac:dyDescent="0.2"/>
    <row r="73" spans="1:5" ht="15" customHeight="1" x14ac:dyDescent="0.2">
      <c r="A73" s="56" t="s">
        <v>28</v>
      </c>
      <c r="E73" s="57">
        <v>5830514</v>
      </c>
    </row>
    <row r="74" spans="1:5" ht="15" customHeight="1" x14ac:dyDescent="0.2"/>
    <row r="75" spans="1:5" ht="15" customHeight="1" x14ac:dyDescent="0.2"/>
    <row r="76" spans="1:5" ht="15" customHeight="1" x14ac:dyDescent="0.25">
      <c r="A76" s="4" t="s">
        <v>29</v>
      </c>
    </row>
    <row r="77" spans="1:5" ht="15" customHeight="1" x14ac:dyDescent="0.2">
      <c r="A77" s="183" t="s">
        <v>1</v>
      </c>
      <c r="B77" s="183"/>
      <c r="C77" s="183"/>
      <c r="D77" s="183"/>
      <c r="E77" s="183"/>
    </row>
    <row r="78" spans="1:5" ht="15" customHeight="1" x14ac:dyDescent="0.2">
      <c r="A78" s="183" t="s">
        <v>26</v>
      </c>
      <c r="B78" s="183"/>
      <c r="C78" s="183"/>
      <c r="D78" s="183"/>
      <c r="E78" s="183"/>
    </row>
    <row r="79" spans="1:5" ht="15" customHeight="1" x14ac:dyDescent="0.2">
      <c r="A79" s="181" t="s">
        <v>30</v>
      </c>
      <c r="B79" s="181"/>
      <c r="C79" s="181"/>
      <c r="D79" s="181"/>
      <c r="E79" s="181"/>
    </row>
    <row r="80" spans="1:5" ht="15" customHeight="1" x14ac:dyDescent="0.2">
      <c r="A80" s="181"/>
      <c r="B80" s="181"/>
      <c r="C80" s="181"/>
      <c r="D80" s="181"/>
      <c r="E80" s="181"/>
    </row>
    <row r="81" spans="1:5" ht="15" customHeight="1" x14ac:dyDescent="0.2">
      <c r="A81" s="181"/>
      <c r="B81" s="181"/>
      <c r="C81" s="181"/>
      <c r="D81" s="181"/>
      <c r="E81" s="181"/>
    </row>
    <row r="82" spans="1:5" ht="15" customHeight="1" x14ac:dyDescent="0.2">
      <c r="A82" s="181"/>
      <c r="B82" s="181"/>
      <c r="C82" s="181"/>
      <c r="D82" s="181"/>
      <c r="E82" s="181"/>
    </row>
    <row r="83" spans="1:5" ht="15" customHeight="1" x14ac:dyDescent="0.2">
      <c r="A83" s="181"/>
      <c r="B83" s="181"/>
      <c r="C83" s="181"/>
      <c r="D83" s="181"/>
      <c r="E83" s="181"/>
    </row>
    <row r="84" spans="1:5" ht="15" customHeight="1" x14ac:dyDescent="0.2">
      <c r="A84" s="181"/>
      <c r="B84" s="181"/>
      <c r="C84" s="181"/>
      <c r="D84" s="181"/>
      <c r="E84" s="181"/>
    </row>
    <row r="85" spans="1:5" ht="15" customHeight="1" x14ac:dyDescent="0.2">
      <c r="A85" s="51"/>
      <c r="B85" s="51"/>
      <c r="C85" s="51"/>
      <c r="D85" s="51"/>
      <c r="E85" s="51"/>
    </row>
    <row r="86" spans="1:5" ht="15" customHeight="1" x14ac:dyDescent="0.25">
      <c r="A86" s="6" t="s">
        <v>4</v>
      </c>
      <c r="B86" s="7"/>
      <c r="C86" s="7"/>
      <c r="D86" s="7"/>
      <c r="E86" s="7"/>
    </row>
    <row r="87" spans="1:5" ht="15" customHeight="1" x14ac:dyDescent="0.2">
      <c r="A87" s="39" t="s">
        <v>21</v>
      </c>
      <c r="B87" s="12"/>
      <c r="C87" s="12"/>
      <c r="D87" s="12"/>
      <c r="E87" s="27" t="s">
        <v>22</v>
      </c>
    </row>
    <row r="88" spans="1:5" ht="15" customHeight="1" x14ac:dyDescent="0.25">
      <c r="A88" s="58"/>
      <c r="B88" s="6"/>
      <c r="C88" s="7"/>
      <c r="D88" s="7"/>
      <c r="E88" s="52"/>
    </row>
    <row r="89" spans="1:5" ht="15" customHeight="1" x14ac:dyDescent="0.2">
      <c r="B89" s="31" t="s">
        <v>7</v>
      </c>
      <c r="C89" s="31" t="s">
        <v>8</v>
      </c>
      <c r="D89" s="53" t="s">
        <v>9</v>
      </c>
      <c r="E89" s="31" t="s">
        <v>10</v>
      </c>
    </row>
    <row r="90" spans="1:5" ht="15" customHeight="1" x14ac:dyDescent="0.2">
      <c r="B90" s="59">
        <v>103533063</v>
      </c>
      <c r="C90" s="60"/>
      <c r="D90" s="19" t="s">
        <v>23</v>
      </c>
      <c r="E90" s="20">
        <v>2812229.4</v>
      </c>
    </row>
    <row r="91" spans="1:5" ht="15" customHeight="1" x14ac:dyDescent="0.2">
      <c r="B91" s="59">
        <v>103133063</v>
      </c>
      <c r="C91" s="60"/>
      <c r="D91" s="19" t="s">
        <v>23</v>
      </c>
      <c r="E91" s="20">
        <v>496275.78</v>
      </c>
    </row>
    <row r="92" spans="1:5" ht="15" customHeight="1" x14ac:dyDescent="0.2">
      <c r="B92" s="61"/>
      <c r="C92" s="35" t="s">
        <v>12</v>
      </c>
      <c r="D92" s="54"/>
      <c r="E92" s="55">
        <f>SUM(E90:E91)</f>
        <v>3308505.1799999997</v>
      </c>
    </row>
    <row r="93" spans="1:5" ht="15" customHeight="1" x14ac:dyDescent="0.25">
      <c r="A93" s="25"/>
      <c r="B93" s="26"/>
      <c r="C93" s="26"/>
      <c r="D93" s="26"/>
      <c r="E93" s="26"/>
    </row>
    <row r="94" spans="1:5" ht="15" customHeight="1" x14ac:dyDescent="0.25">
      <c r="A94" s="6" t="s">
        <v>13</v>
      </c>
      <c r="B94" s="7"/>
      <c r="C94" s="7"/>
      <c r="D94" s="7"/>
      <c r="E94" s="58"/>
    </row>
    <row r="95" spans="1:5" ht="15" customHeight="1" x14ac:dyDescent="0.2">
      <c r="A95" s="39" t="s">
        <v>21</v>
      </c>
      <c r="B95" s="12"/>
      <c r="C95" s="12"/>
      <c r="D95" s="12"/>
      <c r="E95" s="27" t="s">
        <v>22</v>
      </c>
    </row>
    <row r="96" spans="1:5" ht="15" customHeight="1" x14ac:dyDescent="0.25">
      <c r="A96" s="58"/>
      <c r="B96" s="6"/>
      <c r="C96" s="7"/>
      <c r="D96" s="7"/>
      <c r="E96" s="52"/>
    </row>
    <row r="97" spans="1:5" ht="15" customHeight="1" x14ac:dyDescent="0.2">
      <c r="B97" s="31" t="s">
        <v>7</v>
      </c>
      <c r="C97" s="31" t="s">
        <v>8</v>
      </c>
      <c r="D97" s="53" t="s">
        <v>9</v>
      </c>
      <c r="E97" s="31" t="s">
        <v>10</v>
      </c>
    </row>
    <row r="98" spans="1:5" ht="15" customHeight="1" x14ac:dyDescent="0.2">
      <c r="B98" s="59">
        <v>103533063</v>
      </c>
      <c r="C98" s="60"/>
      <c r="D98" s="47" t="s">
        <v>24</v>
      </c>
      <c r="E98" s="20">
        <v>2812229.4</v>
      </c>
    </row>
    <row r="99" spans="1:5" ht="15" customHeight="1" x14ac:dyDescent="0.2">
      <c r="B99" s="59">
        <v>103133063</v>
      </c>
      <c r="C99" s="60"/>
      <c r="D99" s="47" t="s">
        <v>24</v>
      </c>
      <c r="E99" s="20">
        <v>496275.78</v>
      </c>
    </row>
    <row r="100" spans="1:5" ht="15" customHeight="1" x14ac:dyDescent="0.2">
      <c r="B100" s="61"/>
      <c r="C100" s="35" t="s">
        <v>12</v>
      </c>
      <c r="D100" s="54"/>
      <c r="E100" s="55">
        <f>SUM(E98:E99)</f>
        <v>3308505.1799999997</v>
      </c>
    </row>
    <row r="101" spans="1:5" ht="15" customHeight="1" x14ac:dyDescent="0.2"/>
    <row r="102" spans="1:5" ht="15" customHeight="1" x14ac:dyDescent="0.2"/>
    <row r="103" spans="1:5" ht="15" customHeight="1" x14ac:dyDescent="0.2"/>
    <row r="104" spans="1:5" ht="15" customHeight="1" x14ac:dyDescent="0.2"/>
    <row r="105" spans="1:5" ht="15" customHeight="1" x14ac:dyDescent="0.2"/>
    <row r="106" spans="1:5" ht="15" customHeight="1" x14ac:dyDescent="0.25">
      <c r="A106" s="4" t="s">
        <v>31</v>
      </c>
    </row>
    <row r="107" spans="1:5" ht="15" customHeight="1" x14ac:dyDescent="0.2">
      <c r="A107" s="183" t="s">
        <v>1</v>
      </c>
      <c r="B107" s="183"/>
      <c r="C107" s="183"/>
      <c r="D107" s="183"/>
      <c r="E107" s="183"/>
    </row>
    <row r="108" spans="1:5" ht="15" customHeight="1" x14ac:dyDescent="0.2">
      <c r="A108" s="183" t="s">
        <v>32</v>
      </c>
      <c r="B108" s="183"/>
      <c r="C108" s="183"/>
      <c r="D108" s="183"/>
      <c r="E108" s="183"/>
    </row>
    <row r="109" spans="1:5" ht="15" customHeight="1" x14ac:dyDescent="0.2">
      <c r="A109" s="181" t="s">
        <v>33</v>
      </c>
      <c r="B109" s="181"/>
      <c r="C109" s="181"/>
      <c r="D109" s="181"/>
      <c r="E109" s="181"/>
    </row>
    <row r="110" spans="1:5" ht="15" customHeight="1" x14ac:dyDescent="0.2">
      <c r="A110" s="181"/>
      <c r="B110" s="181"/>
      <c r="C110" s="181"/>
      <c r="D110" s="181"/>
      <c r="E110" s="181"/>
    </row>
    <row r="111" spans="1:5" ht="15" customHeight="1" x14ac:dyDescent="0.2">
      <c r="A111" s="181"/>
      <c r="B111" s="181"/>
      <c r="C111" s="181"/>
      <c r="D111" s="181"/>
      <c r="E111" s="181"/>
    </row>
    <row r="112" spans="1:5" ht="15" customHeight="1" x14ac:dyDescent="0.2">
      <c r="A112" s="181"/>
      <c r="B112" s="181"/>
      <c r="C112" s="181"/>
      <c r="D112" s="181"/>
      <c r="E112" s="181"/>
    </row>
    <row r="113" spans="1:5" ht="15" customHeight="1" x14ac:dyDescent="0.2">
      <c r="A113" s="181"/>
      <c r="B113" s="181"/>
      <c r="C113" s="181"/>
      <c r="D113" s="181"/>
      <c r="E113" s="181"/>
    </row>
    <row r="114" spans="1:5" ht="15" customHeight="1" x14ac:dyDescent="0.2">
      <c r="A114" s="38"/>
      <c r="B114" s="38"/>
      <c r="C114" s="38"/>
      <c r="D114" s="38"/>
      <c r="E114" s="38"/>
    </row>
    <row r="115" spans="1:5" ht="15" customHeight="1" x14ac:dyDescent="0.25">
      <c r="A115" s="11" t="s">
        <v>4</v>
      </c>
      <c r="B115" s="12"/>
      <c r="C115" s="12"/>
      <c r="D115" s="12"/>
      <c r="E115" s="12"/>
    </row>
    <row r="116" spans="1:5" ht="15" customHeight="1" x14ac:dyDescent="0.2">
      <c r="A116" s="8" t="s">
        <v>5</v>
      </c>
      <c r="B116" s="12"/>
      <c r="C116" s="12"/>
      <c r="D116" s="12"/>
      <c r="E116" s="27" t="s">
        <v>6</v>
      </c>
    </row>
    <row r="117" spans="1:5" ht="15" customHeight="1" x14ac:dyDescent="0.25">
      <c r="B117" s="11"/>
      <c r="C117" s="12"/>
      <c r="D117" s="12"/>
      <c r="E117" s="13"/>
    </row>
    <row r="118" spans="1:5" ht="15" customHeight="1" x14ac:dyDescent="0.2">
      <c r="B118" s="14" t="s">
        <v>7</v>
      </c>
      <c r="C118" s="14" t="s">
        <v>8</v>
      </c>
      <c r="D118" s="15" t="s">
        <v>9</v>
      </c>
      <c r="E118" s="16" t="s">
        <v>10</v>
      </c>
    </row>
    <row r="119" spans="1:5" ht="15" customHeight="1" x14ac:dyDescent="0.2">
      <c r="B119" s="62">
        <v>13015</v>
      </c>
      <c r="C119" s="41"/>
      <c r="D119" s="19" t="s">
        <v>23</v>
      </c>
      <c r="E119" s="42">
        <v>1215000</v>
      </c>
    </row>
    <row r="120" spans="1:5" ht="15" customHeight="1" x14ac:dyDescent="0.2">
      <c r="B120" s="48"/>
      <c r="C120" s="22" t="s">
        <v>12</v>
      </c>
      <c r="D120" s="23"/>
      <c r="E120" s="24">
        <f>SUM(E119:E119)</f>
        <v>1215000</v>
      </c>
    </row>
    <row r="121" spans="1:5" ht="15" customHeight="1" x14ac:dyDescent="0.2">
      <c r="A121" s="10"/>
      <c r="B121" s="10"/>
      <c r="C121" s="10"/>
      <c r="D121" s="10"/>
    </row>
    <row r="122" spans="1:5" ht="15" customHeight="1" x14ac:dyDescent="0.25">
      <c r="A122" s="6" t="s">
        <v>13</v>
      </c>
      <c r="B122" s="7"/>
      <c r="C122" s="7"/>
      <c r="D122" s="7"/>
      <c r="E122" s="7"/>
    </row>
    <row r="123" spans="1:5" ht="15" customHeight="1" x14ac:dyDescent="0.2">
      <c r="A123" s="39" t="s">
        <v>34</v>
      </c>
      <c r="B123" s="26"/>
      <c r="C123" s="26"/>
      <c r="D123" s="26"/>
      <c r="E123" s="26" t="s">
        <v>35</v>
      </c>
    </row>
    <row r="124" spans="1:5" ht="15" customHeight="1" x14ac:dyDescent="0.2">
      <c r="A124" s="28"/>
      <c r="B124" s="29"/>
      <c r="C124" s="7"/>
      <c r="D124" s="26"/>
      <c r="E124" s="30"/>
    </row>
    <row r="125" spans="1:5" ht="15" customHeight="1" x14ac:dyDescent="0.2">
      <c r="B125" s="63"/>
      <c r="C125" s="14" t="s">
        <v>8</v>
      </c>
      <c r="D125" s="15" t="s">
        <v>16</v>
      </c>
      <c r="E125" s="31" t="s">
        <v>10</v>
      </c>
    </row>
    <row r="126" spans="1:5" ht="15" customHeight="1" x14ac:dyDescent="0.2">
      <c r="B126" s="64"/>
      <c r="C126" s="65">
        <v>6172</v>
      </c>
      <c r="D126" s="34" t="s">
        <v>36</v>
      </c>
      <c r="E126" s="42">
        <f>743284+185821+66895</f>
        <v>996000</v>
      </c>
    </row>
    <row r="127" spans="1:5" ht="15" customHeight="1" x14ac:dyDescent="0.2">
      <c r="B127" s="64"/>
      <c r="C127" s="65">
        <v>6172</v>
      </c>
      <c r="D127" s="34" t="s">
        <v>17</v>
      </c>
      <c r="E127" s="42">
        <f>6000+19000+6000+6000+4000+38000+70000+50000+20000</f>
        <v>219000</v>
      </c>
    </row>
    <row r="128" spans="1:5" ht="15" customHeight="1" x14ac:dyDescent="0.2">
      <c r="B128" s="66"/>
      <c r="C128" s="22" t="s">
        <v>12</v>
      </c>
      <c r="D128" s="23"/>
      <c r="E128" s="24">
        <f>SUM(E126:E127)</f>
        <v>1215000</v>
      </c>
    </row>
    <row r="129" spans="1:5" ht="15" customHeight="1" x14ac:dyDescent="0.2"/>
    <row r="130" spans="1:5" ht="15" customHeight="1" x14ac:dyDescent="0.2"/>
    <row r="131" spans="1:5" ht="15" customHeight="1" x14ac:dyDescent="0.25">
      <c r="A131" s="4" t="s">
        <v>37</v>
      </c>
    </row>
    <row r="132" spans="1:5" ht="15" customHeight="1" x14ac:dyDescent="0.2">
      <c r="A132" s="183" t="s">
        <v>1</v>
      </c>
      <c r="B132" s="183"/>
      <c r="C132" s="183"/>
      <c r="D132" s="183"/>
      <c r="E132" s="183"/>
    </row>
    <row r="133" spans="1:5" ht="15" customHeight="1" x14ac:dyDescent="0.2">
      <c r="A133" s="183" t="s">
        <v>38</v>
      </c>
      <c r="B133" s="183"/>
      <c r="C133" s="183"/>
      <c r="D133" s="183"/>
      <c r="E133" s="183"/>
    </row>
    <row r="134" spans="1:5" ht="15" customHeight="1" x14ac:dyDescent="0.2">
      <c r="A134" s="181" t="s">
        <v>39</v>
      </c>
      <c r="B134" s="181"/>
      <c r="C134" s="181"/>
      <c r="D134" s="181"/>
      <c r="E134" s="181"/>
    </row>
    <row r="135" spans="1:5" ht="15" customHeight="1" x14ac:dyDescent="0.2">
      <c r="A135" s="181"/>
      <c r="B135" s="181"/>
      <c r="C135" s="181"/>
      <c r="D135" s="181"/>
      <c r="E135" s="181"/>
    </row>
    <row r="136" spans="1:5" ht="15" customHeight="1" x14ac:dyDescent="0.2">
      <c r="A136" s="181"/>
      <c r="B136" s="181"/>
      <c r="C136" s="181"/>
      <c r="D136" s="181"/>
      <c r="E136" s="181"/>
    </row>
    <row r="137" spans="1:5" ht="15" customHeight="1" x14ac:dyDescent="0.2">
      <c r="A137" s="181"/>
      <c r="B137" s="181"/>
      <c r="C137" s="181"/>
      <c r="D137" s="181"/>
      <c r="E137" s="181"/>
    </row>
    <row r="138" spans="1:5" ht="15" customHeight="1" x14ac:dyDescent="0.2">
      <c r="A138" s="181"/>
      <c r="B138" s="181"/>
      <c r="C138" s="181"/>
      <c r="D138" s="181"/>
      <c r="E138" s="181"/>
    </row>
    <row r="139" spans="1:5" ht="15" customHeight="1" x14ac:dyDescent="0.2">
      <c r="A139" s="51"/>
      <c r="B139" s="51"/>
      <c r="C139" s="51"/>
      <c r="D139" s="51"/>
      <c r="E139" s="51"/>
    </row>
    <row r="140" spans="1:5" ht="15" customHeight="1" x14ac:dyDescent="0.25">
      <c r="A140" s="6" t="s">
        <v>4</v>
      </c>
      <c r="B140" s="7"/>
      <c r="C140" s="7"/>
      <c r="D140" s="7"/>
      <c r="E140" s="7"/>
    </row>
    <row r="141" spans="1:5" ht="15" customHeight="1" x14ac:dyDescent="0.2">
      <c r="A141" s="8" t="s">
        <v>5</v>
      </c>
      <c r="B141" s="12"/>
      <c r="C141" s="12"/>
      <c r="D141" s="12"/>
      <c r="E141" s="27" t="s">
        <v>6</v>
      </c>
    </row>
    <row r="142" spans="1:5" ht="15" customHeight="1" x14ac:dyDescent="0.25">
      <c r="A142" s="28"/>
      <c r="B142" s="6"/>
      <c r="C142" s="7"/>
      <c r="D142" s="7"/>
      <c r="E142" s="52"/>
    </row>
    <row r="143" spans="1:5" ht="15" customHeight="1" x14ac:dyDescent="0.2">
      <c r="B143" s="31" t="s">
        <v>7</v>
      </c>
      <c r="C143" s="31" t="s">
        <v>8</v>
      </c>
      <c r="D143" s="53" t="s">
        <v>9</v>
      </c>
      <c r="E143" s="16" t="s">
        <v>10</v>
      </c>
    </row>
    <row r="144" spans="1:5" ht="15" customHeight="1" x14ac:dyDescent="0.2">
      <c r="B144" s="40">
        <v>14032</v>
      </c>
      <c r="C144" s="18"/>
      <c r="D144" s="19" t="s">
        <v>23</v>
      </c>
      <c r="E144" s="20">
        <v>187000</v>
      </c>
    </row>
    <row r="145" spans="1:5" ht="15" customHeight="1" x14ac:dyDescent="0.2">
      <c r="B145" s="43"/>
      <c r="C145" s="35" t="s">
        <v>12</v>
      </c>
      <c r="D145" s="54"/>
      <c r="E145" s="55">
        <f>SUM(E144:E144)</f>
        <v>187000</v>
      </c>
    </row>
    <row r="146" spans="1:5" ht="15" customHeight="1" x14ac:dyDescent="0.25">
      <c r="A146" s="25"/>
      <c r="B146" s="26"/>
      <c r="C146" s="26"/>
      <c r="D146" s="26"/>
      <c r="E146" s="26"/>
    </row>
    <row r="147" spans="1:5" ht="15" customHeight="1" x14ac:dyDescent="0.25">
      <c r="A147" s="11" t="s">
        <v>13</v>
      </c>
      <c r="B147" s="12"/>
      <c r="C147" s="12"/>
      <c r="D147" s="12"/>
      <c r="E147" s="10"/>
    </row>
    <row r="148" spans="1:5" ht="15" customHeight="1" x14ac:dyDescent="0.2">
      <c r="A148" s="8" t="s">
        <v>40</v>
      </c>
      <c r="B148" s="67"/>
      <c r="C148" s="67"/>
      <c r="D148" s="67"/>
      <c r="E148" s="67" t="s">
        <v>41</v>
      </c>
    </row>
    <row r="149" spans="1:5" ht="15" customHeight="1" x14ac:dyDescent="0.2">
      <c r="A149" s="10"/>
      <c r="B149" s="44"/>
      <c r="C149" s="12"/>
      <c r="E149" s="45"/>
    </row>
    <row r="150" spans="1:5" ht="15" customHeight="1" x14ac:dyDescent="0.2">
      <c r="B150" s="68"/>
      <c r="C150" s="14" t="s">
        <v>8</v>
      </c>
      <c r="D150" s="69" t="s">
        <v>16</v>
      </c>
      <c r="E150" s="16" t="s">
        <v>10</v>
      </c>
    </row>
    <row r="151" spans="1:5" ht="15" customHeight="1" x14ac:dyDescent="0.2">
      <c r="B151" s="70"/>
      <c r="C151" s="65">
        <v>4349</v>
      </c>
      <c r="D151" s="34" t="s">
        <v>17</v>
      </c>
      <c r="E151" s="42">
        <v>187000</v>
      </c>
    </row>
    <row r="152" spans="1:5" ht="15" customHeight="1" x14ac:dyDescent="0.2">
      <c r="B152" s="71"/>
      <c r="C152" s="35" t="s">
        <v>12</v>
      </c>
      <c r="D152" s="54"/>
      <c r="E152" s="55">
        <f>SUM(E151:E151)</f>
        <v>187000</v>
      </c>
    </row>
    <row r="153" spans="1:5" ht="15" customHeight="1" x14ac:dyDescent="0.2"/>
    <row r="154" spans="1:5" ht="15" customHeight="1" x14ac:dyDescent="0.2"/>
    <row r="155" spans="1:5" ht="15" customHeight="1" x14ac:dyDescent="0.2"/>
    <row r="156" spans="1:5" ht="15" customHeight="1" x14ac:dyDescent="0.2"/>
    <row r="157" spans="1:5" ht="15" customHeight="1" x14ac:dyDescent="0.2"/>
    <row r="158" spans="1:5" ht="15" customHeight="1" x14ac:dyDescent="0.25">
      <c r="A158" s="4" t="s">
        <v>42</v>
      </c>
    </row>
    <row r="159" spans="1:5" ht="15" customHeight="1" x14ac:dyDescent="0.2">
      <c r="A159" s="184" t="s">
        <v>1</v>
      </c>
      <c r="B159" s="184"/>
      <c r="C159" s="184"/>
      <c r="D159" s="184"/>
      <c r="E159" s="184"/>
    </row>
    <row r="160" spans="1:5" ht="15" customHeight="1" x14ac:dyDescent="0.2">
      <c r="A160" s="183" t="s">
        <v>43</v>
      </c>
      <c r="B160" s="183"/>
      <c r="C160" s="183"/>
      <c r="D160" s="183"/>
      <c r="E160" s="183"/>
    </row>
    <row r="161" spans="1:5" ht="15" customHeight="1" x14ac:dyDescent="0.2">
      <c r="A161" s="181" t="s">
        <v>44</v>
      </c>
      <c r="B161" s="181"/>
      <c r="C161" s="181"/>
      <c r="D161" s="181"/>
      <c r="E161" s="181"/>
    </row>
    <row r="162" spans="1:5" ht="15" customHeight="1" x14ac:dyDescent="0.2">
      <c r="A162" s="181"/>
      <c r="B162" s="181"/>
      <c r="C162" s="181"/>
      <c r="D162" s="181"/>
      <c r="E162" s="181"/>
    </row>
    <row r="163" spans="1:5" ht="15" customHeight="1" x14ac:dyDescent="0.2">
      <c r="A163" s="181"/>
      <c r="B163" s="181"/>
      <c r="C163" s="181"/>
      <c r="D163" s="181"/>
      <c r="E163" s="181"/>
    </row>
    <row r="164" spans="1:5" ht="15" customHeight="1" x14ac:dyDescent="0.2">
      <c r="A164" s="181"/>
      <c r="B164" s="181"/>
      <c r="C164" s="181"/>
      <c r="D164" s="181"/>
      <c r="E164" s="181"/>
    </row>
    <row r="165" spans="1:5" ht="15" customHeight="1" x14ac:dyDescent="0.2">
      <c r="A165" s="181"/>
      <c r="B165" s="181"/>
      <c r="C165" s="181"/>
      <c r="D165" s="181"/>
      <c r="E165" s="181"/>
    </row>
    <row r="166" spans="1:5" ht="15" customHeight="1" x14ac:dyDescent="0.2">
      <c r="A166" s="181"/>
      <c r="B166" s="181"/>
      <c r="C166" s="181"/>
      <c r="D166" s="181"/>
      <c r="E166" s="181"/>
    </row>
    <row r="167" spans="1:5" ht="15" customHeight="1" x14ac:dyDescent="0.2"/>
    <row r="168" spans="1:5" ht="15" customHeight="1" x14ac:dyDescent="0.25">
      <c r="A168" s="6" t="s">
        <v>4</v>
      </c>
      <c r="B168" s="12"/>
      <c r="C168" s="12"/>
      <c r="D168" s="12"/>
      <c r="E168" s="12"/>
    </row>
    <row r="169" spans="1:5" ht="15" customHeight="1" x14ac:dyDescent="0.2">
      <c r="A169" s="72" t="s">
        <v>45</v>
      </c>
      <c r="B169" s="12"/>
      <c r="C169" s="12"/>
      <c r="D169" s="12"/>
      <c r="E169" s="27" t="s">
        <v>46</v>
      </c>
    </row>
    <row r="170" spans="1:5" ht="15" customHeight="1" x14ac:dyDescent="0.25">
      <c r="A170" s="11"/>
      <c r="B170" s="10"/>
      <c r="C170" s="12"/>
      <c r="D170" s="12"/>
      <c r="E170" s="13"/>
    </row>
    <row r="171" spans="1:5" ht="15" customHeight="1" x14ac:dyDescent="0.2">
      <c r="B171" s="14" t="s">
        <v>7</v>
      </c>
      <c r="C171" s="14" t="s">
        <v>8</v>
      </c>
      <c r="D171" s="15" t="s">
        <v>9</v>
      </c>
      <c r="E171" s="31" t="s">
        <v>10</v>
      </c>
    </row>
    <row r="172" spans="1:5" ht="15" customHeight="1" x14ac:dyDescent="0.2">
      <c r="B172" s="73">
        <v>106515011</v>
      </c>
      <c r="C172" s="65"/>
      <c r="D172" s="74" t="s">
        <v>47</v>
      </c>
      <c r="E172" s="75">
        <v>86559.52</v>
      </c>
    </row>
    <row r="173" spans="1:5" ht="15" customHeight="1" x14ac:dyDescent="0.2">
      <c r="B173" s="73">
        <v>106515974</v>
      </c>
      <c r="C173" s="65"/>
      <c r="D173" s="76" t="s">
        <v>48</v>
      </c>
      <c r="E173" s="75">
        <v>49066165.140000001</v>
      </c>
    </row>
    <row r="174" spans="1:5" ht="15" customHeight="1" x14ac:dyDescent="0.2">
      <c r="B174" s="77"/>
      <c r="C174" s="22" t="s">
        <v>12</v>
      </c>
      <c r="D174" s="23"/>
      <c r="E174" s="24">
        <f>SUM(E172:E173)</f>
        <v>49152724.660000004</v>
      </c>
    </row>
    <row r="175" spans="1:5" ht="15" customHeight="1" x14ac:dyDescent="0.2"/>
    <row r="176" spans="1:5" ht="15" customHeight="1" x14ac:dyDescent="0.25">
      <c r="A176" s="11" t="s">
        <v>13</v>
      </c>
      <c r="B176" s="12"/>
      <c r="C176" s="12"/>
      <c r="D176" s="12"/>
      <c r="E176" s="12"/>
    </row>
    <row r="177" spans="1:5" ht="15" customHeight="1" x14ac:dyDescent="0.2">
      <c r="A177" s="72" t="s">
        <v>45</v>
      </c>
      <c r="B177" s="12"/>
      <c r="C177" s="12"/>
      <c r="D177" s="12"/>
      <c r="E177" s="27" t="s">
        <v>46</v>
      </c>
    </row>
    <row r="178" spans="1:5" ht="15" customHeight="1" x14ac:dyDescent="0.25">
      <c r="A178" s="11"/>
      <c r="B178" s="10"/>
      <c r="C178" s="12"/>
      <c r="D178" s="12"/>
      <c r="E178" s="13"/>
    </row>
    <row r="179" spans="1:5" ht="15" customHeight="1" x14ac:dyDescent="0.2">
      <c r="A179" s="78"/>
      <c r="B179" s="68"/>
      <c r="C179" s="14" t="s">
        <v>8</v>
      </c>
      <c r="D179" s="15" t="s">
        <v>16</v>
      </c>
      <c r="E179" s="31" t="s">
        <v>10</v>
      </c>
    </row>
    <row r="180" spans="1:5" ht="15" customHeight="1" x14ac:dyDescent="0.2">
      <c r="A180" s="79"/>
      <c r="B180" s="80"/>
      <c r="C180" s="65">
        <v>3713</v>
      </c>
      <c r="D180" s="34" t="s">
        <v>36</v>
      </c>
      <c r="E180" s="75">
        <v>86559.52</v>
      </c>
    </row>
    <row r="181" spans="1:5" ht="15" customHeight="1" x14ac:dyDescent="0.2">
      <c r="A181" s="79"/>
      <c r="B181" s="80"/>
      <c r="C181" s="65">
        <v>3713</v>
      </c>
      <c r="D181" s="34" t="s">
        <v>49</v>
      </c>
      <c r="E181" s="75">
        <f>47255560.76+1810604.38</f>
        <v>49066165.140000001</v>
      </c>
    </row>
    <row r="182" spans="1:5" ht="15" customHeight="1" x14ac:dyDescent="0.2">
      <c r="A182" s="81"/>
      <c r="B182" s="66"/>
      <c r="C182" s="22" t="s">
        <v>12</v>
      </c>
      <c r="D182" s="23"/>
      <c r="E182" s="24">
        <f>SUM(E180:E181)</f>
        <v>49152724.660000004</v>
      </c>
    </row>
    <row r="183" spans="1:5" ht="15" customHeight="1" x14ac:dyDescent="0.2"/>
    <row r="184" spans="1:5" ht="15" customHeight="1" x14ac:dyDescent="0.2"/>
    <row r="185" spans="1:5" ht="15" customHeight="1" x14ac:dyDescent="0.25">
      <c r="A185" s="4" t="s">
        <v>50</v>
      </c>
    </row>
    <row r="186" spans="1:5" ht="15" customHeight="1" x14ac:dyDescent="0.2">
      <c r="A186" s="183" t="s">
        <v>1</v>
      </c>
      <c r="B186" s="183"/>
      <c r="C186" s="183"/>
      <c r="D186" s="183"/>
      <c r="E186" s="183"/>
    </row>
    <row r="187" spans="1:5" ht="15" customHeight="1" x14ac:dyDescent="0.2">
      <c r="A187" s="183" t="s">
        <v>51</v>
      </c>
      <c r="B187" s="183"/>
      <c r="C187" s="183"/>
      <c r="D187" s="183"/>
      <c r="E187" s="183"/>
    </row>
    <row r="188" spans="1:5" ht="15" customHeight="1" x14ac:dyDescent="0.2">
      <c r="A188" s="182" t="s">
        <v>52</v>
      </c>
      <c r="B188" s="182"/>
      <c r="C188" s="182"/>
      <c r="D188" s="182"/>
      <c r="E188" s="182"/>
    </row>
    <row r="189" spans="1:5" ht="15" customHeight="1" x14ac:dyDescent="0.2">
      <c r="A189" s="182"/>
      <c r="B189" s="182"/>
      <c r="C189" s="182"/>
      <c r="D189" s="182"/>
      <c r="E189" s="182"/>
    </row>
    <row r="190" spans="1:5" ht="15" customHeight="1" x14ac:dyDescent="0.2">
      <c r="A190" s="182"/>
      <c r="B190" s="182"/>
      <c r="C190" s="182"/>
      <c r="D190" s="182"/>
      <c r="E190" s="182"/>
    </row>
    <row r="191" spans="1:5" ht="15" customHeight="1" x14ac:dyDescent="0.2">
      <c r="A191" s="182"/>
      <c r="B191" s="182"/>
      <c r="C191" s="182"/>
      <c r="D191" s="182"/>
      <c r="E191" s="182"/>
    </row>
    <row r="192" spans="1:5" ht="15" customHeight="1" x14ac:dyDescent="0.2">
      <c r="A192" s="182"/>
      <c r="B192" s="182"/>
      <c r="C192" s="182"/>
      <c r="D192" s="182"/>
      <c r="E192" s="182"/>
    </row>
    <row r="193" spans="1:5" ht="15" customHeight="1" x14ac:dyDescent="0.2">
      <c r="A193" s="182"/>
      <c r="B193" s="182"/>
      <c r="C193" s="182"/>
      <c r="D193" s="182"/>
      <c r="E193" s="182"/>
    </row>
    <row r="194" spans="1:5" ht="15" customHeight="1" x14ac:dyDescent="0.2">
      <c r="A194" s="182"/>
      <c r="B194" s="182"/>
      <c r="C194" s="182"/>
      <c r="D194" s="182"/>
      <c r="E194" s="182"/>
    </row>
    <row r="195" spans="1:5" ht="15" customHeight="1" x14ac:dyDescent="0.2">
      <c r="A195" s="182"/>
      <c r="B195" s="182"/>
      <c r="C195" s="182"/>
      <c r="D195" s="182"/>
      <c r="E195" s="182"/>
    </row>
    <row r="196" spans="1:5" ht="15" customHeight="1" x14ac:dyDescent="0.2">
      <c r="A196" s="5"/>
      <c r="B196" s="82"/>
      <c r="C196" s="5"/>
      <c r="D196" s="5"/>
      <c r="E196" s="5"/>
    </row>
    <row r="197" spans="1:5" ht="15" customHeight="1" x14ac:dyDescent="0.25">
      <c r="A197" s="6" t="s">
        <v>4</v>
      </c>
      <c r="B197" s="83"/>
      <c r="C197" s="7"/>
      <c r="D197" s="7"/>
      <c r="E197" s="7"/>
    </row>
    <row r="198" spans="1:5" ht="15" customHeight="1" x14ac:dyDescent="0.2">
      <c r="A198" s="39" t="s">
        <v>5</v>
      </c>
      <c r="B198" s="83"/>
      <c r="C198" s="7"/>
      <c r="D198" s="7"/>
      <c r="E198" s="9" t="s">
        <v>6</v>
      </c>
    </row>
    <row r="199" spans="1:5" ht="15" customHeight="1" x14ac:dyDescent="0.25">
      <c r="A199" s="10"/>
      <c r="B199" s="84"/>
      <c r="C199" s="12"/>
      <c r="D199" s="12"/>
      <c r="E199" s="13"/>
    </row>
    <row r="200" spans="1:5" ht="15" customHeight="1" x14ac:dyDescent="0.2">
      <c r="B200" s="14" t="s">
        <v>7</v>
      </c>
      <c r="C200" s="14" t="s">
        <v>8</v>
      </c>
      <c r="D200" s="15" t="s">
        <v>9</v>
      </c>
      <c r="E200" s="16" t="s">
        <v>10</v>
      </c>
    </row>
    <row r="201" spans="1:5" ht="15" customHeight="1" x14ac:dyDescent="0.2">
      <c r="B201" s="85">
        <v>107517969</v>
      </c>
      <c r="C201" s="41"/>
      <c r="D201" s="76" t="s">
        <v>48</v>
      </c>
      <c r="E201" s="20">
        <v>2990560.86</v>
      </c>
    </row>
    <row r="202" spans="1:5" ht="15" customHeight="1" x14ac:dyDescent="0.2">
      <c r="B202" s="85">
        <v>107117968</v>
      </c>
      <c r="C202" s="41"/>
      <c r="D202" s="76" t="s">
        <v>48</v>
      </c>
      <c r="E202" s="20">
        <v>175915.35</v>
      </c>
    </row>
    <row r="203" spans="1:5" ht="15" customHeight="1" x14ac:dyDescent="0.2">
      <c r="B203" s="21"/>
      <c r="C203" s="22" t="s">
        <v>12</v>
      </c>
      <c r="D203" s="23"/>
      <c r="E203" s="24">
        <f>SUM(E201:E202)</f>
        <v>3166476.21</v>
      </c>
    </row>
    <row r="204" spans="1:5" ht="15" customHeight="1" x14ac:dyDescent="0.2"/>
    <row r="205" spans="1:5" ht="15" customHeight="1" x14ac:dyDescent="0.2"/>
    <row r="206" spans="1:5" ht="15" customHeight="1" x14ac:dyDescent="0.2"/>
    <row r="207" spans="1:5" ht="15" customHeight="1" x14ac:dyDescent="0.2"/>
    <row r="208" spans="1:5" ht="15" customHeight="1" x14ac:dyDescent="0.2"/>
    <row r="209" spans="1:5" ht="15" customHeight="1" x14ac:dyDescent="0.2"/>
    <row r="210" spans="1:5" ht="15" customHeight="1" x14ac:dyDescent="0.25">
      <c r="A210" s="11" t="s">
        <v>13</v>
      </c>
      <c r="B210" s="12"/>
      <c r="C210" s="12"/>
      <c r="D210" s="12"/>
      <c r="E210" s="12"/>
    </row>
    <row r="211" spans="1:5" ht="15" customHeight="1" x14ac:dyDescent="0.2">
      <c r="A211" s="39" t="s">
        <v>53</v>
      </c>
      <c r="B211" s="7"/>
      <c r="C211" s="7"/>
      <c r="D211" s="7"/>
      <c r="E211" s="9" t="s">
        <v>54</v>
      </c>
    </row>
    <row r="212" spans="1:5" ht="15" customHeight="1" x14ac:dyDescent="0.25">
      <c r="A212" s="11"/>
      <c r="B212" s="10"/>
      <c r="C212" s="12"/>
      <c r="D212" s="12"/>
      <c r="E212" s="13"/>
    </row>
    <row r="213" spans="1:5" ht="15" customHeight="1" x14ac:dyDescent="0.2">
      <c r="A213" s="68"/>
      <c r="B213" s="31" t="s">
        <v>7</v>
      </c>
      <c r="C213" s="14" t="s">
        <v>8</v>
      </c>
      <c r="D213" s="46" t="s">
        <v>9</v>
      </c>
      <c r="E213" s="16" t="s">
        <v>10</v>
      </c>
    </row>
    <row r="214" spans="1:5" ht="15" customHeight="1" x14ac:dyDescent="0.2">
      <c r="A214" s="86"/>
      <c r="B214" s="85">
        <v>107517969</v>
      </c>
      <c r="C214" s="33"/>
      <c r="D214" s="34" t="s">
        <v>55</v>
      </c>
      <c r="E214" s="20">
        <v>2990560.86</v>
      </c>
    </row>
    <row r="215" spans="1:5" ht="15" customHeight="1" x14ac:dyDescent="0.2">
      <c r="A215" s="86"/>
      <c r="B215" s="85">
        <v>107117968</v>
      </c>
      <c r="C215" s="33"/>
      <c r="D215" s="34" t="s">
        <v>55</v>
      </c>
      <c r="E215" s="20">
        <v>175915.35</v>
      </c>
    </row>
    <row r="216" spans="1:5" ht="15" customHeight="1" x14ac:dyDescent="0.2">
      <c r="A216" s="87"/>
      <c r="B216" s="88"/>
      <c r="C216" s="22" t="s">
        <v>12</v>
      </c>
      <c r="D216" s="49"/>
      <c r="E216" s="50">
        <f>SUM(E214:E215)</f>
        <v>3166476.21</v>
      </c>
    </row>
    <row r="217" spans="1:5" ht="15" customHeight="1" x14ac:dyDescent="0.2"/>
    <row r="218" spans="1:5" ht="15" customHeight="1" x14ac:dyDescent="0.2"/>
    <row r="219" spans="1:5" ht="15" customHeight="1" x14ac:dyDescent="0.25">
      <c r="A219" s="4" t="s">
        <v>56</v>
      </c>
    </row>
    <row r="220" spans="1:5" ht="15" customHeight="1" x14ac:dyDescent="0.2">
      <c r="A220" s="183" t="s">
        <v>1</v>
      </c>
      <c r="B220" s="183"/>
      <c r="C220" s="183"/>
      <c r="D220" s="183"/>
      <c r="E220" s="183"/>
    </row>
    <row r="221" spans="1:5" ht="15" customHeight="1" x14ac:dyDescent="0.2">
      <c r="A221" s="183" t="s">
        <v>57</v>
      </c>
      <c r="B221" s="183"/>
      <c r="C221" s="183"/>
      <c r="D221" s="183"/>
      <c r="E221" s="183"/>
    </row>
    <row r="222" spans="1:5" ht="15" customHeight="1" x14ac:dyDescent="0.2">
      <c r="A222" s="181" t="s">
        <v>58</v>
      </c>
      <c r="B222" s="181"/>
      <c r="C222" s="181"/>
      <c r="D222" s="181"/>
      <c r="E222" s="181"/>
    </row>
    <row r="223" spans="1:5" ht="15" customHeight="1" x14ac:dyDescent="0.2">
      <c r="A223" s="181"/>
      <c r="B223" s="181"/>
      <c r="C223" s="181"/>
      <c r="D223" s="181"/>
      <c r="E223" s="181"/>
    </row>
    <row r="224" spans="1:5" ht="15" customHeight="1" x14ac:dyDescent="0.2">
      <c r="A224" s="181"/>
      <c r="B224" s="181"/>
      <c r="C224" s="181"/>
      <c r="D224" s="181"/>
      <c r="E224" s="181"/>
    </row>
    <row r="225" spans="1:5" ht="15" customHeight="1" x14ac:dyDescent="0.2">
      <c r="A225" s="181"/>
      <c r="B225" s="181"/>
      <c r="C225" s="181"/>
      <c r="D225" s="181"/>
      <c r="E225" s="181"/>
    </row>
    <row r="226" spans="1:5" ht="15" customHeight="1" x14ac:dyDescent="0.2">
      <c r="A226" s="181"/>
      <c r="B226" s="181"/>
      <c r="C226" s="181"/>
      <c r="D226" s="181"/>
      <c r="E226" s="181"/>
    </row>
    <row r="227" spans="1:5" ht="15" customHeight="1" x14ac:dyDescent="0.2">
      <c r="A227" s="181"/>
      <c r="B227" s="181"/>
      <c r="C227" s="181"/>
      <c r="D227" s="181"/>
      <c r="E227" s="181"/>
    </row>
    <row r="228" spans="1:5" ht="15" customHeight="1" x14ac:dyDescent="0.2">
      <c r="A228" s="181"/>
      <c r="B228" s="181"/>
      <c r="C228" s="181"/>
      <c r="D228" s="181"/>
      <c r="E228" s="181"/>
    </row>
    <row r="229" spans="1:5" ht="15" customHeight="1" x14ac:dyDescent="0.2">
      <c r="A229" s="51"/>
      <c r="B229" s="51"/>
      <c r="C229" s="51"/>
      <c r="D229" s="51"/>
      <c r="E229" s="51"/>
    </row>
    <row r="230" spans="1:5" ht="15" customHeight="1" x14ac:dyDescent="0.25">
      <c r="A230" s="6" t="s">
        <v>4</v>
      </c>
      <c r="B230" s="7"/>
      <c r="C230" s="7"/>
      <c r="D230" s="7"/>
      <c r="E230" s="7"/>
    </row>
    <row r="231" spans="1:5" ht="15" customHeight="1" x14ac:dyDescent="0.2">
      <c r="A231" s="8" t="s">
        <v>5</v>
      </c>
      <c r="B231" s="12"/>
      <c r="C231" s="12"/>
      <c r="D231" s="12"/>
      <c r="E231" s="27" t="s">
        <v>6</v>
      </c>
    </row>
    <row r="232" spans="1:5" ht="15" customHeight="1" x14ac:dyDescent="0.25">
      <c r="A232" s="28"/>
      <c r="B232" s="6"/>
      <c r="C232" s="7"/>
      <c r="D232" s="7"/>
      <c r="E232" s="52"/>
    </row>
    <row r="233" spans="1:5" ht="15" customHeight="1" x14ac:dyDescent="0.2">
      <c r="B233" s="31" t="s">
        <v>7</v>
      </c>
      <c r="C233" s="31" t="s">
        <v>8</v>
      </c>
      <c r="D233" s="53" t="s">
        <v>9</v>
      </c>
      <c r="E233" s="16" t="s">
        <v>10</v>
      </c>
    </row>
    <row r="234" spans="1:5" ht="15" customHeight="1" x14ac:dyDescent="0.2">
      <c r="B234" s="40">
        <v>35018</v>
      </c>
      <c r="C234" s="18"/>
      <c r="D234" s="19" t="s">
        <v>23</v>
      </c>
      <c r="E234" s="20">
        <v>6339250</v>
      </c>
    </row>
    <row r="235" spans="1:5" ht="15" customHeight="1" x14ac:dyDescent="0.2">
      <c r="B235" s="43"/>
      <c r="C235" s="35" t="s">
        <v>12</v>
      </c>
      <c r="D235" s="54"/>
      <c r="E235" s="55">
        <f>SUM(E234:E234)</f>
        <v>6339250</v>
      </c>
    </row>
    <row r="236" spans="1:5" ht="15" customHeight="1" x14ac:dyDescent="0.2"/>
    <row r="237" spans="1:5" ht="15" customHeight="1" x14ac:dyDescent="0.25">
      <c r="A237" s="6" t="s">
        <v>13</v>
      </c>
      <c r="B237" s="7"/>
      <c r="C237" s="7"/>
      <c r="D237" s="7"/>
      <c r="E237" s="28"/>
    </row>
    <row r="238" spans="1:5" ht="15" customHeight="1" x14ac:dyDescent="0.2">
      <c r="A238" s="8" t="s">
        <v>59</v>
      </c>
      <c r="B238" s="89"/>
      <c r="E238" t="s">
        <v>60</v>
      </c>
    </row>
    <row r="239" spans="1:5" ht="15" customHeight="1" x14ac:dyDescent="0.25">
      <c r="A239" s="28"/>
      <c r="B239" s="6"/>
      <c r="C239" s="7"/>
      <c r="D239" s="7"/>
      <c r="E239" s="52"/>
    </row>
    <row r="240" spans="1:5" ht="15" customHeight="1" x14ac:dyDescent="0.2">
      <c r="B240" s="31" t="s">
        <v>7</v>
      </c>
      <c r="C240" s="31" t="s">
        <v>8</v>
      </c>
      <c r="D240" s="53" t="s">
        <v>9</v>
      </c>
      <c r="E240" s="31" t="s">
        <v>10</v>
      </c>
    </row>
    <row r="241" spans="1:5" ht="15" customHeight="1" x14ac:dyDescent="0.2">
      <c r="B241" s="90">
        <v>35018</v>
      </c>
      <c r="C241" s="60"/>
      <c r="D241" s="19" t="s">
        <v>24</v>
      </c>
      <c r="E241" s="20">
        <v>6339250</v>
      </c>
    </row>
    <row r="242" spans="1:5" ht="15" customHeight="1" x14ac:dyDescent="0.2">
      <c r="B242" s="61"/>
      <c r="C242" s="35" t="s">
        <v>12</v>
      </c>
      <c r="D242" s="54"/>
      <c r="E242" s="55">
        <f>SUM(E241:E241)</f>
        <v>6339250</v>
      </c>
    </row>
    <row r="243" spans="1:5" ht="15" customHeight="1" x14ac:dyDescent="0.2"/>
    <row r="244" spans="1:5" ht="15" customHeight="1" x14ac:dyDescent="0.2"/>
    <row r="245" spans="1:5" ht="15" customHeight="1" x14ac:dyDescent="0.25">
      <c r="A245" s="4" t="s">
        <v>61</v>
      </c>
    </row>
    <row r="246" spans="1:5" ht="15" customHeight="1" x14ac:dyDescent="0.2">
      <c r="A246" s="183" t="s">
        <v>1</v>
      </c>
      <c r="B246" s="183"/>
      <c r="C246" s="183"/>
      <c r="D246" s="183"/>
      <c r="E246" s="183"/>
    </row>
    <row r="247" spans="1:5" ht="15" customHeight="1" x14ac:dyDescent="0.2">
      <c r="A247" s="182" t="s">
        <v>62</v>
      </c>
      <c r="B247" s="182"/>
      <c r="C247" s="182"/>
      <c r="D247" s="182"/>
      <c r="E247" s="182"/>
    </row>
    <row r="248" spans="1:5" ht="15" customHeight="1" x14ac:dyDescent="0.2">
      <c r="A248" s="182"/>
      <c r="B248" s="182"/>
      <c r="C248" s="182"/>
      <c r="D248" s="182"/>
      <c r="E248" s="182"/>
    </row>
    <row r="249" spans="1:5" ht="15" customHeight="1" x14ac:dyDescent="0.2">
      <c r="A249" s="182"/>
      <c r="B249" s="182"/>
      <c r="C249" s="182"/>
      <c r="D249" s="182"/>
      <c r="E249" s="182"/>
    </row>
    <row r="250" spans="1:5" ht="15" customHeight="1" x14ac:dyDescent="0.2">
      <c r="A250" s="182"/>
      <c r="B250" s="182"/>
      <c r="C250" s="182"/>
      <c r="D250" s="182"/>
      <c r="E250" s="182"/>
    </row>
    <row r="251" spans="1:5" ht="15" customHeight="1" x14ac:dyDescent="0.2">
      <c r="A251" s="182"/>
      <c r="B251" s="182"/>
      <c r="C251" s="182"/>
      <c r="D251" s="182"/>
      <c r="E251" s="182"/>
    </row>
    <row r="252" spans="1:5" ht="15" customHeight="1" x14ac:dyDescent="0.2">
      <c r="A252" s="182"/>
      <c r="B252" s="182"/>
      <c r="C252" s="182"/>
      <c r="D252" s="182"/>
      <c r="E252" s="182"/>
    </row>
    <row r="253" spans="1:5" ht="15" customHeight="1" x14ac:dyDescent="0.2">
      <c r="A253" s="182"/>
      <c r="B253" s="182"/>
      <c r="C253" s="182"/>
      <c r="D253" s="182"/>
      <c r="E253" s="182"/>
    </row>
    <row r="254" spans="1:5" ht="15" customHeight="1" x14ac:dyDescent="0.2">
      <c r="A254" s="182"/>
      <c r="B254" s="182"/>
      <c r="C254" s="182"/>
      <c r="D254" s="182"/>
      <c r="E254" s="182"/>
    </row>
    <row r="255" spans="1:5" ht="15" customHeight="1" x14ac:dyDescent="0.2">
      <c r="A255" s="38"/>
      <c r="B255" s="38"/>
      <c r="C255" s="38"/>
      <c r="D255" s="38"/>
      <c r="E255" s="38"/>
    </row>
    <row r="256" spans="1:5" ht="15" customHeight="1" x14ac:dyDescent="0.2">
      <c r="A256" s="38"/>
      <c r="B256" s="38"/>
      <c r="C256" s="38"/>
      <c r="D256" s="38"/>
      <c r="E256" s="38"/>
    </row>
    <row r="257" spans="1:5" ht="15" customHeight="1" x14ac:dyDescent="0.2">
      <c r="A257" s="38"/>
      <c r="B257" s="38"/>
      <c r="C257" s="38"/>
      <c r="D257" s="38"/>
      <c r="E257" s="38"/>
    </row>
    <row r="258" spans="1:5" ht="15" customHeight="1" x14ac:dyDescent="0.2">
      <c r="A258" s="38"/>
      <c r="B258" s="38"/>
      <c r="C258" s="38"/>
      <c r="D258" s="38"/>
      <c r="E258" s="38"/>
    </row>
    <row r="259" spans="1:5" ht="15" customHeight="1" x14ac:dyDescent="0.2">
      <c r="A259" s="38"/>
      <c r="B259" s="38"/>
      <c r="C259" s="38"/>
      <c r="D259" s="38"/>
      <c r="E259" s="38"/>
    </row>
    <row r="260" spans="1:5" ht="15" customHeight="1" x14ac:dyDescent="0.2">
      <c r="A260" s="38"/>
      <c r="B260" s="38"/>
      <c r="C260" s="38"/>
      <c r="D260" s="38"/>
      <c r="E260" s="38"/>
    </row>
    <row r="261" spans="1:5" ht="15" customHeight="1" x14ac:dyDescent="0.2">
      <c r="A261" s="38"/>
      <c r="B261" s="38"/>
      <c r="C261" s="38"/>
      <c r="D261" s="38"/>
      <c r="E261" s="38"/>
    </row>
    <row r="262" spans="1:5" ht="15" customHeight="1" x14ac:dyDescent="0.25">
      <c r="A262" s="11" t="s">
        <v>4</v>
      </c>
      <c r="B262" s="12"/>
      <c r="C262" s="12"/>
      <c r="D262" s="12"/>
      <c r="E262" s="12"/>
    </row>
    <row r="263" spans="1:5" ht="15" customHeight="1" x14ac:dyDescent="0.2">
      <c r="A263" s="8" t="s">
        <v>5</v>
      </c>
      <c r="B263" s="12"/>
      <c r="C263" s="12"/>
      <c r="D263" s="12"/>
      <c r="E263" s="27" t="s">
        <v>6</v>
      </c>
    </row>
    <row r="264" spans="1:5" ht="15" customHeight="1" x14ac:dyDescent="0.25">
      <c r="B264" s="11"/>
      <c r="C264" s="12"/>
      <c r="D264" s="12"/>
      <c r="E264" s="13"/>
    </row>
    <row r="265" spans="1:5" ht="15" customHeight="1" x14ac:dyDescent="0.2">
      <c r="B265" s="68"/>
      <c r="C265" s="14" t="s">
        <v>8</v>
      </c>
      <c r="D265" s="15" t="s">
        <v>9</v>
      </c>
      <c r="E265" s="16" t="s">
        <v>10</v>
      </c>
    </row>
    <row r="266" spans="1:5" ht="15" customHeight="1" x14ac:dyDescent="0.2">
      <c r="B266" s="86"/>
      <c r="C266" s="65">
        <v>6172</v>
      </c>
      <c r="D266" s="91" t="s">
        <v>63</v>
      </c>
      <c r="E266" s="42">
        <v>164053</v>
      </c>
    </row>
    <row r="267" spans="1:5" ht="15" customHeight="1" x14ac:dyDescent="0.2">
      <c r="B267" s="86"/>
      <c r="C267" s="22" t="s">
        <v>12</v>
      </c>
      <c r="D267" s="23"/>
      <c r="E267" s="24">
        <f>SUM(E266:E266)</f>
        <v>164053</v>
      </c>
    </row>
    <row r="268" spans="1:5" ht="15" customHeight="1" x14ac:dyDescent="0.2">
      <c r="A268" s="10"/>
      <c r="B268" s="10"/>
      <c r="C268" s="10"/>
      <c r="D268" s="10"/>
      <c r="E268" s="10"/>
    </row>
    <row r="269" spans="1:5" ht="15" customHeight="1" x14ac:dyDescent="0.25">
      <c r="A269" s="11" t="s">
        <v>13</v>
      </c>
      <c r="B269" s="12"/>
      <c r="C269" s="12"/>
      <c r="D269" s="12"/>
      <c r="E269" s="10"/>
    </row>
    <row r="270" spans="1:5" ht="15" customHeight="1" x14ac:dyDescent="0.2">
      <c r="A270" s="8" t="s">
        <v>59</v>
      </c>
      <c r="B270" s="10"/>
      <c r="C270" s="10"/>
      <c r="D270" s="10"/>
      <c r="E270" s="10" t="s">
        <v>60</v>
      </c>
    </row>
    <row r="271" spans="1:5" ht="15" customHeight="1" x14ac:dyDescent="0.2">
      <c r="A271" s="10"/>
      <c r="B271" s="44"/>
      <c r="C271" s="12"/>
      <c r="E271" s="45"/>
    </row>
    <row r="272" spans="1:5" ht="15" customHeight="1" x14ac:dyDescent="0.2">
      <c r="B272" s="68"/>
      <c r="C272" s="14" t="s">
        <v>8</v>
      </c>
      <c r="D272" s="32" t="s">
        <v>16</v>
      </c>
      <c r="E272" s="16" t="s">
        <v>10</v>
      </c>
    </row>
    <row r="273" spans="1:5" ht="15" customHeight="1" x14ac:dyDescent="0.2">
      <c r="B273" s="70"/>
      <c r="C273" s="33">
        <v>3513</v>
      </c>
      <c r="D273" s="34" t="s">
        <v>17</v>
      </c>
      <c r="E273" s="42">
        <v>-1000</v>
      </c>
    </row>
    <row r="274" spans="1:5" ht="15" customHeight="1" x14ac:dyDescent="0.2">
      <c r="B274" s="70"/>
      <c r="C274" s="33">
        <v>3522</v>
      </c>
      <c r="D274" s="34" t="s">
        <v>17</v>
      </c>
      <c r="E274" s="42">
        <v>165053</v>
      </c>
    </row>
    <row r="275" spans="1:5" ht="15" customHeight="1" x14ac:dyDescent="0.2">
      <c r="B275" s="86"/>
      <c r="C275" s="22" t="s">
        <v>12</v>
      </c>
      <c r="D275" s="49"/>
      <c r="E275" s="50">
        <f>SUM(E273:E274)</f>
        <v>164053</v>
      </c>
    </row>
    <row r="276" spans="1:5" ht="15" customHeight="1" x14ac:dyDescent="0.2"/>
    <row r="277" spans="1:5" ht="15" customHeight="1" x14ac:dyDescent="0.2"/>
    <row r="278" spans="1:5" ht="15" customHeight="1" x14ac:dyDescent="0.25">
      <c r="A278" s="4" t="s">
        <v>64</v>
      </c>
    </row>
    <row r="279" spans="1:5" ht="15" customHeight="1" x14ac:dyDescent="0.2">
      <c r="A279" s="183" t="s">
        <v>1</v>
      </c>
      <c r="B279" s="183"/>
      <c r="C279" s="183"/>
      <c r="D279" s="183"/>
      <c r="E279" s="183"/>
    </row>
    <row r="280" spans="1:5" ht="15" customHeight="1" x14ac:dyDescent="0.2">
      <c r="A280" s="181" t="s">
        <v>65</v>
      </c>
      <c r="B280" s="181"/>
      <c r="C280" s="181"/>
      <c r="D280" s="181"/>
      <c r="E280" s="181"/>
    </row>
    <row r="281" spans="1:5" ht="15" customHeight="1" x14ac:dyDescent="0.2">
      <c r="A281" s="181"/>
      <c r="B281" s="181"/>
      <c r="C281" s="181"/>
      <c r="D281" s="181"/>
      <c r="E281" s="181"/>
    </row>
    <row r="282" spans="1:5" ht="15" customHeight="1" x14ac:dyDescent="0.2">
      <c r="A282" s="181"/>
      <c r="B282" s="181"/>
      <c r="C282" s="181"/>
      <c r="D282" s="181"/>
      <c r="E282" s="181"/>
    </row>
    <row r="283" spans="1:5" ht="15" customHeight="1" x14ac:dyDescent="0.2">
      <c r="A283" s="181"/>
      <c r="B283" s="181"/>
      <c r="C283" s="181"/>
      <c r="D283" s="181"/>
      <c r="E283" s="181"/>
    </row>
    <row r="284" spans="1:5" ht="15" customHeight="1" x14ac:dyDescent="0.2">
      <c r="A284" s="181"/>
      <c r="B284" s="181"/>
      <c r="C284" s="181"/>
      <c r="D284" s="181"/>
      <c r="E284" s="181"/>
    </row>
    <row r="285" spans="1:5" ht="15" customHeight="1" x14ac:dyDescent="0.2">
      <c r="A285" s="181"/>
      <c r="B285" s="181"/>
      <c r="C285" s="181"/>
      <c r="D285" s="181"/>
      <c r="E285" s="181"/>
    </row>
    <row r="286" spans="1:5" ht="15" customHeight="1" x14ac:dyDescent="0.2">
      <c r="A286" s="181"/>
      <c r="B286" s="181"/>
      <c r="C286" s="181"/>
      <c r="D286" s="181"/>
      <c r="E286" s="181"/>
    </row>
    <row r="287" spans="1:5" ht="15" customHeight="1" x14ac:dyDescent="0.2">
      <c r="A287" s="181"/>
      <c r="B287" s="181"/>
      <c r="C287" s="181"/>
      <c r="D287" s="181"/>
      <c r="E287" s="181"/>
    </row>
    <row r="288" spans="1:5" ht="15" customHeight="1" x14ac:dyDescent="0.2">
      <c r="A288" s="181"/>
      <c r="B288" s="181"/>
      <c r="C288" s="181"/>
      <c r="D288" s="181"/>
      <c r="E288" s="181"/>
    </row>
    <row r="289" spans="1:7" ht="15" customHeight="1" x14ac:dyDescent="0.2">
      <c r="A289" s="38"/>
      <c r="B289" s="38"/>
      <c r="C289" s="38"/>
      <c r="D289" s="38"/>
      <c r="E289" s="38"/>
    </row>
    <row r="290" spans="1:7" ht="15" customHeight="1" x14ac:dyDescent="0.25">
      <c r="A290" s="11" t="s">
        <v>4</v>
      </c>
      <c r="B290" s="12"/>
      <c r="C290" s="12"/>
      <c r="D290" s="12"/>
      <c r="E290" s="12"/>
    </row>
    <row r="291" spans="1:7" ht="15" customHeight="1" x14ac:dyDescent="0.2">
      <c r="A291" s="8" t="s">
        <v>5</v>
      </c>
      <c r="E291" t="s">
        <v>6</v>
      </c>
    </row>
    <row r="292" spans="1:7" ht="15" customHeight="1" x14ac:dyDescent="0.25">
      <c r="B292" s="11"/>
      <c r="C292" s="12"/>
      <c r="D292" s="12"/>
      <c r="E292" s="13"/>
    </row>
    <row r="293" spans="1:7" ht="15" customHeight="1" x14ac:dyDescent="0.2">
      <c r="A293" s="68"/>
      <c r="B293" s="68"/>
      <c r="C293" s="14" t="s">
        <v>8</v>
      </c>
      <c r="D293" s="15" t="s">
        <v>9</v>
      </c>
      <c r="E293" s="31" t="s">
        <v>10</v>
      </c>
    </row>
    <row r="294" spans="1:7" ht="15" customHeight="1" x14ac:dyDescent="0.2">
      <c r="A294" s="70"/>
      <c r="B294" s="92"/>
      <c r="C294" s="33"/>
      <c r="D294" s="76" t="s">
        <v>66</v>
      </c>
      <c r="E294" s="20">
        <f>32131850+1691150+14285150+751850</f>
        <v>48860000</v>
      </c>
    </row>
    <row r="295" spans="1:7" ht="15" customHeight="1" x14ac:dyDescent="0.2">
      <c r="A295" s="70"/>
      <c r="B295" s="92"/>
      <c r="C295" s="35" t="s">
        <v>12</v>
      </c>
      <c r="D295" s="54"/>
      <c r="E295" s="55">
        <f>SUM(E294:E294)</f>
        <v>48860000</v>
      </c>
    </row>
    <row r="296" spans="1:7" ht="15" customHeight="1" x14ac:dyDescent="0.2">
      <c r="A296" s="28"/>
      <c r="B296" s="28"/>
      <c r="C296" s="28"/>
      <c r="D296" s="28"/>
      <c r="E296" s="28"/>
    </row>
    <row r="297" spans="1:7" ht="15" customHeight="1" x14ac:dyDescent="0.25">
      <c r="A297" s="11" t="s">
        <v>13</v>
      </c>
      <c r="B297" s="12"/>
      <c r="C297" s="12"/>
      <c r="D297" s="12"/>
      <c r="E297" s="10"/>
    </row>
    <row r="298" spans="1:7" ht="15" customHeight="1" x14ac:dyDescent="0.2">
      <c r="A298" s="8" t="s">
        <v>5</v>
      </c>
      <c r="B298" s="12"/>
      <c r="C298" s="12"/>
      <c r="D298" s="12"/>
      <c r="E298" s="27" t="s">
        <v>6</v>
      </c>
    </row>
    <row r="299" spans="1:7" ht="15" customHeight="1" x14ac:dyDescent="0.2">
      <c r="A299" s="8"/>
      <c r="B299" s="10"/>
      <c r="C299" s="12"/>
      <c r="D299" s="12"/>
      <c r="E299" s="13"/>
    </row>
    <row r="300" spans="1:7" ht="15" customHeight="1" x14ac:dyDescent="0.2">
      <c r="A300" s="68"/>
      <c r="B300" s="68"/>
      <c r="C300" s="14" t="s">
        <v>8</v>
      </c>
      <c r="D300" s="93" t="s">
        <v>16</v>
      </c>
      <c r="E300" s="16" t="s">
        <v>10</v>
      </c>
    </row>
    <row r="301" spans="1:7" ht="15" customHeight="1" x14ac:dyDescent="0.2">
      <c r="A301" s="68"/>
      <c r="B301" s="68"/>
      <c r="C301" s="94">
        <v>6409</v>
      </c>
      <c r="D301" s="34" t="s">
        <v>67</v>
      </c>
      <c r="E301" s="75">
        <f>-6763000-1743000</f>
        <v>-8506000</v>
      </c>
    </row>
    <row r="302" spans="1:7" ht="15" customHeight="1" x14ac:dyDescent="0.2">
      <c r="A302" s="81"/>
      <c r="B302" s="81"/>
      <c r="C302" s="22" t="s">
        <v>12</v>
      </c>
      <c r="D302" s="23"/>
      <c r="E302" s="24">
        <f>SUM(E301:E301)</f>
        <v>-8506000</v>
      </c>
      <c r="G302" s="95">
        <f>+E295-E302</f>
        <v>57366000</v>
      </c>
    </row>
    <row r="303" spans="1:7" ht="15" customHeight="1" x14ac:dyDescent="0.2"/>
    <row r="304" spans="1:7" ht="15" customHeight="1" x14ac:dyDescent="0.25">
      <c r="A304" s="6" t="s">
        <v>13</v>
      </c>
      <c r="B304" s="7"/>
      <c r="C304" s="7"/>
      <c r="D304" s="10"/>
      <c r="E304" s="10"/>
    </row>
    <row r="305" spans="1:7" ht="15" customHeight="1" x14ac:dyDescent="0.2">
      <c r="A305" s="39" t="s">
        <v>68</v>
      </c>
      <c r="B305" s="7"/>
      <c r="C305" s="7"/>
      <c r="D305" s="7"/>
      <c r="E305" s="9" t="s">
        <v>69</v>
      </c>
    </row>
    <row r="306" spans="1:7" ht="15" customHeight="1" x14ac:dyDescent="0.2">
      <c r="A306" s="28"/>
      <c r="B306" s="29"/>
      <c r="C306" s="7"/>
      <c r="D306" s="28"/>
      <c r="E306" s="30"/>
    </row>
    <row r="307" spans="1:7" ht="15" customHeight="1" x14ac:dyDescent="0.2">
      <c r="C307" s="14" t="s">
        <v>8</v>
      </c>
      <c r="D307" s="15" t="s">
        <v>16</v>
      </c>
      <c r="E307" s="16" t="s">
        <v>10</v>
      </c>
    </row>
    <row r="308" spans="1:7" ht="15" customHeight="1" x14ac:dyDescent="0.2">
      <c r="C308" s="65">
        <v>2212</v>
      </c>
      <c r="D308" s="34" t="s">
        <v>70</v>
      </c>
      <c r="E308" s="42">
        <f>32131850+1691150+3759000+3004000</f>
        <v>40586000</v>
      </c>
    </row>
    <row r="309" spans="1:7" ht="15" customHeight="1" x14ac:dyDescent="0.2">
      <c r="C309" s="22" t="s">
        <v>12</v>
      </c>
      <c r="D309" s="23"/>
      <c r="E309" s="24">
        <f>SUM(E308:E308)</f>
        <v>40586000</v>
      </c>
    </row>
    <row r="310" spans="1:7" ht="15" customHeight="1" x14ac:dyDescent="0.2"/>
    <row r="311" spans="1:7" ht="15" customHeight="1" x14ac:dyDescent="0.2"/>
    <row r="312" spans="1:7" ht="15" customHeight="1" x14ac:dyDescent="0.2"/>
    <row r="313" spans="1:7" ht="15" customHeight="1" x14ac:dyDescent="0.2"/>
    <row r="314" spans="1:7" ht="15" customHeight="1" x14ac:dyDescent="0.25">
      <c r="A314" s="6" t="s">
        <v>13</v>
      </c>
      <c r="B314" s="7"/>
      <c r="C314" s="7"/>
      <c r="D314" s="10"/>
      <c r="E314" s="10"/>
    </row>
    <row r="315" spans="1:7" ht="15" customHeight="1" x14ac:dyDescent="0.2">
      <c r="A315" s="39" t="s">
        <v>68</v>
      </c>
      <c r="B315" s="7"/>
      <c r="C315" s="7"/>
      <c r="D315" s="7"/>
      <c r="E315" s="9" t="s">
        <v>71</v>
      </c>
    </row>
    <row r="316" spans="1:7" ht="15" customHeight="1" x14ac:dyDescent="0.2">
      <c r="A316" s="28"/>
      <c r="B316" s="29"/>
      <c r="C316" s="7"/>
      <c r="D316" s="28"/>
      <c r="E316" s="30"/>
    </row>
    <row r="317" spans="1:7" ht="15" customHeight="1" x14ac:dyDescent="0.2">
      <c r="C317" s="14" t="s">
        <v>8</v>
      </c>
      <c r="D317" s="15" t="s">
        <v>16</v>
      </c>
      <c r="E317" s="16" t="s">
        <v>10</v>
      </c>
    </row>
    <row r="318" spans="1:7" ht="15" customHeight="1" x14ac:dyDescent="0.2">
      <c r="C318" s="65">
        <v>3315</v>
      </c>
      <c r="D318" s="34" t="s">
        <v>70</v>
      </c>
      <c r="E318" s="42">
        <f>14285150+751850+1671000+72000</f>
        <v>16780000</v>
      </c>
    </row>
    <row r="319" spans="1:7" ht="15" customHeight="1" x14ac:dyDescent="0.2">
      <c r="C319" s="22" t="s">
        <v>12</v>
      </c>
      <c r="D319" s="23"/>
      <c r="E319" s="24">
        <f>SUM(E318:E318)</f>
        <v>16780000</v>
      </c>
      <c r="G319" s="95">
        <f>+E309+E319</f>
        <v>57366000</v>
      </c>
    </row>
    <row r="320" spans="1:7" ht="15" customHeight="1" x14ac:dyDescent="0.2"/>
    <row r="321" spans="1:5" ht="15" customHeight="1" x14ac:dyDescent="0.2"/>
    <row r="322" spans="1:5" ht="15" customHeight="1" x14ac:dyDescent="0.25">
      <c r="A322" s="4" t="s">
        <v>72</v>
      </c>
    </row>
    <row r="323" spans="1:5" ht="15" customHeight="1" x14ac:dyDescent="0.2">
      <c r="A323" s="183" t="s">
        <v>1</v>
      </c>
      <c r="B323" s="183"/>
      <c r="C323" s="183"/>
      <c r="D323" s="183"/>
      <c r="E323" s="183"/>
    </row>
    <row r="324" spans="1:5" ht="15" customHeight="1" x14ac:dyDescent="0.2">
      <c r="A324" s="183" t="s">
        <v>2</v>
      </c>
      <c r="B324" s="183"/>
      <c r="C324" s="183"/>
      <c r="D324" s="183"/>
      <c r="E324" s="183"/>
    </row>
    <row r="325" spans="1:5" ht="15" customHeight="1" x14ac:dyDescent="0.2">
      <c r="A325" s="181" t="s">
        <v>73</v>
      </c>
      <c r="B325" s="181"/>
      <c r="C325" s="181"/>
      <c r="D325" s="181"/>
      <c r="E325" s="181"/>
    </row>
    <row r="326" spans="1:5" ht="15" customHeight="1" x14ac:dyDescent="0.2">
      <c r="A326" s="181"/>
      <c r="B326" s="181"/>
      <c r="C326" s="181"/>
      <c r="D326" s="181"/>
      <c r="E326" s="181"/>
    </row>
    <row r="327" spans="1:5" ht="15" customHeight="1" x14ac:dyDescent="0.2">
      <c r="A327" s="181"/>
      <c r="B327" s="181"/>
      <c r="C327" s="181"/>
      <c r="D327" s="181"/>
      <c r="E327" s="181"/>
    </row>
    <row r="328" spans="1:5" ht="15" customHeight="1" x14ac:dyDescent="0.2">
      <c r="A328" s="181"/>
      <c r="B328" s="181"/>
      <c r="C328" s="181"/>
      <c r="D328" s="181"/>
      <c r="E328" s="181"/>
    </row>
    <row r="329" spans="1:5" ht="15" customHeight="1" x14ac:dyDescent="0.2">
      <c r="A329" s="181"/>
      <c r="B329" s="181"/>
      <c r="C329" s="181"/>
      <c r="D329" s="181"/>
      <c r="E329" s="181"/>
    </row>
    <row r="330" spans="1:5" ht="15" customHeight="1" x14ac:dyDescent="0.2">
      <c r="A330" s="181"/>
      <c r="B330" s="181"/>
      <c r="C330" s="181"/>
      <c r="D330" s="181"/>
      <c r="E330" s="181"/>
    </row>
    <row r="331" spans="1:5" ht="15" customHeight="1" x14ac:dyDescent="0.2">
      <c r="A331" s="5"/>
      <c r="B331" s="5"/>
      <c r="C331" s="5"/>
      <c r="D331" s="5"/>
      <c r="E331" s="5"/>
    </row>
    <row r="332" spans="1:5" ht="15" customHeight="1" x14ac:dyDescent="0.25">
      <c r="A332" s="6" t="s">
        <v>4</v>
      </c>
      <c r="B332" s="7"/>
      <c r="C332" s="7"/>
      <c r="D332" s="7"/>
      <c r="E332" s="7"/>
    </row>
    <row r="333" spans="1:5" ht="15" customHeight="1" x14ac:dyDescent="0.2">
      <c r="A333" s="8" t="s">
        <v>5</v>
      </c>
      <c r="B333" s="7"/>
      <c r="C333" s="7"/>
      <c r="D333" s="7"/>
      <c r="E333" s="9" t="s">
        <v>6</v>
      </c>
    </row>
    <row r="334" spans="1:5" ht="15" customHeight="1" x14ac:dyDescent="0.25">
      <c r="A334" s="10"/>
      <c r="B334" s="11"/>
      <c r="C334" s="12"/>
      <c r="D334" s="12"/>
      <c r="E334" s="13"/>
    </row>
    <row r="335" spans="1:5" ht="15" customHeight="1" x14ac:dyDescent="0.2">
      <c r="B335" s="14" t="s">
        <v>7</v>
      </c>
      <c r="C335" s="14" t="s">
        <v>8</v>
      </c>
      <c r="D335" s="15" t="s">
        <v>9</v>
      </c>
      <c r="E335" s="16" t="s">
        <v>10</v>
      </c>
    </row>
    <row r="336" spans="1:5" ht="15" customHeight="1" x14ac:dyDescent="0.2">
      <c r="B336" s="17">
        <v>98278</v>
      </c>
      <c r="C336" s="18"/>
      <c r="D336" s="19" t="s">
        <v>11</v>
      </c>
      <c r="E336" s="20">
        <v>52118</v>
      </c>
    </row>
    <row r="337" spans="1:5" ht="15" customHeight="1" x14ac:dyDescent="0.2">
      <c r="B337" s="21"/>
      <c r="C337" s="22" t="s">
        <v>12</v>
      </c>
      <c r="D337" s="23"/>
      <c r="E337" s="24">
        <f>SUM(E336:E336)</f>
        <v>52118</v>
      </c>
    </row>
    <row r="338" spans="1:5" ht="15" customHeight="1" x14ac:dyDescent="0.25">
      <c r="A338" s="25"/>
      <c r="B338" s="26"/>
      <c r="C338" s="26"/>
      <c r="D338" s="26"/>
      <c r="E338" s="26"/>
    </row>
    <row r="339" spans="1:5" ht="15" customHeight="1" x14ac:dyDescent="0.25">
      <c r="A339" s="6" t="s">
        <v>13</v>
      </c>
      <c r="B339" s="7"/>
      <c r="C339" s="7"/>
    </row>
    <row r="340" spans="1:5" ht="15" customHeight="1" x14ac:dyDescent="0.2">
      <c r="A340" s="8" t="s">
        <v>14</v>
      </c>
      <c r="B340" s="12"/>
      <c r="C340" s="12"/>
      <c r="D340" s="12"/>
      <c r="E340" s="27" t="s">
        <v>15</v>
      </c>
    </row>
    <row r="341" spans="1:5" ht="15" customHeight="1" x14ac:dyDescent="0.2">
      <c r="A341" s="28"/>
      <c r="B341" s="29"/>
      <c r="C341" s="7"/>
      <c r="D341" s="26"/>
      <c r="E341" s="30"/>
    </row>
    <row r="342" spans="1:5" ht="15" customHeight="1" x14ac:dyDescent="0.2">
      <c r="C342" s="31" t="s">
        <v>8</v>
      </c>
      <c r="D342" s="32" t="s">
        <v>16</v>
      </c>
      <c r="E342" s="16" t="s">
        <v>10</v>
      </c>
    </row>
    <row r="343" spans="1:5" ht="15" customHeight="1" x14ac:dyDescent="0.2">
      <c r="C343" s="33">
        <v>3769</v>
      </c>
      <c r="D343" s="34" t="s">
        <v>17</v>
      </c>
      <c r="E343" s="20">
        <v>52118</v>
      </c>
    </row>
    <row r="344" spans="1:5" ht="15" customHeight="1" x14ac:dyDescent="0.2">
      <c r="C344" s="35" t="s">
        <v>12</v>
      </c>
      <c r="D344" s="36"/>
      <c r="E344" s="37">
        <f>SUM(E343:E343)</f>
        <v>52118</v>
      </c>
    </row>
    <row r="345" spans="1:5" ht="15" customHeight="1" x14ac:dyDescent="0.2"/>
    <row r="346" spans="1:5" ht="15" customHeight="1" x14ac:dyDescent="0.2"/>
    <row r="347" spans="1:5" ht="15" customHeight="1" x14ac:dyDescent="0.25">
      <c r="A347" s="25" t="s">
        <v>74</v>
      </c>
    </row>
    <row r="348" spans="1:5" ht="15" customHeight="1" x14ac:dyDescent="0.2">
      <c r="A348" s="180" t="s">
        <v>75</v>
      </c>
      <c r="B348" s="180"/>
      <c r="C348" s="180"/>
      <c r="D348" s="180"/>
      <c r="E348" s="180"/>
    </row>
    <row r="349" spans="1:5" ht="15" customHeight="1" x14ac:dyDescent="0.2">
      <c r="A349" s="180"/>
      <c r="B349" s="180"/>
      <c r="C349" s="180"/>
      <c r="D349" s="180"/>
      <c r="E349" s="180"/>
    </row>
    <row r="350" spans="1:5" ht="15" customHeight="1" x14ac:dyDescent="0.2">
      <c r="A350" s="181" t="s">
        <v>76</v>
      </c>
      <c r="B350" s="181"/>
      <c r="C350" s="181"/>
      <c r="D350" s="181"/>
      <c r="E350" s="181"/>
    </row>
    <row r="351" spans="1:5" ht="15" customHeight="1" x14ac:dyDescent="0.2">
      <c r="A351" s="181"/>
      <c r="B351" s="181"/>
      <c r="C351" s="181"/>
      <c r="D351" s="181"/>
      <c r="E351" s="181"/>
    </row>
    <row r="352" spans="1:5" ht="15" customHeight="1" x14ac:dyDescent="0.2">
      <c r="A352" s="181"/>
      <c r="B352" s="181"/>
      <c r="C352" s="181"/>
      <c r="D352" s="181"/>
      <c r="E352" s="181"/>
    </row>
    <row r="353" spans="1:5" ht="15" customHeight="1" x14ac:dyDescent="0.2">
      <c r="A353" s="181"/>
      <c r="B353" s="181"/>
      <c r="C353" s="181"/>
      <c r="D353" s="181"/>
      <c r="E353" s="181"/>
    </row>
    <row r="354" spans="1:5" ht="15" customHeight="1" x14ac:dyDescent="0.2">
      <c r="A354" s="181"/>
      <c r="B354" s="181"/>
      <c r="C354" s="181"/>
      <c r="D354" s="181"/>
      <c r="E354" s="181"/>
    </row>
    <row r="355" spans="1:5" ht="15" customHeight="1" x14ac:dyDescent="0.2">
      <c r="A355" s="181"/>
      <c r="B355" s="181"/>
      <c r="C355" s="181"/>
      <c r="D355" s="181"/>
      <c r="E355" s="181"/>
    </row>
    <row r="356" spans="1:5" ht="15" customHeight="1" x14ac:dyDescent="0.2">
      <c r="A356" s="96"/>
      <c r="B356" s="96"/>
      <c r="C356" s="96"/>
      <c r="D356" s="96"/>
      <c r="E356" s="96"/>
    </row>
    <row r="357" spans="1:5" ht="15" customHeight="1" x14ac:dyDescent="0.25">
      <c r="A357" s="11" t="s">
        <v>13</v>
      </c>
      <c r="B357" s="12"/>
      <c r="C357" s="12"/>
      <c r="D357" s="12"/>
      <c r="E357" s="12"/>
    </row>
    <row r="358" spans="1:5" ht="15" customHeight="1" x14ac:dyDescent="0.2">
      <c r="A358" s="8" t="s">
        <v>5</v>
      </c>
      <c r="B358" s="12"/>
      <c r="C358" s="12"/>
      <c r="D358" s="12"/>
      <c r="E358" s="27" t="s">
        <v>6</v>
      </c>
    </row>
    <row r="359" spans="1:5" ht="15" customHeight="1" x14ac:dyDescent="0.25">
      <c r="A359" s="11"/>
      <c r="B359" s="10"/>
      <c r="C359" s="12"/>
      <c r="D359" s="12"/>
      <c r="E359" s="13"/>
    </row>
    <row r="360" spans="1:5" ht="15" customHeight="1" x14ac:dyDescent="0.2">
      <c r="A360" s="68"/>
      <c r="B360" s="68"/>
      <c r="C360" s="14" t="s">
        <v>8</v>
      </c>
      <c r="D360" s="93" t="s">
        <v>16</v>
      </c>
      <c r="E360" s="16" t="s">
        <v>10</v>
      </c>
    </row>
    <row r="361" spans="1:5" ht="15" customHeight="1" x14ac:dyDescent="0.2">
      <c r="A361" s="86"/>
      <c r="B361" s="80"/>
      <c r="C361" s="94">
        <v>6409</v>
      </c>
      <c r="D361" s="34" t="s">
        <v>67</v>
      </c>
      <c r="E361" s="97">
        <v>-131000</v>
      </c>
    </row>
    <row r="362" spans="1:5" ht="15" customHeight="1" x14ac:dyDescent="0.2">
      <c r="A362" s="87"/>
      <c r="B362" s="98"/>
      <c r="C362" s="22" t="s">
        <v>12</v>
      </c>
      <c r="D362" s="23"/>
      <c r="E362" s="24">
        <f>E361</f>
        <v>-131000</v>
      </c>
    </row>
    <row r="363" spans="1:5" ht="15" customHeight="1" x14ac:dyDescent="0.2"/>
    <row r="364" spans="1:5" ht="15" customHeight="1" x14ac:dyDescent="0.2"/>
    <row r="365" spans="1:5" ht="15" customHeight="1" x14ac:dyDescent="0.2"/>
    <row r="366" spans="1:5" ht="15" customHeight="1" x14ac:dyDescent="0.25">
      <c r="A366" s="11" t="s">
        <v>13</v>
      </c>
      <c r="B366" s="12"/>
      <c r="C366" s="12"/>
      <c r="D366" s="12"/>
      <c r="E366" s="10"/>
    </row>
    <row r="367" spans="1:5" ht="15" customHeight="1" x14ac:dyDescent="0.2">
      <c r="A367" s="39" t="s">
        <v>77</v>
      </c>
      <c r="B367" s="7"/>
      <c r="C367" s="7"/>
      <c r="D367" s="7"/>
      <c r="E367" s="9" t="s">
        <v>78</v>
      </c>
    </row>
    <row r="368" spans="1:5" ht="15" customHeight="1" x14ac:dyDescent="0.2">
      <c r="A368" s="8"/>
      <c r="B368" s="10"/>
      <c r="C368" s="12"/>
      <c r="D368" s="12"/>
      <c r="E368" s="13"/>
    </row>
    <row r="369" spans="1:5" ht="15" customHeight="1" x14ac:dyDescent="0.2">
      <c r="A369" s="68"/>
      <c r="B369" s="68"/>
      <c r="C369" s="14" t="s">
        <v>8</v>
      </c>
      <c r="D369" s="93" t="s">
        <v>16</v>
      </c>
      <c r="E369" s="16" t="s">
        <v>10</v>
      </c>
    </row>
    <row r="370" spans="1:5" ht="15" customHeight="1" x14ac:dyDescent="0.2">
      <c r="A370" s="68"/>
      <c r="B370" s="68"/>
      <c r="C370" s="65">
        <v>6113</v>
      </c>
      <c r="D370" s="34" t="s">
        <v>70</v>
      </c>
      <c r="E370" s="75">
        <v>131000</v>
      </c>
    </row>
    <row r="371" spans="1:5" ht="15" customHeight="1" x14ac:dyDescent="0.2">
      <c r="A371" s="81"/>
      <c r="B371" s="81"/>
      <c r="C371" s="22" t="s">
        <v>12</v>
      </c>
      <c r="D371" s="23"/>
      <c r="E371" s="24">
        <f>SUM(E370:E370)</f>
        <v>131000</v>
      </c>
    </row>
    <row r="372" spans="1:5" ht="15" customHeight="1" x14ac:dyDescent="0.2"/>
    <row r="373" spans="1:5" ht="15" customHeight="1" x14ac:dyDescent="0.2"/>
    <row r="374" spans="1:5" ht="15" customHeight="1" x14ac:dyDescent="0.25">
      <c r="A374" s="25" t="s">
        <v>79</v>
      </c>
    </row>
    <row r="375" spans="1:5" ht="15" customHeight="1" x14ac:dyDescent="0.2">
      <c r="A375" s="180" t="s">
        <v>80</v>
      </c>
      <c r="B375" s="180"/>
      <c r="C375" s="180"/>
      <c r="D375" s="180"/>
      <c r="E375" s="180"/>
    </row>
    <row r="376" spans="1:5" ht="15" customHeight="1" x14ac:dyDescent="0.2">
      <c r="A376" s="180"/>
      <c r="B376" s="180"/>
      <c r="C376" s="180"/>
      <c r="D376" s="180"/>
      <c r="E376" s="180"/>
    </row>
    <row r="377" spans="1:5" ht="15" customHeight="1" x14ac:dyDescent="0.2">
      <c r="A377" s="181" t="s">
        <v>81</v>
      </c>
      <c r="B377" s="181"/>
      <c r="C377" s="181"/>
      <c r="D377" s="181"/>
      <c r="E377" s="181"/>
    </row>
    <row r="378" spans="1:5" ht="15" customHeight="1" x14ac:dyDescent="0.2">
      <c r="A378" s="181"/>
      <c r="B378" s="181"/>
      <c r="C378" s="181"/>
      <c r="D378" s="181"/>
      <c r="E378" s="181"/>
    </row>
    <row r="379" spans="1:5" ht="15" customHeight="1" x14ac:dyDescent="0.2">
      <c r="A379" s="181"/>
      <c r="B379" s="181"/>
      <c r="C379" s="181"/>
      <c r="D379" s="181"/>
      <c r="E379" s="181"/>
    </row>
    <row r="380" spans="1:5" ht="15" customHeight="1" x14ac:dyDescent="0.2">
      <c r="A380" s="181"/>
      <c r="B380" s="181"/>
      <c r="C380" s="181"/>
      <c r="D380" s="181"/>
      <c r="E380" s="181"/>
    </row>
    <row r="381" spans="1:5" ht="15" customHeight="1" x14ac:dyDescent="0.2">
      <c r="A381" s="181"/>
      <c r="B381" s="181"/>
      <c r="C381" s="181"/>
      <c r="D381" s="181"/>
      <c r="E381" s="181"/>
    </row>
    <row r="382" spans="1:5" ht="15" customHeight="1" x14ac:dyDescent="0.2">
      <c r="A382" s="181"/>
      <c r="B382" s="181"/>
      <c r="C382" s="181"/>
      <c r="D382" s="181"/>
      <c r="E382" s="181"/>
    </row>
    <row r="383" spans="1:5" ht="15" customHeight="1" x14ac:dyDescent="0.2">
      <c r="A383" s="181"/>
      <c r="B383" s="181"/>
      <c r="C383" s="181"/>
      <c r="D383" s="181"/>
      <c r="E383" s="181"/>
    </row>
    <row r="384" spans="1:5" ht="15" customHeight="1" x14ac:dyDescent="0.2">
      <c r="A384" s="181"/>
      <c r="B384" s="181"/>
      <c r="C384" s="181"/>
      <c r="D384" s="181"/>
      <c r="E384" s="181"/>
    </row>
    <row r="385" spans="1:5" ht="15" customHeight="1" x14ac:dyDescent="0.2">
      <c r="A385" s="51"/>
      <c r="B385" s="51"/>
      <c r="C385" s="51"/>
      <c r="D385" s="51"/>
      <c r="E385" s="51"/>
    </row>
    <row r="386" spans="1:5" ht="15" customHeight="1" x14ac:dyDescent="0.25">
      <c r="A386" s="6" t="s">
        <v>13</v>
      </c>
      <c r="B386" s="7"/>
      <c r="C386" s="7"/>
      <c r="D386" s="7"/>
      <c r="E386" s="7"/>
    </row>
    <row r="387" spans="1:5" ht="15" customHeight="1" x14ac:dyDescent="0.2">
      <c r="A387" s="39" t="s">
        <v>5</v>
      </c>
      <c r="B387" s="7"/>
      <c r="C387" s="7"/>
      <c r="D387" s="7"/>
      <c r="E387" s="9" t="s">
        <v>6</v>
      </c>
    </row>
    <row r="388" spans="1:5" ht="15" customHeight="1" x14ac:dyDescent="0.25">
      <c r="A388" s="28"/>
      <c r="B388" s="6"/>
      <c r="C388" s="7"/>
      <c r="D388" s="7"/>
      <c r="E388" s="52"/>
    </row>
    <row r="389" spans="1:5" ht="15" customHeight="1" x14ac:dyDescent="0.2">
      <c r="A389" s="63"/>
      <c r="B389" s="68"/>
      <c r="C389" s="31" t="s">
        <v>8</v>
      </c>
      <c r="D389" s="93" t="s">
        <v>16</v>
      </c>
      <c r="E389" s="31" t="s">
        <v>10</v>
      </c>
    </row>
    <row r="390" spans="1:5" ht="15" customHeight="1" x14ac:dyDescent="0.2">
      <c r="A390" s="70"/>
      <c r="B390" s="92"/>
      <c r="C390" s="33">
        <v>6409</v>
      </c>
      <c r="D390" s="34" t="s">
        <v>67</v>
      </c>
      <c r="E390" s="20">
        <v>-40000</v>
      </c>
    </row>
    <row r="391" spans="1:5" ht="15" customHeight="1" x14ac:dyDescent="0.2">
      <c r="A391" s="71"/>
      <c r="B391" s="99"/>
      <c r="C391" s="35" t="s">
        <v>12</v>
      </c>
      <c r="D391" s="36"/>
      <c r="E391" s="37">
        <f>SUM(E390:E390)</f>
        <v>-40000</v>
      </c>
    </row>
    <row r="392" spans="1:5" ht="15" customHeight="1" x14ac:dyDescent="0.2">
      <c r="A392" s="51"/>
      <c r="B392" s="51"/>
      <c r="C392" s="51"/>
      <c r="D392" s="51"/>
      <c r="E392" s="51"/>
    </row>
    <row r="393" spans="1:5" ht="15" customHeight="1" x14ac:dyDescent="0.25">
      <c r="A393" s="6" t="s">
        <v>13</v>
      </c>
      <c r="B393" s="7"/>
      <c r="C393" s="7"/>
      <c r="D393" s="10"/>
      <c r="E393" s="10"/>
    </row>
    <row r="394" spans="1:5" ht="15" customHeight="1" x14ac:dyDescent="0.2">
      <c r="A394" s="100" t="s">
        <v>53</v>
      </c>
      <c r="B394" s="7"/>
      <c r="C394" s="7"/>
      <c r="D394" s="7"/>
      <c r="E394" s="9" t="s">
        <v>54</v>
      </c>
    </row>
    <row r="395" spans="1:5" ht="15" customHeight="1" x14ac:dyDescent="0.2">
      <c r="A395" s="28"/>
      <c r="B395" s="29"/>
      <c r="C395" s="7"/>
      <c r="D395" s="28"/>
      <c r="E395" s="30"/>
    </row>
    <row r="396" spans="1:5" ht="15" customHeight="1" x14ac:dyDescent="0.2">
      <c r="C396" s="31" t="s">
        <v>8</v>
      </c>
      <c r="D396" s="32" t="s">
        <v>16</v>
      </c>
      <c r="E396" s="16" t="s">
        <v>10</v>
      </c>
    </row>
    <row r="397" spans="1:5" ht="15" customHeight="1" x14ac:dyDescent="0.2">
      <c r="C397" s="33">
        <v>2242</v>
      </c>
      <c r="D397" s="34" t="s">
        <v>82</v>
      </c>
      <c r="E397" s="20">
        <v>40000</v>
      </c>
    </row>
    <row r="398" spans="1:5" ht="15" customHeight="1" x14ac:dyDescent="0.2">
      <c r="C398" s="35" t="s">
        <v>12</v>
      </c>
      <c r="D398" s="36"/>
      <c r="E398" s="37">
        <f>SUM(E397:E397)</f>
        <v>40000</v>
      </c>
    </row>
    <row r="399" spans="1:5" ht="15" customHeight="1" x14ac:dyDescent="0.25">
      <c r="A399" s="25"/>
    </row>
    <row r="400" spans="1:5" ht="15" customHeight="1" x14ac:dyDescent="0.25">
      <c r="A400" s="25"/>
    </row>
    <row r="401" spans="1:5" ht="15" customHeight="1" x14ac:dyDescent="0.25">
      <c r="A401" s="25" t="s">
        <v>83</v>
      </c>
    </row>
    <row r="402" spans="1:5" ht="15" customHeight="1" x14ac:dyDescent="0.2">
      <c r="A402" s="180" t="s">
        <v>84</v>
      </c>
      <c r="B402" s="180"/>
      <c r="C402" s="180"/>
      <c r="D402" s="180"/>
      <c r="E402" s="180"/>
    </row>
    <row r="403" spans="1:5" ht="15" customHeight="1" x14ac:dyDescent="0.2">
      <c r="A403" s="180"/>
      <c r="B403" s="180"/>
      <c r="C403" s="180"/>
      <c r="D403" s="180"/>
      <c r="E403" s="180"/>
    </row>
    <row r="404" spans="1:5" ht="15" customHeight="1" x14ac:dyDescent="0.2">
      <c r="A404" s="181" t="s">
        <v>85</v>
      </c>
      <c r="B404" s="181"/>
      <c r="C404" s="181"/>
      <c r="D404" s="181"/>
      <c r="E404" s="181"/>
    </row>
    <row r="405" spans="1:5" ht="15" customHeight="1" x14ac:dyDescent="0.2">
      <c r="A405" s="181"/>
      <c r="B405" s="181"/>
      <c r="C405" s="181"/>
      <c r="D405" s="181"/>
      <c r="E405" s="181"/>
    </row>
    <row r="406" spans="1:5" ht="15" customHeight="1" x14ac:dyDescent="0.2">
      <c r="A406" s="181"/>
      <c r="B406" s="181"/>
      <c r="C406" s="181"/>
      <c r="D406" s="181"/>
      <c r="E406" s="181"/>
    </row>
    <row r="407" spans="1:5" ht="15" customHeight="1" x14ac:dyDescent="0.2">
      <c r="A407" s="181"/>
      <c r="B407" s="181"/>
      <c r="C407" s="181"/>
      <c r="D407" s="181"/>
      <c r="E407" s="181"/>
    </row>
    <row r="408" spans="1:5" ht="15" customHeight="1" x14ac:dyDescent="0.2">
      <c r="A408" s="181"/>
      <c r="B408" s="181"/>
      <c r="C408" s="181"/>
      <c r="D408" s="181"/>
      <c r="E408" s="181"/>
    </row>
    <row r="409" spans="1:5" ht="15" customHeight="1" x14ac:dyDescent="0.2">
      <c r="A409" s="181"/>
      <c r="B409" s="181"/>
      <c r="C409" s="181"/>
      <c r="D409" s="181"/>
      <c r="E409" s="181"/>
    </row>
    <row r="410" spans="1:5" ht="15" customHeight="1" x14ac:dyDescent="0.2">
      <c r="A410" s="181"/>
      <c r="B410" s="181"/>
      <c r="C410" s="181"/>
      <c r="D410" s="181"/>
      <c r="E410" s="181"/>
    </row>
    <row r="411" spans="1:5" ht="15" customHeight="1" x14ac:dyDescent="0.2">
      <c r="A411" s="181"/>
      <c r="B411" s="181"/>
      <c r="C411" s="181"/>
      <c r="D411" s="181"/>
      <c r="E411" s="181"/>
    </row>
    <row r="412" spans="1:5" ht="15" customHeight="1" x14ac:dyDescent="0.2">
      <c r="A412" s="10"/>
      <c r="B412" s="101"/>
      <c r="C412" s="10"/>
      <c r="D412" s="10"/>
      <c r="E412" s="10"/>
    </row>
    <row r="413" spans="1:5" ht="15" customHeight="1" x14ac:dyDescent="0.2">
      <c r="A413" s="10"/>
      <c r="B413" s="101"/>
      <c r="C413" s="10"/>
      <c r="D413" s="10"/>
      <c r="E413" s="10"/>
    </row>
    <row r="414" spans="1:5" ht="15" customHeight="1" x14ac:dyDescent="0.2">
      <c r="A414" s="10"/>
      <c r="B414" s="101"/>
      <c r="C414" s="10"/>
      <c r="D414" s="10"/>
      <c r="E414" s="10"/>
    </row>
    <row r="415" spans="1:5" ht="15" customHeight="1" x14ac:dyDescent="0.2">
      <c r="A415" s="10"/>
      <c r="B415" s="101"/>
      <c r="C415" s="10"/>
      <c r="D415" s="10"/>
      <c r="E415" s="10"/>
    </row>
    <row r="416" spans="1:5" ht="15" customHeight="1" x14ac:dyDescent="0.2">
      <c r="A416" s="10"/>
      <c r="B416" s="101"/>
      <c r="C416" s="10"/>
      <c r="D416" s="10"/>
      <c r="E416" s="10"/>
    </row>
    <row r="417" spans="1:5" ht="15" customHeight="1" x14ac:dyDescent="0.2">
      <c r="A417" s="10"/>
      <c r="B417" s="101"/>
      <c r="C417" s="10"/>
      <c r="D417" s="10"/>
      <c r="E417" s="10"/>
    </row>
    <row r="418" spans="1:5" ht="15" customHeight="1" x14ac:dyDescent="0.25">
      <c r="A418" s="11" t="s">
        <v>13</v>
      </c>
      <c r="B418" s="12"/>
      <c r="C418" s="12"/>
      <c r="D418" s="12"/>
      <c r="E418" s="12"/>
    </row>
    <row r="419" spans="1:5" ht="15" customHeight="1" x14ac:dyDescent="0.2">
      <c r="A419" s="8" t="s">
        <v>5</v>
      </c>
      <c r="B419" s="12"/>
      <c r="C419" s="12"/>
      <c r="D419" s="12"/>
      <c r="E419" s="27" t="s">
        <v>6</v>
      </c>
    </row>
    <row r="420" spans="1:5" ht="15" customHeight="1" x14ac:dyDescent="0.25">
      <c r="A420" s="11"/>
      <c r="B420" s="10"/>
      <c r="C420" s="12"/>
      <c r="D420" s="12"/>
      <c r="E420" s="13"/>
    </row>
    <row r="421" spans="1:5" ht="15" customHeight="1" x14ac:dyDescent="0.2">
      <c r="A421" s="68"/>
      <c r="B421" s="68"/>
      <c r="C421" s="31" t="s">
        <v>8</v>
      </c>
      <c r="D421" s="93" t="s">
        <v>16</v>
      </c>
      <c r="E421" s="31" t="s">
        <v>10</v>
      </c>
    </row>
    <row r="422" spans="1:5" ht="15" customHeight="1" x14ac:dyDescent="0.2">
      <c r="A422" s="86"/>
      <c r="B422" s="80"/>
      <c r="C422" s="33">
        <v>6409</v>
      </c>
      <c r="D422" s="34" t="s">
        <v>67</v>
      </c>
      <c r="E422" s="20">
        <v>-190483</v>
      </c>
    </row>
    <row r="423" spans="1:5" ht="15" customHeight="1" x14ac:dyDescent="0.2">
      <c r="A423" s="87"/>
      <c r="B423" s="98"/>
      <c r="C423" s="35" t="s">
        <v>12</v>
      </c>
      <c r="D423" s="36"/>
      <c r="E423" s="37">
        <f>SUM(E422:E422)</f>
        <v>-190483</v>
      </c>
    </row>
    <row r="424" spans="1:5" ht="15" customHeight="1" x14ac:dyDescent="0.2">
      <c r="A424" s="10"/>
      <c r="B424" s="101"/>
      <c r="C424" s="10"/>
      <c r="D424" s="10"/>
      <c r="E424" s="10"/>
    </row>
    <row r="425" spans="1:5" ht="15" customHeight="1" x14ac:dyDescent="0.25">
      <c r="A425" s="11" t="s">
        <v>13</v>
      </c>
      <c r="B425" s="102"/>
      <c r="C425" s="12"/>
      <c r="D425" s="12"/>
      <c r="E425" s="12"/>
    </row>
    <row r="426" spans="1:5" ht="15" customHeight="1" x14ac:dyDescent="0.2">
      <c r="A426" s="8" t="s">
        <v>14</v>
      </c>
      <c r="B426" s="12"/>
      <c r="C426" s="12"/>
      <c r="D426" s="12"/>
      <c r="E426" s="27" t="s">
        <v>15</v>
      </c>
    </row>
    <row r="427" spans="1:5" ht="15" customHeight="1" x14ac:dyDescent="0.2">
      <c r="A427" s="10"/>
      <c r="B427" s="103"/>
      <c r="C427" s="12"/>
      <c r="D427" s="10"/>
      <c r="E427" s="45"/>
    </row>
    <row r="428" spans="1:5" ht="15" customHeight="1" x14ac:dyDescent="0.2">
      <c r="B428" s="63"/>
      <c r="C428" s="14" t="s">
        <v>8</v>
      </c>
      <c r="D428" s="32" t="s">
        <v>16</v>
      </c>
      <c r="E428" s="14" t="s">
        <v>10</v>
      </c>
    </row>
    <row r="429" spans="1:5" ht="15" customHeight="1" x14ac:dyDescent="0.2">
      <c r="B429" s="81"/>
      <c r="C429" s="33">
        <v>1099</v>
      </c>
      <c r="D429" s="34" t="s">
        <v>86</v>
      </c>
      <c r="E429" s="104">
        <v>190483</v>
      </c>
    </row>
    <row r="430" spans="1:5" ht="15" customHeight="1" x14ac:dyDescent="0.2">
      <c r="B430" s="99"/>
      <c r="C430" s="22" t="s">
        <v>12</v>
      </c>
      <c r="D430" s="49"/>
      <c r="E430" s="50">
        <f>SUM(E429:E429)</f>
        <v>190483</v>
      </c>
    </row>
    <row r="431" spans="1:5" ht="15" customHeight="1" x14ac:dyDescent="0.25">
      <c r="A431" s="25"/>
    </row>
    <row r="432" spans="1:5" ht="15" customHeight="1" x14ac:dyDescent="0.25">
      <c r="A432" s="25"/>
    </row>
    <row r="433" spans="1:5" ht="15" customHeight="1" x14ac:dyDescent="0.25">
      <c r="A433" s="25" t="s">
        <v>87</v>
      </c>
    </row>
    <row r="434" spans="1:5" ht="15" customHeight="1" x14ac:dyDescent="0.2">
      <c r="A434" s="183" t="s">
        <v>88</v>
      </c>
      <c r="B434" s="183"/>
      <c r="C434" s="183"/>
      <c r="D434" s="183"/>
      <c r="E434" s="183"/>
    </row>
    <row r="435" spans="1:5" ht="15" customHeight="1" x14ac:dyDescent="0.2">
      <c r="A435" s="181" t="s">
        <v>89</v>
      </c>
      <c r="B435" s="181"/>
      <c r="C435" s="181"/>
      <c r="D435" s="181"/>
      <c r="E435" s="181"/>
    </row>
    <row r="436" spans="1:5" ht="15" customHeight="1" x14ac:dyDescent="0.2">
      <c r="A436" s="181"/>
      <c r="B436" s="181"/>
      <c r="C436" s="181"/>
      <c r="D436" s="181"/>
      <c r="E436" s="181"/>
    </row>
    <row r="437" spans="1:5" ht="15" customHeight="1" x14ac:dyDescent="0.2">
      <c r="A437" s="181"/>
      <c r="B437" s="181"/>
      <c r="C437" s="181"/>
      <c r="D437" s="181"/>
      <c r="E437" s="181"/>
    </row>
    <row r="438" spans="1:5" ht="15" customHeight="1" x14ac:dyDescent="0.2">
      <c r="A438" s="181"/>
      <c r="B438" s="181"/>
      <c r="C438" s="181"/>
      <c r="D438" s="181"/>
      <c r="E438" s="181"/>
    </row>
    <row r="439" spans="1:5" ht="15" customHeight="1" x14ac:dyDescent="0.2">
      <c r="A439" s="181"/>
      <c r="B439" s="181"/>
      <c r="C439" s="181"/>
      <c r="D439" s="181"/>
      <c r="E439" s="181"/>
    </row>
    <row r="440" spans="1:5" ht="15" customHeight="1" x14ac:dyDescent="0.2">
      <c r="A440" s="181"/>
      <c r="B440" s="181"/>
      <c r="C440" s="181"/>
      <c r="D440" s="181"/>
      <c r="E440" s="181"/>
    </row>
    <row r="441" spans="1:5" ht="15" customHeight="1" x14ac:dyDescent="0.2">
      <c r="A441" s="181"/>
      <c r="B441" s="181"/>
      <c r="C441" s="181"/>
      <c r="D441" s="181"/>
      <c r="E441" s="181"/>
    </row>
    <row r="442" spans="1:5" ht="15" customHeight="1" x14ac:dyDescent="0.2">
      <c r="A442" s="181"/>
      <c r="B442" s="181"/>
      <c r="C442" s="181"/>
      <c r="D442" s="181"/>
      <c r="E442" s="181"/>
    </row>
    <row r="443" spans="1:5" ht="15" customHeight="1" x14ac:dyDescent="0.2">
      <c r="A443" s="181"/>
      <c r="B443" s="181"/>
      <c r="C443" s="181"/>
      <c r="D443" s="181"/>
      <c r="E443" s="181"/>
    </row>
    <row r="444" spans="1:5" ht="15" customHeight="1" x14ac:dyDescent="0.2">
      <c r="A444" s="181"/>
      <c r="B444" s="181"/>
      <c r="C444" s="181"/>
      <c r="D444" s="181"/>
      <c r="E444" s="181"/>
    </row>
    <row r="445" spans="1:5" ht="15" customHeight="1" x14ac:dyDescent="0.2"/>
    <row r="446" spans="1:5" ht="15" customHeight="1" x14ac:dyDescent="0.25">
      <c r="A446" s="6" t="s">
        <v>4</v>
      </c>
      <c r="B446" s="7"/>
      <c r="C446" s="7"/>
      <c r="D446" s="7"/>
      <c r="E446" s="7"/>
    </row>
    <row r="447" spans="1:5" ht="15" customHeight="1" x14ac:dyDescent="0.2">
      <c r="A447" s="39" t="s">
        <v>21</v>
      </c>
      <c r="B447" s="12"/>
      <c r="C447" s="12"/>
      <c r="D447" s="12"/>
      <c r="E447" s="27" t="s">
        <v>22</v>
      </c>
    </row>
    <row r="448" spans="1:5" ht="15" customHeight="1" x14ac:dyDescent="0.25">
      <c r="A448" s="28"/>
      <c r="B448" s="6"/>
      <c r="C448" s="7"/>
      <c r="D448" s="7"/>
      <c r="E448" s="52"/>
    </row>
    <row r="449" spans="1:5" ht="15" customHeight="1" x14ac:dyDescent="0.2">
      <c r="A449" s="10"/>
      <c r="B449" s="31" t="s">
        <v>7</v>
      </c>
      <c r="C449" s="31" t="s">
        <v>8</v>
      </c>
      <c r="D449" s="53" t="s">
        <v>9</v>
      </c>
      <c r="E449" s="31" t="s">
        <v>10</v>
      </c>
    </row>
    <row r="450" spans="1:5" ht="15" customHeight="1" x14ac:dyDescent="0.2">
      <c r="A450" s="10"/>
      <c r="B450" s="40">
        <v>33457</v>
      </c>
      <c r="C450" s="18"/>
      <c r="D450" s="19" t="s">
        <v>23</v>
      </c>
      <c r="E450" s="20">
        <v>-30192</v>
      </c>
    </row>
    <row r="451" spans="1:5" ht="15" customHeight="1" x14ac:dyDescent="0.2">
      <c r="A451" s="10"/>
      <c r="B451" s="43"/>
      <c r="C451" s="35" t="s">
        <v>12</v>
      </c>
      <c r="D451" s="54"/>
      <c r="E451" s="55">
        <f>SUM(E450:E450)</f>
        <v>-30192</v>
      </c>
    </row>
    <row r="452" spans="1:5" ht="15" customHeight="1" x14ac:dyDescent="0.2">
      <c r="A452" s="10"/>
      <c r="B452" s="71"/>
      <c r="C452" s="105"/>
      <c r="D452" s="7"/>
      <c r="E452" s="106"/>
    </row>
    <row r="453" spans="1:5" ht="15" customHeight="1" x14ac:dyDescent="0.25">
      <c r="A453" s="6" t="s">
        <v>13</v>
      </c>
      <c r="B453" s="7"/>
      <c r="C453" s="7"/>
      <c r="D453" s="7"/>
      <c r="E453" s="28"/>
    </row>
    <row r="454" spans="1:5" ht="15" customHeight="1" x14ac:dyDescent="0.2">
      <c r="A454" s="39" t="s">
        <v>21</v>
      </c>
      <c r="B454" s="12"/>
      <c r="C454" s="12"/>
      <c r="D454" s="12"/>
      <c r="E454" s="27" t="s">
        <v>22</v>
      </c>
    </row>
    <row r="455" spans="1:5" ht="15" customHeight="1" x14ac:dyDescent="0.2">
      <c r="A455" s="10"/>
      <c r="B455" s="10"/>
      <c r="C455" s="10"/>
      <c r="D455" s="10"/>
      <c r="E455" s="10"/>
    </row>
    <row r="456" spans="1:5" ht="15" customHeight="1" x14ac:dyDescent="0.2">
      <c r="A456" s="10"/>
      <c r="B456" s="107"/>
      <c r="C456" s="31" t="s">
        <v>8</v>
      </c>
      <c r="D456" s="15" t="s">
        <v>16</v>
      </c>
      <c r="E456" s="31" t="s">
        <v>10</v>
      </c>
    </row>
    <row r="457" spans="1:5" ht="15" customHeight="1" x14ac:dyDescent="0.2">
      <c r="A457" s="10"/>
      <c r="B457" s="108"/>
      <c r="C457" s="18">
        <v>3111</v>
      </c>
      <c r="D457" s="109" t="s">
        <v>90</v>
      </c>
      <c r="E457" s="20">
        <v>-30192</v>
      </c>
    </row>
    <row r="458" spans="1:5" ht="15" customHeight="1" x14ac:dyDescent="0.2">
      <c r="A458" s="10"/>
      <c r="B458" s="110"/>
      <c r="C458" s="35" t="s">
        <v>12</v>
      </c>
      <c r="D458" s="54"/>
      <c r="E458" s="55">
        <f>SUM(E457:E457)</f>
        <v>-30192</v>
      </c>
    </row>
    <row r="459" spans="1:5" ht="15" customHeight="1" x14ac:dyDescent="0.25">
      <c r="A459" s="25"/>
    </row>
    <row r="460" spans="1:5" ht="15" customHeight="1" x14ac:dyDescent="0.25">
      <c r="A460" s="25"/>
    </row>
    <row r="461" spans="1:5" ht="15" customHeight="1" x14ac:dyDescent="0.25">
      <c r="A461" s="25"/>
    </row>
    <row r="462" spans="1:5" ht="15" customHeight="1" x14ac:dyDescent="0.25">
      <c r="A462" s="25"/>
    </row>
    <row r="463" spans="1:5" ht="15" customHeight="1" x14ac:dyDescent="0.25">
      <c r="A463" s="25"/>
    </row>
    <row r="464" spans="1:5" ht="15" customHeight="1" x14ac:dyDescent="0.25">
      <c r="A464" s="25"/>
    </row>
    <row r="465" spans="1:5" ht="15" customHeight="1" x14ac:dyDescent="0.25">
      <c r="A465" s="25"/>
    </row>
    <row r="466" spans="1:5" ht="15" customHeight="1" x14ac:dyDescent="0.25">
      <c r="A466" s="25"/>
    </row>
    <row r="467" spans="1:5" ht="15" customHeight="1" x14ac:dyDescent="0.25">
      <c r="A467" s="25"/>
    </row>
    <row r="468" spans="1:5" ht="15" customHeight="1" x14ac:dyDescent="0.25">
      <c r="A468" s="25"/>
    </row>
    <row r="469" spans="1:5" ht="15" customHeight="1" x14ac:dyDescent="0.25">
      <c r="A469" s="25"/>
    </row>
    <row r="470" spans="1:5" ht="15" customHeight="1" x14ac:dyDescent="0.25">
      <c r="A470" s="25" t="s">
        <v>91</v>
      </c>
    </row>
    <row r="471" spans="1:5" ht="15" customHeight="1" x14ac:dyDescent="0.2">
      <c r="A471" s="180" t="s">
        <v>92</v>
      </c>
      <c r="B471" s="180"/>
      <c r="C471" s="180"/>
      <c r="D471" s="180"/>
      <c r="E471" s="180"/>
    </row>
    <row r="472" spans="1:5" ht="15" customHeight="1" x14ac:dyDescent="0.2">
      <c r="A472" s="180"/>
      <c r="B472" s="180"/>
      <c r="C472" s="180"/>
      <c r="D472" s="180"/>
      <c r="E472" s="180"/>
    </row>
    <row r="473" spans="1:5" ht="15" customHeight="1" x14ac:dyDescent="0.2">
      <c r="A473" s="181" t="s">
        <v>93</v>
      </c>
      <c r="B473" s="181"/>
      <c r="C473" s="181"/>
      <c r="D473" s="181"/>
      <c r="E473" s="181"/>
    </row>
    <row r="474" spans="1:5" ht="15" customHeight="1" x14ac:dyDescent="0.2">
      <c r="A474" s="181"/>
      <c r="B474" s="181"/>
      <c r="C474" s="181"/>
      <c r="D474" s="181"/>
      <c r="E474" s="181"/>
    </row>
    <row r="475" spans="1:5" ht="15" customHeight="1" x14ac:dyDescent="0.2">
      <c r="A475" s="181"/>
      <c r="B475" s="181"/>
      <c r="C475" s="181"/>
      <c r="D475" s="181"/>
      <c r="E475" s="181"/>
    </row>
    <row r="476" spans="1:5" ht="15" customHeight="1" x14ac:dyDescent="0.2">
      <c r="A476" s="181"/>
      <c r="B476" s="181"/>
      <c r="C476" s="181"/>
      <c r="D476" s="181"/>
      <c r="E476" s="181"/>
    </row>
    <row r="477" spans="1:5" ht="15" customHeight="1" x14ac:dyDescent="0.2">
      <c r="A477" s="181"/>
      <c r="B477" s="181"/>
      <c r="C477" s="181"/>
      <c r="D477" s="181"/>
      <c r="E477" s="181"/>
    </row>
    <row r="478" spans="1:5" ht="15" customHeight="1" x14ac:dyDescent="0.2">
      <c r="A478" s="181"/>
      <c r="B478" s="181"/>
      <c r="C478" s="181"/>
      <c r="D478" s="181"/>
      <c r="E478" s="181"/>
    </row>
    <row r="479" spans="1:5" ht="15" customHeight="1" x14ac:dyDescent="0.2">
      <c r="A479" s="12"/>
      <c r="B479" s="111"/>
      <c r="C479" s="112"/>
      <c r="D479" s="12"/>
      <c r="E479" s="113"/>
    </row>
    <row r="480" spans="1:5" ht="15" customHeight="1" x14ac:dyDescent="0.25">
      <c r="A480" s="11" t="s">
        <v>13</v>
      </c>
      <c r="B480" s="12"/>
      <c r="C480" s="12"/>
      <c r="D480" s="12"/>
      <c r="E480" s="10"/>
    </row>
    <row r="481" spans="1:5" ht="15" customHeight="1" x14ac:dyDescent="0.2">
      <c r="A481" s="8" t="s">
        <v>34</v>
      </c>
      <c r="B481" s="12"/>
      <c r="C481" s="12"/>
      <c r="D481" s="12"/>
      <c r="E481" s="27" t="s">
        <v>35</v>
      </c>
    </row>
    <row r="482" spans="1:5" ht="15" customHeight="1" x14ac:dyDescent="0.2">
      <c r="A482" s="8"/>
      <c r="B482" s="10"/>
      <c r="C482" s="12"/>
      <c r="D482" s="12"/>
      <c r="E482" s="13"/>
    </row>
    <row r="483" spans="1:5" ht="15" customHeight="1" x14ac:dyDescent="0.2">
      <c r="A483" s="68"/>
      <c r="B483" s="68"/>
      <c r="C483" s="14" t="s">
        <v>8</v>
      </c>
      <c r="D483" s="93" t="s">
        <v>16</v>
      </c>
      <c r="E483" s="31" t="s">
        <v>10</v>
      </c>
    </row>
    <row r="484" spans="1:5" ht="15" customHeight="1" x14ac:dyDescent="0.2">
      <c r="A484" s="86"/>
      <c r="B484" s="80"/>
      <c r="C484" s="65">
        <v>6172</v>
      </c>
      <c r="D484" s="34" t="s">
        <v>17</v>
      </c>
      <c r="E484" s="75">
        <v>-56284</v>
      </c>
    </row>
    <row r="485" spans="1:5" ht="15" customHeight="1" x14ac:dyDescent="0.2">
      <c r="A485" s="86"/>
      <c r="B485" s="80"/>
      <c r="C485" s="65">
        <v>6172</v>
      </c>
      <c r="D485" s="34" t="s">
        <v>36</v>
      </c>
      <c r="E485" s="75">
        <v>56284</v>
      </c>
    </row>
    <row r="486" spans="1:5" ht="15" customHeight="1" x14ac:dyDescent="0.2">
      <c r="A486" s="81"/>
      <c r="B486" s="81"/>
      <c r="C486" s="22" t="s">
        <v>12</v>
      </c>
      <c r="D486" s="109"/>
      <c r="E486" s="24">
        <f>SUM(E484:E485)</f>
        <v>0</v>
      </c>
    </row>
    <row r="487" spans="1:5" ht="15" customHeight="1" x14ac:dyDescent="0.2"/>
    <row r="488" spans="1:5" ht="15" customHeight="1" x14ac:dyDescent="0.2"/>
    <row r="489" spans="1:5" ht="15" customHeight="1" x14ac:dyDescent="0.25">
      <c r="A489" s="25" t="s">
        <v>94</v>
      </c>
    </row>
    <row r="490" spans="1:5" ht="15" customHeight="1" x14ac:dyDescent="0.2">
      <c r="A490" s="180" t="s">
        <v>92</v>
      </c>
      <c r="B490" s="180"/>
      <c r="C490" s="180"/>
      <c r="D490" s="180"/>
      <c r="E490" s="180"/>
    </row>
    <row r="491" spans="1:5" ht="15" customHeight="1" x14ac:dyDescent="0.2">
      <c r="A491" s="180"/>
      <c r="B491" s="180"/>
      <c r="C491" s="180"/>
      <c r="D491" s="180"/>
      <c r="E491" s="180"/>
    </row>
    <row r="492" spans="1:5" ht="15" customHeight="1" x14ac:dyDescent="0.2">
      <c r="A492" s="181" t="s">
        <v>95</v>
      </c>
      <c r="B492" s="181"/>
      <c r="C492" s="181"/>
      <c r="D492" s="181"/>
      <c r="E492" s="181"/>
    </row>
    <row r="493" spans="1:5" ht="15" customHeight="1" x14ac:dyDescent="0.2">
      <c r="A493" s="181"/>
      <c r="B493" s="181"/>
      <c r="C493" s="181"/>
      <c r="D493" s="181"/>
      <c r="E493" s="181"/>
    </row>
    <row r="494" spans="1:5" ht="15" customHeight="1" x14ac:dyDescent="0.2">
      <c r="A494" s="181"/>
      <c r="B494" s="181"/>
      <c r="C494" s="181"/>
      <c r="D494" s="181"/>
      <c r="E494" s="181"/>
    </row>
    <row r="495" spans="1:5" ht="15" customHeight="1" x14ac:dyDescent="0.2">
      <c r="A495" s="181"/>
      <c r="B495" s="181"/>
      <c r="C495" s="181"/>
      <c r="D495" s="181"/>
      <c r="E495" s="181"/>
    </row>
    <row r="496" spans="1:5" ht="15" customHeight="1" x14ac:dyDescent="0.2">
      <c r="A496" s="181"/>
      <c r="B496" s="181"/>
      <c r="C496" s="181"/>
      <c r="D496" s="181"/>
      <c r="E496" s="181"/>
    </row>
    <row r="497" spans="1:5" ht="15" customHeight="1" x14ac:dyDescent="0.2">
      <c r="A497" s="181"/>
      <c r="B497" s="181"/>
      <c r="C497" s="181"/>
      <c r="D497" s="181"/>
      <c r="E497" s="181"/>
    </row>
    <row r="498" spans="1:5" ht="15" customHeight="1" x14ac:dyDescent="0.2">
      <c r="A498" s="12"/>
      <c r="B498" s="111"/>
      <c r="C498" s="112"/>
      <c r="D498" s="12"/>
      <c r="E498" s="113"/>
    </row>
    <row r="499" spans="1:5" ht="15" customHeight="1" x14ac:dyDescent="0.25">
      <c r="A499" s="11" t="s">
        <v>13</v>
      </c>
      <c r="B499" s="12"/>
      <c r="C499" s="12"/>
      <c r="D499" s="12"/>
      <c r="E499" s="10"/>
    </row>
    <row r="500" spans="1:5" ht="15" customHeight="1" x14ac:dyDescent="0.2">
      <c r="A500" s="8" t="s">
        <v>34</v>
      </c>
      <c r="B500" s="12"/>
      <c r="C500" s="12"/>
      <c r="D500" s="12"/>
      <c r="E500" s="27" t="s">
        <v>35</v>
      </c>
    </row>
    <row r="501" spans="1:5" ht="15" customHeight="1" x14ac:dyDescent="0.2">
      <c r="A501" s="8"/>
      <c r="B501" s="10"/>
      <c r="C501" s="12"/>
      <c r="D501" s="12"/>
      <c r="E501" s="13"/>
    </row>
    <row r="502" spans="1:5" ht="15" customHeight="1" x14ac:dyDescent="0.2">
      <c r="A502" s="68"/>
      <c r="B502" s="68"/>
      <c r="C502" s="14" t="s">
        <v>8</v>
      </c>
      <c r="D502" s="93" t="s">
        <v>16</v>
      </c>
      <c r="E502" s="31" t="s">
        <v>10</v>
      </c>
    </row>
    <row r="503" spans="1:5" ht="15" customHeight="1" x14ac:dyDescent="0.2">
      <c r="A503" s="86"/>
      <c r="B503" s="80"/>
      <c r="C503" s="65">
        <v>5273</v>
      </c>
      <c r="D503" s="34" t="s">
        <v>67</v>
      </c>
      <c r="E503" s="75">
        <v>-25000</v>
      </c>
    </row>
    <row r="504" spans="1:5" ht="15" customHeight="1" x14ac:dyDescent="0.2">
      <c r="A504" s="86"/>
      <c r="B504" s="80"/>
      <c r="C504" s="65">
        <v>3900</v>
      </c>
      <c r="D504" s="34" t="s">
        <v>82</v>
      </c>
      <c r="E504" s="75">
        <v>25000</v>
      </c>
    </row>
    <row r="505" spans="1:5" ht="15" customHeight="1" x14ac:dyDescent="0.2">
      <c r="A505" s="81"/>
      <c r="B505" s="81"/>
      <c r="C505" s="22" t="s">
        <v>12</v>
      </c>
      <c r="D505" s="109"/>
      <c r="E505" s="24">
        <f>SUM(E503:E504)</f>
        <v>0</v>
      </c>
    </row>
    <row r="506" spans="1:5" ht="15" customHeight="1" x14ac:dyDescent="0.25">
      <c r="A506" s="25"/>
    </row>
    <row r="507" spans="1:5" ht="15" customHeight="1" x14ac:dyDescent="0.25">
      <c r="A507" s="25"/>
    </row>
    <row r="508" spans="1:5" ht="15" customHeight="1" x14ac:dyDescent="0.25">
      <c r="A508" s="25" t="s">
        <v>96</v>
      </c>
    </row>
    <row r="509" spans="1:5" ht="15" customHeight="1" x14ac:dyDescent="0.2">
      <c r="A509" s="180" t="s">
        <v>97</v>
      </c>
      <c r="B509" s="180"/>
      <c r="C509" s="180"/>
      <c r="D509" s="180"/>
      <c r="E509" s="180"/>
    </row>
    <row r="510" spans="1:5" ht="15" customHeight="1" x14ac:dyDescent="0.2">
      <c r="A510" s="180"/>
      <c r="B510" s="180"/>
      <c r="C510" s="180"/>
      <c r="D510" s="180"/>
      <c r="E510" s="180"/>
    </row>
    <row r="511" spans="1:5" ht="15" customHeight="1" x14ac:dyDescent="0.2">
      <c r="A511" s="182" t="s">
        <v>98</v>
      </c>
      <c r="B511" s="182"/>
      <c r="C511" s="182"/>
      <c r="D511" s="182"/>
      <c r="E511" s="182"/>
    </row>
    <row r="512" spans="1:5" ht="15" customHeight="1" x14ac:dyDescent="0.2">
      <c r="A512" s="182"/>
      <c r="B512" s="182"/>
      <c r="C512" s="182"/>
      <c r="D512" s="182"/>
      <c r="E512" s="182"/>
    </row>
    <row r="513" spans="1:5" ht="15" customHeight="1" x14ac:dyDescent="0.2">
      <c r="A513" s="182"/>
      <c r="B513" s="182"/>
      <c r="C513" s="182"/>
      <c r="D513" s="182"/>
      <c r="E513" s="182"/>
    </row>
    <row r="514" spans="1:5" ht="15" customHeight="1" x14ac:dyDescent="0.2">
      <c r="A514" s="182"/>
      <c r="B514" s="182"/>
      <c r="C514" s="182"/>
      <c r="D514" s="182"/>
      <c r="E514" s="182"/>
    </row>
    <row r="515" spans="1:5" ht="15" customHeight="1" x14ac:dyDescent="0.2">
      <c r="A515" s="182"/>
      <c r="B515" s="182"/>
      <c r="C515" s="182"/>
      <c r="D515" s="182"/>
      <c r="E515" s="182"/>
    </row>
    <row r="516" spans="1:5" ht="15" customHeight="1" x14ac:dyDescent="0.2">
      <c r="A516" s="182"/>
      <c r="B516" s="182"/>
      <c r="C516" s="182"/>
      <c r="D516" s="182"/>
      <c r="E516" s="182"/>
    </row>
    <row r="517" spans="1:5" ht="15" customHeight="1" x14ac:dyDescent="0.2"/>
    <row r="518" spans="1:5" ht="15" customHeight="1" x14ac:dyDescent="0.2"/>
    <row r="519" spans="1:5" ht="15" customHeight="1" x14ac:dyDescent="0.2"/>
    <row r="520" spans="1:5" ht="15" customHeight="1" x14ac:dyDescent="0.2"/>
    <row r="521" spans="1:5" ht="15" customHeight="1" x14ac:dyDescent="0.2"/>
    <row r="522" spans="1:5" ht="15" customHeight="1" x14ac:dyDescent="0.25">
      <c r="A522" s="11" t="s">
        <v>13</v>
      </c>
      <c r="B522" s="12"/>
      <c r="C522" s="12"/>
      <c r="D522" s="12"/>
      <c r="E522" s="12"/>
    </row>
    <row r="523" spans="1:5" ht="15" customHeight="1" x14ac:dyDescent="0.2">
      <c r="A523" s="72" t="s">
        <v>45</v>
      </c>
      <c r="B523" s="12"/>
      <c r="C523" s="12"/>
      <c r="D523" s="12"/>
      <c r="E523" s="27" t="s">
        <v>99</v>
      </c>
    </row>
    <row r="524" spans="1:5" ht="15" customHeight="1" x14ac:dyDescent="0.2">
      <c r="A524" s="111"/>
      <c r="B524" s="114"/>
      <c r="C524" s="12"/>
      <c r="D524" s="12"/>
      <c r="E524" s="13"/>
    </row>
    <row r="525" spans="1:5" ht="15" customHeight="1" x14ac:dyDescent="0.2">
      <c r="A525" s="68"/>
      <c r="B525" s="68"/>
      <c r="C525" s="14" t="s">
        <v>8</v>
      </c>
      <c r="D525" s="15" t="s">
        <v>16</v>
      </c>
      <c r="E525" s="31" t="s">
        <v>10</v>
      </c>
    </row>
    <row r="526" spans="1:5" ht="15" customHeight="1" x14ac:dyDescent="0.2">
      <c r="A526" s="70"/>
      <c r="B526" s="98"/>
      <c r="C526" s="33">
        <v>3635</v>
      </c>
      <c r="D526" s="34" t="s">
        <v>17</v>
      </c>
      <c r="E526" s="20">
        <v>-10000</v>
      </c>
    </row>
    <row r="527" spans="1:5" ht="15" customHeight="1" x14ac:dyDescent="0.2">
      <c r="A527" s="70"/>
      <c r="B527" s="98"/>
      <c r="C527" s="33">
        <v>3321</v>
      </c>
      <c r="D527" s="34" t="s">
        <v>17</v>
      </c>
      <c r="E527" s="20">
        <v>10000</v>
      </c>
    </row>
    <row r="528" spans="1:5" ht="15" customHeight="1" x14ac:dyDescent="0.2">
      <c r="C528" s="22" t="s">
        <v>12</v>
      </c>
      <c r="D528" s="23"/>
      <c r="E528" s="24">
        <f>SUM(E526:E527)</f>
        <v>0</v>
      </c>
    </row>
    <row r="529" spans="1:5" ht="15" customHeight="1" x14ac:dyDescent="0.2"/>
    <row r="530" spans="1:5" ht="15" customHeight="1" x14ac:dyDescent="0.2"/>
    <row r="531" spans="1:5" ht="15" customHeight="1" x14ac:dyDescent="0.25">
      <c r="A531" s="25" t="s">
        <v>100</v>
      </c>
    </row>
    <row r="532" spans="1:5" ht="15" customHeight="1" x14ac:dyDescent="0.2">
      <c r="A532" s="180" t="s">
        <v>101</v>
      </c>
      <c r="B532" s="180"/>
      <c r="C532" s="180"/>
      <c r="D532" s="180"/>
      <c r="E532" s="180"/>
    </row>
    <row r="533" spans="1:5" ht="15" customHeight="1" x14ac:dyDescent="0.2">
      <c r="A533" s="180"/>
      <c r="B533" s="180"/>
      <c r="C533" s="180"/>
      <c r="D533" s="180"/>
      <c r="E533" s="180"/>
    </row>
    <row r="534" spans="1:5" ht="15" customHeight="1" x14ac:dyDescent="0.2">
      <c r="A534" s="181" t="s">
        <v>102</v>
      </c>
      <c r="B534" s="181"/>
      <c r="C534" s="181"/>
      <c r="D534" s="181"/>
      <c r="E534" s="181"/>
    </row>
    <row r="535" spans="1:5" ht="15" customHeight="1" x14ac:dyDescent="0.2">
      <c r="A535" s="181"/>
      <c r="B535" s="181"/>
      <c r="C535" s="181"/>
      <c r="D535" s="181"/>
      <c r="E535" s="181"/>
    </row>
    <row r="536" spans="1:5" ht="15" customHeight="1" x14ac:dyDescent="0.2">
      <c r="A536" s="181"/>
      <c r="B536" s="181"/>
      <c r="C536" s="181"/>
      <c r="D536" s="181"/>
      <c r="E536" s="181"/>
    </row>
    <row r="537" spans="1:5" ht="15" customHeight="1" x14ac:dyDescent="0.2">
      <c r="A537" s="181"/>
      <c r="B537" s="181"/>
      <c r="C537" s="181"/>
      <c r="D537" s="181"/>
      <c r="E537" s="181"/>
    </row>
    <row r="538" spans="1:5" ht="15" customHeight="1" x14ac:dyDescent="0.2">
      <c r="A538" s="181"/>
      <c r="B538" s="181"/>
      <c r="C538" s="181"/>
      <c r="D538" s="181"/>
      <c r="E538" s="181"/>
    </row>
    <row r="539" spans="1:5" ht="15" customHeight="1" x14ac:dyDescent="0.2">
      <c r="A539" s="181"/>
      <c r="B539" s="181"/>
      <c r="C539" s="181"/>
      <c r="D539" s="181"/>
      <c r="E539" s="181"/>
    </row>
    <row r="540" spans="1:5" ht="15" customHeight="1" x14ac:dyDescent="0.2">
      <c r="A540" s="181"/>
      <c r="B540" s="181"/>
      <c r="C540" s="181"/>
      <c r="D540" s="181"/>
      <c r="E540" s="181"/>
    </row>
    <row r="541" spans="1:5" ht="15" customHeight="1" x14ac:dyDescent="0.2"/>
    <row r="542" spans="1:5" ht="15" customHeight="1" x14ac:dyDescent="0.25">
      <c r="A542" s="11" t="s">
        <v>13</v>
      </c>
      <c r="B542" s="12"/>
      <c r="C542" s="12"/>
      <c r="D542" s="12"/>
      <c r="E542" s="10"/>
    </row>
    <row r="543" spans="1:5" ht="15" customHeight="1" x14ac:dyDescent="0.2">
      <c r="A543" s="8" t="s">
        <v>40</v>
      </c>
      <c r="B543" s="101"/>
      <c r="C543" s="10"/>
      <c r="D543" s="10"/>
      <c r="E543" s="10" t="s">
        <v>41</v>
      </c>
    </row>
    <row r="544" spans="1:5" ht="15" customHeight="1" x14ac:dyDescent="0.2">
      <c r="A544" s="8"/>
      <c r="B544" s="10"/>
      <c r="C544" s="12"/>
      <c r="D544" s="12"/>
      <c r="E544" s="13"/>
    </row>
    <row r="545" spans="1:5" ht="15" customHeight="1" x14ac:dyDescent="0.2">
      <c r="A545" s="68"/>
      <c r="B545" s="68"/>
      <c r="C545" s="14" t="s">
        <v>8</v>
      </c>
      <c r="D545" s="93" t="s">
        <v>16</v>
      </c>
      <c r="E545" s="16" t="s">
        <v>10</v>
      </c>
    </row>
    <row r="546" spans="1:5" ht="15" customHeight="1" x14ac:dyDescent="0.2">
      <c r="A546" s="68"/>
      <c r="B546" s="68"/>
      <c r="C546" s="33">
        <v>4399</v>
      </c>
      <c r="D546" s="34" t="s">
        <v>82</v>
      </c>
      <c r="E546" s="115">
        <v>-500000</v>
      </c>
    </row>
    <row r="547" spans="1:5" ht="15" customHeight="1" x14ac:dyDescent="0.2">
      <c r="A547" s="68"/>
      <c r="B547" s="68"/>
      <c r="C547" s="33">
        <v>4399</v>
      </c>
      <c r="D547" s="34" t="s">
        <v>49</v>
      </c>
      <c r="E547" s="115">
        <v>500000</v>
      </c>
    </row>
    <row r="548" spans="1:5" ht="15" customHeight="1" x14ac:dyDescent="0.2">
      <c r="A548" s="81"/>
      <c r="B548" s="81"/>
      <c r="C548" s="22" t="s">
        <v>12</v>
      </c>
      <c r="D548" s="23"/>
      <c r="E548" s="24">
        <f>SUM(E546:E547)</f>
        <v>0</v>
      </c>
    </row>
    <row r="549" spans="1:5" ht="15" customHeight="1" x14ac:dyDescent="0.2"/>
    <row r="550" spans="1:5" ht="15" customHeight="1" x14ac:dyDescent="0.2"/>
    <row r="551" spans="1:5" ht="15" customHeight="1" x14ac:dyDescent="0.25">
      <c r="A551" s="25" t="s">
        <v>103</v>
      </c>
    </row>
    <row r="552" spans="1:5" ht="15" customHeight="1" x14ac:dyDescent="0.2">
      <c r="A552" s="180" t="s">
        <v>104</v>
      </c>
      <c r="B552" s="180"/>
      <c r="C552" s="180"/>
      <c r="D552" s="180"/>
      <c r="E552" s="180"/>
    </row>
    <row r="553" spans="1:5" ht="15" customHeight="1" x14ac:dyDescent="0.2">
      <c r="A553" s="180"/>
      <c r="B553" s="180"/>
      <c r="C553" s="180"/>
      <c r="D553" s="180"/>
      <c r="E553" s="180"/>
    </row>
    <row r="554" spans="1:5" ht="15" customHeight="1" x14ac:dyDescent="0.2">
      <c r="A554" s="182" t="s">
        <v>105</v>
      </c>
      <c r="B554" s="182"/>
      <c r="C554" s="182"/>
      <c r="D554" s="182"/>
      <c r="E554" s="182"/>
    </row>
    <row r="555" spans="1:5" ht="15" customHeight="1" x14ac:dyDescent="0.2">
      <c r="A555" s="182"/>
      <c r="B555" s="182"/>
      <c r="C555" s="182"/>
      <c r="D555" s="182"/>
      <c r="E555" s="182"/>
    </row>
    <row r="556" spans="1:5" ht="15" customHeight="1" x14ac:dyDescent="0.2">
      <c r="A556" s="182"/>
      <c r="B556" s="182"/>
      <c r="C556" s="182"/>
      <c r="D556" s="182"/>
      <c r="E556" s="182"/>
    </row>
    <row r="557" spans="1:5" ht="15" customHeight="1" x14ac:dyDescent="0.2">
      <c r="A557" s="182"/>
      <c r="B557" s="182"/>
      <c r="C557" s="182"/>
      <c r="D557" s="182"/>
      <c r="E557" s="182"/>
    </row>
    <row r="558" spans="1:5" ht="15" customHeight="1" x14ac:dyDescent="0.2">
      <c r="A558" s="182"/>
      <c r="B558" s="182"/>
      <c r="C558" s="182"/>
      <c r="D558" s="182"/>
      <c r="E558" s="182"/>
    </row>
    <row r="559" spans="1:5" ht="15" customHeight="1" x14ac:dyDescent="0.2">
      <c r="A559" s="182"/>
      <c r="B559" s="182"/>
      <c r="C559" s="182"/>
      <c r="D559" s="182"/>
      <c r="E559" s="182"/>
    </row>
    <row r="560" spans="1:5" ht="15" customHeight="1" x14ac:dyDescent="0.2">
      <c r="A560" s="182"/>
      <c r="B560" s="182"/>
      <c r="C560" s="182"/>
      <c r="D560" s="182"/>
      <c r="E560" s="182"/>
    </row>
    <row r="561" spans="1:5" ht="15" customHeight="1" x14ac:dyDescent="0.2"/>
    <row r="562" spans="1:5" ht="15" customHeight="1" x14ac:dyDescent="0.25">
      <c r="A562" s="11" t="s">
        <v>13</v>
      </c>
      <c r="B562" s="12"/>
      <c r="C562" s="12"/>
      <c r="D562" s="12"/>
      <c r="E562" s="12"/>
    </row>
    <row r="563" spans="1:5" ht="15" customHeight="1" x14ac:dyDescent="0.2">
      <c r="A563" s="8" t="s">
        <v>59</v>
      </c>
      <c r="B563" s="67"/>
      <c r="C563" s="67"/>
      <c r="D563" s="67"/>
      <c r="E563" s="67" t="s">
        <v>60</v>
      </c>
    </row>
    <row r="564" spans="1:5" ht="15" customHeight="1" x14ac:dyDescent="0.2">
      <c r="A564" s="111"/>
      <c r="B564" s="114"/>
      <c r="C564" s="12"/>
      <c r="D564" s="12"/>
      <c r="E564" s="13"/>
    </row>
    <row r="565" spans="1:5" ht="15" customHeight="1" x14ac:dyDescent="0.2">
      <c r="A565" s="68"/>
      <c r="B565" s="68"/>
      <c r="C565" s="14" t="s">
        <v>8</v>
      </c>
      <c r="D565" s="15" t="s">
        <v>16</v>
      </c>
      <c r="E565" s="31" t="s">
        <v>10</v>
      </c>
    </row>
    <row r="566" spans="1:5" ht="15" customHeight="1" x14ac:dyDescent="0.2">
      <c r="A566" s="70"/>
      <c r="B566" s="98"/>
      <c r="C566" s="33">
        <v>3513</v>
      </c>
      <c r="D566" s="34" t="s">
        <v>17</v>
      </c>
      <c r="E566" s="20">
        <v>-3000</v>
      </c>
    </row>
    <row r="567" spans="1:5" ht="15" customHeight="1" x14ac:dyDescent="0.2">
      <c r="A567" s="70"/>
      <c r="B567" s="98"/>
      <c r="C567" s="33">
        <v>6172</v>
      </c>
      <c r="D567" s="34" t="s">
        <v>17</v>
      </c>
      <c r="E567" s="20">
        <v>3000</v>
      </c>
    </row>
    <row r="568" spans="1:5" ht="15" customHeight="1" x14ac:dyDescent="0.2">
      <c r="C568" s="22" t="s">
        <v>12</v>
      </c>
      <c r="D568" s="23"/>
      <c r="E568" s="24">
        <f>SUM(E566:E567)</f>
        <v>0</v>
      </c>
    </row>
    <row r="569" spans="1:5" ht="15" customHeight="1" x14ac:dyDescent="0.2"/>
    <row r="570" spans="1:5" ht="15" customHeight="1" x14ac:dyDescent="0.2"/>
    <row r="571" spans="1:5" ht="15" customHeight="1" x14ac:dyDescent="0.2"/>
    <row r="572" spans="1:5" ht="15" customHeight="1" x14ac:dyDescent="0.2"/>
    <row r="573" spans="1:5" ht="15" customHeight="1" x14ac:dyDescent="0.2"/>
    <row r="574" spans="1:5" ht="15" customHeight="1" x14ac:dyDescent="0.25">
      <c r="A574" s="25" t="s">
        <v>106</v>
      </c>
    </row>
    <row r="575" spans="1:5" ht="15" customHeight="1" x14ac:dyDescent="0.2">
      <c r="A575" s="180" t="s">
        <v>107</v>
      </c>
      <c r="B575" s="180"/>
      <c r="C575" s="180"/>
      <c r="D575" s="180"/>
      <c r="E575" s="180"/>
    </row>
    <row r="576" spans="1:5" ht="15" customHeight="1" x14ac:dyDescent="0.2">
      <c r="A576" s="180"/>
      <c r="B576" s="180"/>
      <c r="C576" s="180"/>
      <c r="D576" s="180"/>
      <c r="E576" s="180"/>
    </row>
    <row r="577" spans="1:5" ht="15" customHeight="1" x14ac:dyDescent="0.2">
      <c r="A577" s="181" t="s">
        <v>108</v>
      </c>
      <c r="B577" s="181"/>
      <c r="C577" s="181"/>
      <c r="D577" s="181"/>
      <c r="E577" s="181"/>
    </row>
    <row r="578" spans="1:5" ht="15" customHeight="1" x14ac:dyDescent="0.2">
      <c r="A578" s="181"/>
      <c r="B578" s="181"/>
      <c r="C578" s="181"/>
      <c r="D578" s="181"/>
      <c r="E578" s="181"/>
    </row>
    <row r="579" spans="1:5" ht="15" customHeight="1" x14ac:dyDescent="0.2">
      <c r="A579" s="181"/>
      <c r="B579" s="181"/>
      <c r="C579" s="181"/>
      <c r="D579" s="181"/>
      <c r="E579" s="181"/>
    </row>
    <row r="580" spans="1:5" ht="15" customHeight="1" x14ac:dyDescent="0.2">
      <c r="A580" s="181"/>
      <c r="B580" s="181"/>
      <c r="C580" s="181"/>
      <c r="D580" s="181"/>
      <c r="E580" s="181"/>
    </row>
    <row r="581" spans="1:5" ht="15" customHeight="1" x14ac:dyDescent="0.2">
      <c r="A581" s="181"/>
      <c r="B581" s="181"/>
      <c r="C581" s="181"/>
      <c r="D581" s="181"/>
      <c r="E581" s="181"/>
    </row>
    <row r="582" spans="1:5" ht="15" customHeight="1" x14ac:dyDescent="0.2">
      <c r="A582" s="181"/>
      <c r="B582" s="181"/>
      <c r="C582" s="181"/>
      <c r="D582" s="181"/>
      <c r="E582" s="181"/>
    </row>
    <row r="583" spans="1:5" ht="15" customHeight="1" x14ac:dyDescent="0.2">
      <c r="A583" s="181"/>
      <c r="B583" s="181"/>
      <c r="C583" s="181"/>
      <c r="D583" s="181"/>
      <c r="E583" s="181"/>
    </row>
    <row r="584" spans="1:5" ht="15" customHeight="1" x14ac:dyDescent="0.2">
      <c r="A584" s="96"/>
      <c r="B584" s="96"/>
      <c r="C584" s="96"/>
      <c r="D584" s="96"/>
      <c r="E584" s="96"/>
    </row>
    <row r="585" spans="1:5" ht="15" customHeight="1" x14ac:dyDescent="0.25">
      <c r="A585" s="11" t="s">
        <v>13</v>
      </c>
      <c r="B585" s="12"/>
      <c r="C585" s="12"/>
      <c r="D585" s="12"/>
      <c r="E585" s="12"/>
    </row>
    <row r="586" spans="1:5" ht="15" customHeight="1" x14ac:dyDescent="0.2">
      <c r="A586" s="8" t="s">
        <v>5</v>
      </c>
      <c r="B586" s="12"/>
      <c r="C586" s="12"/>
      <c r="D586" s="12"/>
      <c r="E586" s="27" t="s">
        <v>6</v>
      </c>
    </row>
    <row r="587" spans="1:5" ht="15" customHeight="1" x14ac:dyDescent="0.25">
      <c r="A587" s="11"/>
      <c r="B587" s="10"/>
      <c r="C587" s="12"/>
      <c r="D587" s="12"/>
      <c r="E587" s="13"/>
    </row>
    <row r="588" spans="1:5" ht="15" customHeight="1" x14ac:dyDescent="0.2">
      <c r="A588" s="68"/>
      <c r="B588" s="68"/>
      <c r="C588" s="31" t="s">
        <v>8</v>
      </c>
      <c r="D588" s="93" t="s">
        <v>16</v>
      </c>
      <c r="E588" s="31" t="s">
        <v>10</v>
      </c>
    </row>
    <row r="589" spans="1:5" ht="15" customHeight="1" x14ac:dyDescent="0.2">
      <c r="A589" s="86"/>
      <c r="B589" s="80"/>
      <c r="C589" s="33">
        <v>6409</v>
      </c>
      <c r="D589" s="34" t="s">
        <v>67</v>
      </c>
      <c r="E589" s="20">
        <v>-30000</v>
      </c>
    </row>
    <row r="590" spans="1:5" ht="15" customHeight="1" x14ac:dyDescent="0.2">
      <c r="A590" s="87"/>
      <c r="B590" s="98"/>
      <c r="C590" s="35" t="s">
        <v>12</v>
      </c>
      <c r="D590" s="36"/>
      <c r="E590" s="37">
        <f>SUM(E589:E589)</f>
        <v>-30000</v>
      </c>
    </row>
    <row r="591" spans="1:5" ht="15" customHeight="1" x14ac:dyDescent="0.2"/>
    <row r="592" spans="1:5" ht="15" customHeight="1" x14ac:dyDescent="0.25">
      <c r="A592" s="11" t="s">
        <v>13</v>
      </c>
      <c r="B592" s="12"/>
      <c r="C592" s="12"/>
      <c r="D592" s="12"/>
      <c r="E592" s="10"/>
    </row>
    <row r="593" spans="1:5" ht="15" customHeight="1" x14ac:dyDescent="0.2">
      <c r="A593" s="39" t="s">
        <v>109</v>
      </c>
      <c r="B593" s="7"/>
      <c r="C593" s="7"/>
      <c r="D593" s="7"/>
      <c r="E593" s="9" t="s">
        <v>110</v>
      </c>
    </row>
    <row r="594" spans="1:5" ht="15" customHeight="1" x14ac:dyDescent="0.2">
      <c r="A594" s="8"/>
      <c r="B594" s="10"/>
      <c r="C594" s="12"/>
      <c r="D594" s="12"/>
      <c r="E594" s="13"/>
    </row>
    <row r="595" spans="1:5" ht="15" customHeight="1" x14ac:dyDescent="0.2">
      <c r="A595" s="68"/>
      <c r="B595" s="68"/>
      <c r="C595" s="14" t="s">
        <v>8</v>
      </c>
      <c r="D595" s="93" t="s">
        <v>16</v>
      </c>
      <c r="E595" s="16" t="s">
        <v>10</v>
      </c>
    </row>
    <row r="596" spans="1:5" ht="15" customHeight="1" x14ac:dyDescent="0.2">
      <c r="A596" s="68"/>
      <c r="B596" s="68"/>
      <c r="C596" s="33">
        <v>2143</v>
      </c>
      <c r="D596" s="34" t="s">
        <v>82</v>
      </c>
      <c r="E596" s="115">
        <v>30000</v>
      </c>
    </row>
    <row r="597" spans="1:5" ht="15" customHeight="1" x14ac:dyDescent="0.2">
      <c r="A597" s="81"/>
      <c r="B597" s="81"/>
      <c r="C597" s="22" t="s">
        <v>12</v>
      </c>
      <c r="D597" s="23"/>
      <c r="E597" s="24">
        <f>SUM(E596:E596)</f>
        <v>30000</v>
      </c>
    </row>
    <row r="598" spans="1:5" ht="15" customHeight="1" x14ac:dyDescent="0.2"/>
    <row r="599" spans="1:5" ht="15" customHeight="1" x14ac:dyDescent="0.2"/>
    <row r="600" spans="1:5" ht="15" customHeight="1" x14ac:dyDescent="0.25">
      <c r="A600" s="25" t="s">
        <v>111</v>
      </c>
    </row>
    <row r="601" spans="1:5" ht="15" customHeight="1" x14ac:dyDescent="0.2">
      <c r="A601" s="180" t="s">
        <v>112</v>
      </c>
      <c r="B601" s="180"/>
      <c r="C601" s="180"/>
      <c r="D601" s="180"/>
      <c r="E601" s="180"/>
    </row>
    <row r="602" spans="1:5" ht="15" customHeight="1" x14ac:dyDescent="0.2">
      <c r="A602" s="180"/>
      <c r="B602" s="180"/>
      <c r="C602" s="180"/>
      <c r="D602" s="180"/>
      <c r="E602" s="180"/>
    </row>
    <row r="603" spans="1:5" ht="15" customHeight="1" x14ac:dyDescent="0.2">
      <c r="A603" s="182" t="s">
        <v>113</v>
      </c>
      <c r="B603" s="182"/>
      <c r="C603" s="182"/>
      <c r="D603" s="182"/>
      <c r="E603" s="182"/>
    </row>
    <row r="604" spans="1:5" ht="15" customHeight="1" x14ac:dyDescent="0.2">
      <c r="A604" s="182"/>
      <c r="B604" s="182"/>
      <c r="C604" s="182"/>
      <c r="D604" s="182"/>
      <c r="E604" s="182"/>
    </row>
    <row r="605" spans="1:5" ht="15" customHeight="1" x14ac:dyDescent="0.2">
      <c r="A605" s="182"/>
      <c r="B605" s="182"/>
      <c r="C605" s="182"/>
      <c r="D605" s="182"/>
      <c r="E605" s="182"/>
    </row>
    <row r="606" spans="1:5" ht="15" customHeight="1" x14ac:dyDescent="0.2">
      <c r="A606" s="182"/>
      <c r="B606" s="182"/>
      <c r="C606" s="182"/>
      <c r="D606" s="182"/>
      <c r="E606" s="182"/>
    </row>
    <row r="607" spans="1:5" ht="15" customHeight="1" x14ac:dyDescent="0.2">
      <c r="A607" s="182"/>
      <c r="B607" s="182"/>
      <c r="C607" s="182"/>
      <c r="D607" s="182"/>
      <c r="E607" s="182"/>
    </row>
    <row r="608" spans="1:5" ht="15" customHeight="1" x14ac:dyDescent="0.2">
      <c r="A608" s="182"/>
      <c r="B608" s="182"/>
      <c r="C608" s="182"/>
      <c r="D608" s="182"/>
      <c r="E608" s="182"/>
    </row>
    <row r="609" spans="1:5" ht="15" customHeight="1" x14ac:dyDescent="0.2">
      <c r="A609" s="5"/>
      <c r="B609" s="5"/>
      <c r="C609" s="5"/>
      <c r="D609" s="5"/>
      <c r="E609" s="5"/>
    </row>
    <row r="610" spans="1:5" ht="15" customHeight="1" x14ac:dyDescent="0.25">
      <c r="A610" s="11" t="s">
        <v>13</v>
      </c>
      <c r="B610" s="12"/>
      <c r="C610" s="12"/>
      <c r="D610" s="12"/>
      <c r="E610" s="12"/>
    </row>
    <row r="611" spans="1:5" ht="15" customHeight="1" x14ac:dyDescent="0.2">
      <c r="A611" s="39" t="s">
        <v>68</v>
      </c>
      <c r="B611" s="12"/>
      <c r="C611" s="12"/>
      <c r="D611" s="12"/>
      <c r="E611" s="27" t="s">
        <v>114</v>
      </c>
    </row>
    <row r="612" spans="1:5" ht="15" customHeight="1" x14ac:dyDescent="0.2">
      <c r="A612" s="111"/>
      <c r="B612" s="114"/>
      <c r="C612" s="12"/>
      <c r="D612" s="12"/>
      <c r="E612" s="13"/>
    </row>
    <row r="613" spans="1:5" ht="15" customHeight="1" x14ac:dyDescent="0.25">
      <c r="A613" s="4"/>
      <c r="B613" s="14" t="s">
        <v>115</v>
      </c>
      <c r="C613" s="14" t="s">
        <v>8</v>
      </c>
      <c r="D613" s="15" t="s">
        <v>16</v>
      </c>
      <c r="E613" s="31" t="s">
        <v>10</v>
      </c>
    </row>
    <row r="614" spans="1:5" ht="15" customHeight="1" x14ac:dyDescent="0.25">
      <c r="A614" s="4"/>
      <c r="B614" s="62">
        <v>12</v>
      </c>
      <c r="C614" s="33"/>
      <c r="D614" s="34" t="s">
        <v>70</v>
      </c>
      <c r="E614" s="42">
        <v>-872000</v>
      </c>
    </row>
    <row r="615" spans="1:5" ht="15" customHeight="1" x14ac:dyDescent="0.25">
      <c r="A615" s="4"/>
      <c r="B615" s="62">
        <v>12</v>
      </c>
      <c r="C615" s="33"/>
      <c r="D615" s="47" t="s">
        <v>17</v>
      </c>
      <c r="E615" s="42">
        <v>872000</v>
      </c>
    </row>
    <row r="616" spans="1:5" ht="15" customHeight="1" x14ac:dyDescent="0.25">
      <c r="A616" s="4"/>
      <c r="B616" s="62"/>
      <c r="C616" s="22" t="s">
        <v>12</v>
      </c>
      <c r="D616" s="23"/>
      <c r="E616" s="24">
        <f>SUM(E614:E615)</f>
        <v>0</v>
      </c>
    </row>
    <row r="617" spans="1:5" ht="15" customHeight="1" x14ac:dyDescent="0.2"/>
    <row r="618" spans="1:5" ht="15" customHeight="1" x14ac:dyDescent="0.2"/>
    <row r="619" spans="1:5" ht="15" customHeight="1" x14ac:dyDescent="0.2"/>
    <row r="620" spans="1:5" ht="15" customHeight="1" x14ac:dyDescent="0.2"/>
    <row r="621" spans="1:5" ht="15" customHeight="1" x14ac:dyDescent="0.2"/>
    <row r="622" spans="1:5" ht="15" customHeight="1" x14ac:dyDescent="0.2"/>
    <row r="623" spans="1:5" ht="15" customHeight="1" x14ac:dyDescent="0.2"/>
    <row r="624" spans="1:5" ht="15" customHeight="1" x14ac:dyDescent="0.2"/>
    <row r="625" spans="1:5" ht="15" customHeight="1" x14ac:dyDescent="0.25">
      <c r="A625" s="25" t="s">
        <v>116</v>
      </c>
    </row>
    <row r="626" spans="1:5" ht="15" customHeight="1" x14ac:dyDescent="0.2">
      <c r="A626" s="180" t="s">
        <v>112</v>
      </c>
      <c r="B626" s="180"/>
      <c r="C626" s="180"/>
      <c r="D626" s="180"/>
      <c r="E626" s="180"/>
    </row>
    <row r="627" spans="1:5" ht="15" customHeight="1" x14ac:dyDescent="0.2">
      <c r="A627" s="180"/>
      <c r="B627" s="180"/>
      <c r="C627" s="180"/>
      <c r="D627" s="180"/>
      <c r="E627" s="180"/>
    </row>
    <row r="628" spans="1:5" ht="15" customHeight="1" x14ac:dyDescent="0.2">
      <c r="A628" s="182" t="s">
        <v>117</v>
      </c>
      <c r="B628" s="182"/>
      <c r="C628" s="182"/>
      <c r="D628" s="182"/>
      <c r="E628" s="182"/>
    </row>
    <row r="629" spans="1:5" ht="15" customHeight="1" x14ac:dyDescent="0.2">
      <c r="A629" s="182"/>
      <c r="B629" s="182"/>
      <c r="C629" s="182"/>
      <c r="D629" s="182"/>
      <c r="E629" s="182"/>
    </row>
    <row r="630" spans="1:5" ht="15" customHeight="1" x14ac:dyDescent="0.2">
      <c r="A630" s="182"/>
      <c r="B630" s="182"/>
      <c r="C630" s="182"/>
      <c r="D630" s="182"/>
      <c r="E630" s="182"/>
    </row>
    <row r="631" spans="1:5" ht="15" customHeight="1" x14ac:dyDescent="0.2">
      <c r="A631" s="182"/>
      <c r="B631" s="182"/>
      <c r="C631" s="182"/>
      <c r="D631" s="182"/>
      <c r="E631" s="182"/>
    </row>
    <row r="632" spans="1:5" ht="15" customHeight="1" x14ac:dyDescent="0.2">
      <c r="A632" s="182"/>
      <c r="B632" s="182"/>
      <c r="C632" s="182"/>
      <c r="D632" s="182"/>
      <c r="E632" s="182"/>
    </row>
    <row r="633" spans="1:5" ht="15" customHeight="1" x14ac:dyDescent="0.2">
      <c r="A633" s="182"/>
      <c r="B633" s="182"/>
      <c r="C633" s="182"/>
      <c r="D633" s="182"/>
      <c r="E633" s="182"/>
    </row>
    <row r="634" spans="1:5" ht="15" customHeight="1" x14ac:dyDescent="0.2">
      <c r="A634" s="5"/>
      <c r="B634" s="5"/>
      <c r="C634" s="5"/>
      <c r="D634" s="5"/>
      <c r="E634" s="5"/>
    </row>
    <row r="635" spans="1:5" ht="15" customHeight="1" x14ac:dyDescent="0.25">
      <c r="A635" s="6" t="s">
        <v>13</v>
      </c>
      <c r="B635" s="7"/>
      <c r="C635" s="7"/>
      <c r="D635" s="7"/>
      <c r="E635" s="28"/>
    </row>
    <row r="636" spans="1:5" ht="15" customHeight="1" x14ac:dyDescent="0.2">
      <c r="A636" s="8" t="s">
        <v>118</v>
      </c>
      <c r="B636" s="67"/>
      <c r="C636" s="67"/>
      <c r="D636" s="67"/>
      <c r="E636" s="67" t="s">
        <v>71</v>
      </c>
    </row>
    <row r="637" spans="1:5" ht="15" customHeight="1" x14ac:dyDescent="0.2"/>
    <row r="638" spans="1:5" ht="15" customHeight="1" x14ac:dyDescent="0.2">
      <c r="B638" s="63"/>
      <c r="C638" s="14" t="s">
        <v>8</v>
      </c>
      <c r="D638" s="93" t="s">
        <v>16</v>
      </c>
      <c r="E638" s="31" t="s">
        <v>10</v>
      </c>
    </row>
    <row r="639" spans="1:5" ht="15" customHeight="1" x14ac:dyDescent="0.2">
      <c r="B639" s="70"/>
      <c r="C639" s="65">
        <v>4357</v>
      </c>
      <c r="D639" s="34" t="s">
        <v>70</v>
      </c>
      <c r="E639" s="75">
        <v>-431007</v>
      </c>
    </row>
    <row r="640" spans="1:5" ht="15" customHeight="1" x14ac:dyDescent="0.2">
      <c r="B640" s="70"/>
      <c r="C640" s="65">
        <v>4357</v>
      </c>
      <c r="D640" s="34" t="s">
        <v>49</v>
      </c>
      <c r="E640" s="75">
        <v>431007</v>
      </c>
    </row>
    <row r="641" spans="1:5" ht="15" customHeight="1" x14ac:dyDescent="0.2">
      <c r="B641" s="116"/>
      <c r="C641" s="22" t="s">
        <v>12</v>
      </c>
      <c r="D641" s="109"/>
      <c r="E641" s="24">
        <f>SUM(E639:E640)</f>
        <v>0</v>
      </c>
    </row>
    <row r="642" spans="1:5" ht="15" customHeight="1" x14ac:dyDescent="0.2"/>
    <row r="643" spans="1:5" ht="15" customHeight="1" x14ac:dyDescent="0.2"/>
    <row r="644" spans="1:5" ht="15" customHeight="1" x14ac:dyDescent="0.25">
      <c r="A644" s="25" t="s">
        <v>119</v>
      </c>
    </row>
    <row r="645" spans="1:5" ht="15" customHeight="1" x14ac:dyDescent="0.2">
      <c r="A645" s="180" t="s">
        <v>120</v>
      </c>
      <c r="B645" s="180"/>
      <c r="C645" s="180"/>
      <c r="D645" s="180"/>
      <c r="E645" s="180"/>
    </row>
    <row r="646" spans="1:5" ht="15" customHeight="1" x14ac:dyDescent="0.2">
      <c r="A646" s="180"/>
      <c r="B646" s="180"/>
      <c r="C646" s="180"/>
      <c r="D646" s="180"/>
      <c r="E646" s="180"/>
    </row>
    <row r="647" spans="1:5" ht="15" customHeight="1" x14ac:dyDescent="0.2">
      <c r="A647" s="181" t="s">
        <v>121</v>
      </c>
      <c r="B647" s="181"/>
      <c r="C647" s="181"/>
      <c r="D647" s="181"/>
      <c r="E647" s="181"/>
    </row>
    <row r="648" spans="1:5" ht="15" customHeight="1" x14ac:dyDescent="0.2">
      <c r="A648" s="181"/>
      <c r="B648" s="181"/>
      <c r="C648" s="181"/>
      <c r="D648" s="181"/>
      <c r="E648" s="181"/>
    </row>
    <row r="649" spans="1:5" ht="15" customHeight="1" x14ac:dyDescent="0.2">
      <c r="A649" s="181"/>
      <c r="B649" s="181"/>
      <c r="C649" s="181"/>
      <c r="D649" s="181"/>
      <c r="E649" s="181"/>
    </row>
    <row r="650" spans="1:5" ht="15" customHeight="1" x14ac:dyDescent="0.2">
      <c r="A650" s="181"/>
      <c r="B650" s="181"/>
      <c r="C650" s="181"/>
      <c r="D650" s="181"/>
      <c r="E650" s="181"/>
    </row>
    <row r="651" spans="1:5" ht="15" customHeight="1" x14ac:dyDescent="0.2">
      <c r="A651" s="181"/>
      <c r="B651" s="181"/>
      <c r="C651" s="181"/>
      <c r="D651" s="181"/>
      <c r="E651" s="181"/>
    </row>
    <row r="652" spans="1:5" ht="15" customHeight="1" x14ac:dyDescent="0.2">
      <c r="A652" s="181"/>
      <c r="B652" s="181"/>
      <c r="C652" s="181"/>
      <c r="D652" s="181"/>
      <c r="E652" s="181"/>
    </row>
    <row r="653" spans="1:5" ht="15" customHeight="1" x14ac:dyDescent="0.2">
      <c r="A653" s="181"/>
      <c r="B653" s="181"/>
      <c r="C653" s="181"/>
      <c r="D653" s="181"/>
      <c r="E653" s="181"/>
    </row>
    <row r="654" spans="1:5" ht="15" customHeight="1" x14ac:dyDescent="0.2">
      <c r="A654" s="181"/>
      <c r="B654" s="181"/>
      <c r="C654" s="181"/>
      <c r="D654" s="181"/>
      <c r="E654" s="181"/>
    </row>
    <row r="655" spans="1:5" ht="15" customHeight="1" x14ac:dyDescent="0.2">
      <c r="A655" s="181"/>
      <c r="B655" s="181"/>
      <c r="C655" s="181"/>
      <c r="D655" s="181"/>
      <c r="E655" s="181"/>
    </row>
    <row r="656" spans="1:5" ht="15" customHeight="1" x14ac:dyDescent="0.2"/>
    <row r="657" spans="1:5" ht="15" customHeight="1" x14ac:dyDescent="0.25">
      <c r="A657" s="11" t="s">
        <v>13</v>
      </c>
      <c r="B657" s="12"/>
      <c r="C657" s="12"/>
      <c r="D657" s="12"/>
      <c r="E657" s="10"/>
    </row>
    <row r="658" spans="1:5" ht="15" customHeight="1" x14ac:dyDescent="0.2">
      <c r="A658" s="8" t="s">
        <v>122</v>
      </c>
      <c r="B658" s="67"/>
      <c r="C658" s="67"/>
      <c r="D658" s="67"/>
      <c r="E658" s="10" t="s">
        <v>123</v>
      </c>
    </row>
    <row r="659" spans="1:5" ht="15" customHeight="1" x14ac:dyDescent="0.2"/>
    <row r="660" spans="1:5" ht="15" customHeight="1" x14ac:dyDescent="0.2">
      <c r="B660" s="31" t="s">
        <v>7</v>
      </c>
      <c r="C660" s="14" t="s">
        <v>8</v>
      </c>
      <c r="D660" s="46" t="s">
        <v>9</v>
      </c>
      <c r="E660" s="16" t="s">
        <v>10</v>
      </c>
    </row>
    <row r="661" spans="1:5" ht="15" customHeight="1" x14ac:dyDescent="0.2">
      <c r="B661" s="40">
        <v>307</v>
      </c>
      <c r="C661" s="33"/>
      <c r="D661" s="47" t="s">
        <v>124</v>
      </c>
      <c r="E661" s="20">
        <v>-130000</v>
      </c>
    </row>
    <row r="662" spans="1:5" ht="15" customHeight="1" x14ac:dyDescent="0.2">
      <c r="B662" s="40">
        <v>10</v>
      </c>
      <c r="C662" s="33"/>
      <c r="D662" s="34" t="s">
        <v>125</v>
      </c>
      <c r="E662" s="20">
        <v>130000</v>
      </c>
    </row>
    <row r="663" spans="1:5" ht="15" customHeight="1" x14ac:dyDescent="0.2">
      <c r="B663" s="88"/>
      <c r="C663" s="22" t="s">
        <v>12</v>
      </c>
      <c r="D663" s="49"/>
      <c r="E663" s="50">
        <f>SUM(E661:E662)</f>
        <v>0</v>
      </c>
    </row>
    <row r="664" spans="1:5" ht="15" customHeight="1" x14ac:dyDescent="0.2"/>
    <row r="665" spans="1:5" ht="15" customHeight="1" x14ac:dyDescent="0.2"/>
    <row r="666" spans="1:5" ht="15" customHeight="1" x14ac:dyDescent="0.25">
      <c r="A666" s="25" t="s">
        <v>126</v>
      </c>
    </row>
    <row r="667" spans="1:5" ht="15" customHeight="1" x14ac:dyDescent="0.2">
      <c r="A667" s="180" t="s">
        <v>120</v>
      </c>
      <c r="B667" s="180"/>
      <c r="C667" s="180"/>
      <c r="D667" s="180"/>
      <c r="E667" s="180"/>
    </row>
    <row r="668" spans="1:5" ht="15" customHeight="1" x14ac:dyDescent="0.2">
      <c r="A668" s="180"/>
      <c r="B668" s="180"/>
      <c r="C668" s="180"/>
      <c r="D668" s="180"/>
      <c r="E668" s="180"/>
    </row>
    <row r="669" spans="1:5" ht="15" customHeight="1" x14ac:dyDescent="0.2">
      <c r="A669" s="181" t="s">
        <v>127</v>
      </c>
      <c r="B669" s="181"/>
      <c r="C669" s="181"/>
      <c r="D669" s="181"/>
      <c r="E669" s="181"/>
    </row>
    <row r="670" spans="1:5" ht="15" customHeight="1" x14ac:dyDescent="0.2">
      <c r="A670" s="181"/>
      <c r="B670" s="181"/>
      <c r="C670" s="181"/>
      <c r="D670" s="181"/>
      <c r="E670" s="181"/>
    </row>
    <row r="671" spans="1:5" ht="15" customHeight="1" x14ac:dyDescent="0.2">
      <c r="A671" s="181"/>
      <c r="B671" s="181"/>
      <c r="C671" s="181"/>
      <c r="D671" s="181"/>
      <c r="E671" s="181"/>
    </row>
    <row r="672" spans="1:5" ht="15" customHeight="1" x14ac:dyDescent="0.2">
      <c r="A672" s="181"/>
      <c r="B672" s="181"/>
      <c r="C672" s="181"/>
      <c r="D672" s="181"/>
      <c r="E672" s="181"/>
    </row>
    <row r="673" spans="1:5" ht="15" customHeight="1" x14ac:dyDescent="0.2">
      <c r="A673" s="181"/>
      <c r="B673" s="181"/>
      <c r="C673" s="181"/>
      <c r="D673" s="181"/>
      <c r="E673" s="181"/>
    </row>
    <row r="674" spans="1:5" ht="15" customHeight="1" x14ac:dyDescent="0.2">
      <c r="A674" s="181"/>
      <c r="B674" s="181"/>
      <c r="C674" s="181"/>
      <c r="D674" s="181"/>
      <c r="E674" s="181"/>
    </row>
    <row r="675" spans="1:5" ht="15" customHeight="1" x14ac:dyDescent="0.2">
      <c r="A675" s="181"/>
      <c r="B675" s="181"/>
      <c r="C675" s="181"/>
      <c r="D675" s="181"/>
      <c r="E675" s="181"/>
    </row>
    <row r="676" spans="1:5" ht="15" customHeight="1" x14ac:dyDescent="0.2">
      <c r="A676" s="181"/>
      <c r="B676" s="181"/>
      <c r="C676" s="181"/>
      <c r="D676" s="181"/>
      <c r="E676" s="181"/>
    </row>
    <row r="677" spans="1:5" ht="15" customHeight="1" x14ac:dyDescent="0.2"/>
    <row r="678" spans="1:5" ht="15" customHeight="1" x14ac:dyDescent="0.25">
      <c r="A678" s="11" t="s">
        <v>13</v>
      </c>
      <c r="B678" s="12"/>
      <c r="C678" s="12"/>
      <c r="D678" s="12"/>
      <c r="E678" s="10"/>
    </row>
    <row r="679" spans="1:5" ht="15" customHeight="1" x14ac:dyDescent="0.2">
      <c r="A679" s="8" t="s">
        <v>122</v>
      </c>
      <c r="B679" s="67"/>
      <c r="C679" s="67"/>
      <c r="D679" s="67"/>
      <c r="E679" s="10" t="s">
        <v>123</v>
      </c>
    </row>
    <row r="680" spans="1:5" ht="15" customHeight="1" x14ac:dyDescent="0.2"/>
    <row r="681" spans="1:5" ht="15" customHeight="1" x14ac:dyDescent="0.2">
      <c r="B681" s="31" t="s">
        <v>7</v>
      </c>
      <c r="C681" s="14" t="s">
        <v>8</v>
      </c>
      <c r="D681" s="46" t="s">
        <v>9</v>
      </c>
      <c r="E681" s="16" t="s">
        <v>10</v>
      </c>
    </row>
    <row r="682" spans="1:5" ht="15" customHeight="1" x14ac:dyDescent="0.2">
      <c r="B682" s="40">
        <v>10</v>
      </c>
      <c r="C682" s="33"/>
      <c r="D682" s="34" t="s">
        <v>125</v>
      </c>
      <c r="E682" s="20">
        <v>-480000</v>
      </c>
    </row>
    <row r="683" spans="1:5" ht="15" customHeight="1" x14ac:dyDescent="0.2">
      <c r="B683" s="40">
        <v>10</v>
      </c>
      <c r="C683" s="33"/>
      <c r="D683" s="47" t="s">
        <v>124</v>
      </c>
      <c r="E683" s="20">
        <v>480000</v>
      </c>
    </row>
    <row r="684" spans="1:5" ht="15" customHeight="1" x14ac:dyDescent="0.2">
      <c r="B684" s="88"/>
      <c r="C684" s="22" t="s">
        <v>12</v>
      </c>
      <c r="D684" s="49"/>
      <c r="E684" s="50">
        <f>SUM(E682:E683)</f>
        <v>0</v>
      </c>
    </row>
    <row r="685" spans="1:5" ht="15" customHeight="1" x14ac:dyDescent="0.2"/>
    <row r="686" spans="1:5" ht="15" customHeight="1" x14ac:dyDescent="0.2"/>
    <row r="687" spans="1:5" ht="15" customHeight="1" x14ac:dyDescent="0.2"/>
    <row r="688" spans="1:5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</sheetData>
  <mergeCells count="62">
    <mergeCell ref="A28:E32"/>
    <mergeCell ref="A2:E2"/>
    <mergeCell ref="A3:E3"/>
    <mergeCell ref="A4:E8"/>
    <mergeCell ref="A26:E26"/>
    <mergeCell ref="A27:E27"/>
    <mergeCell ref="A134:E138"/>
    <mergeCell ref="A55:E55"/>
    <mergeCell ref="A56:E56"/>
    <mergeCell ref="A57:E61"/>
    <mergeCell ref="A77:E77"/>
    <mergeCell ref="A78:E78"/>
    <mergeCell ref="A79:E84"/>
    <mergeCell ref="A107:E107"/>
    <mergeCell ref="A108:E108"/>
    <mergeCell ref="A109:E113"/>
    <mergeCell ref="A132:E132"/>
    <mergeCell ref="A133:E133"/>
    <mergeCell ref="A279:E279"/>
    <mergeCell ref="A159:E159"/>
    <mergeCell ref="A160:E160"/>
    <mergeCell ref="A161:E166"/>
    <mergeCell ref="A186:E186"/>
    <mergeCell ref="A187:E187"/>
    <mergeCell ref="A188:E195"/>
    <mergeCell ref="A220:E220"/>
    <mergeCell ref="A221:E221"/>
    <mergeCell ref="A222:E228"/>
    <mergeCell ref="A246:E246"/>
    <mergeCell ref="A247:E254"/>
    <mergeCell ref="A435:E444"/>
    <mergeCell ref="A280:E288"/>
    <mergeCell ref="A323:E323"/>
    <mergeCell ref="A324:E324"/>
    <mergeCell ref="A325:E330"/>
    <mergeCell ref="A348:E349"/>
    <mergeCell ref="A350:E355"/>
    <mergeCell ref="A375:E376"/>
    <mergeCell ref="A377:E384"/>
    <mergeCell ref="A402:E403"/>
    <mergeCell ref="A404:E411"/>
    <mergeCell ref="A434:E434"/>
    <mergeCell ref="A577:E583"/>
    <mergeCell ref="A471:E472"/>
    <mergeCell ref="A473:E478"/>
    <mergeCell ref="A490:E491"/>
    <mergeCell ref="A492:E497"/>
    <mergeCell ref="A509:E510"/>
    <mergeCell ref="A511:E516"/>
    <mergeCell ref="A532:E533"/>
    <mergeCell ref="A534:E540"/>
    <mergeCell ref="A552:E553"/>
    <mergeCell ref="A554:E560"/>
    <mergeCell ref="A575:E576"/>
    <mergeCell ref="A667:E668"/>
    <mergeCell ref="A669:E676"/>
    <mergeCell ref="A601:E602"/>
    <mergeCell ref="A603:E608"/>
    <mergeCell ref="A626:E627"/>
    <mergeCell ref="A628:E633"/>
    <mergeCell ref="A645:E646"/>
    <mergeCell ref="A647:E655"/>
  </mergeCells>
  <pageMargins left="0.98425196850393704" right="0.98425196850393704" top="0.98425196850393704" bottom="0.98425196850393704" header="0.51181102362204722" footer="0.51181102362204722"/>
  <pageSetup paperSize="9" scale="92" firstPageNumber="3" orientation="portrait" useFirstPageNumber="1" r:id="rId1"/>
  <headerFooter alignWithMargins="0">
    <oddHeader>&amp;C&amp;"Arial,Kurzíva"Příloha č. 1: Rozpočtové změny č. 242/17 - 267/17 schválené Radou Olomouckého kraje 12.6.2017</oddHeader>
    <oddFooter xml:space="preserve">&amp;L&amp;"Arial,Kurzíva"Zastupitelstvo OK 19.6.2017
6.1.1. - Rozpočet Olomouckého kraje 2017 - rozpočtové změny - DODATEK
Příloha č.1: Rozpočtové změny č. 242/17 - 267/17 schválené Radou Olomouckého kraje 12.6.2017&amp;R&amp;"Arial,Kurzíva"Strana &amp;P (celkem 19)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2"/>
  <sheetViews>
    <sheetView showGridLines="0" zoomScale="92" zoomScaleNormal="92" zoomScaleSheetLayoutView="92" workbookViewId="0"/>
  </sheetViews>
  <sheetFormatPr defaultColWidth="9.140625" defaultRowHeight="12.75" x14ac:dyDescent="0.2"/>
  <cols>
    <col min="1" max="1" width="9.7109375" style="117" customWidth="1"/>
    <col min="2" max="2" width="12.85546875" style="117" customWidth="1"/>
    <col min="3" max="3" width="8.28515625" style="117" customWidth="1"/>
    <col min="4" max="4" width="39.140625" style="117" customWidth="1"/>
    <col min="5" max="5" width="18.85546875" style="117" customWidth="1"/>
    <col min="6" max="16384" width="9.140625" style="117"/>
  </cols>
  <sheetData>
    <row r="1" spans="1:5" ht="15" customHeight="1" x14ac:dyDescent="0.25">
      <c r="A1" s="25" t="s">
        <v>128</v>
      </c>
    </row>
    <row r="2" spans="1:5" ht="15" customHeight="1" x14ac:dyDescent="0.2">
      <c r="A2" s="185" t="s">
        <v>1</v>
      </c>
      <c r="B2" s="185"/>
      <c r="C2" s="185"/>
      <c r="D2" s="185"/>
      <c r="E2" s="185"/>
    </row>
    <row r="3" spans="1:5" ht="15" customHeight="1" x14ac:dyDescent="0.2">
      <c r="A3" s="186" t="s">
        <v>129</v>
      </c>
      <c r="B3" s="186"/>
      <c r="C3" s="186"/>
      <c r="D3" s="186"/>
      <c r="E3" s="186"/>
    </row>
    <row r="4" spans="1:5" ht="15" customHeight="1" x14ac:dyDescent="0.2">
      <c r="A4" s="186"/>
      <c r="B4" s="186"/>
      <c r="C4" s="186"/>
      <c r="D4" s="186"/>
      <c r="E4" s="186"/>
    </row>
    <row r="5" spans="1:5" ht="15" customHeight="1" x14ac:dyDescent="0.2">
      <c r="A5" s="186"/>
      <c r="B5" s="186"/>
      <c r="C5" s="186"/>
      <c r="D5" s="186"/>
      <c r="E5" s="186"/>
    </row>
    <row r="6" spans="1:5" ht="15" customHeight="1" x14ac:dyDescent="0.2">
      <c r="A6" s="186"/>
      <c r="B6" s="186"/>
      <c r="C6" s="186"/>
      <c r="D6" s="186"/>
      <c r="E6" s="186"/>
    </row>
    <row r="7" spans="1:5" ht="15" customHeight="1" x14ac:dyDescent="0.2">
      <c r="A7" s="186"/>
      <c r="B7" s="186"/>
      <c r="C7" s="186"/>
      <c r="D7" s="186"/>
      <c r="E7" s="186"/>
    </row>
    <row r="8" spans="1:5" ht="15" customHeight="1" x14ac:dyDescent="0.2">
      <c r="A8" s="186"/>
      <c r="B8" s="186"/>
      <c r="C8" s="186"/>
      <c r="D8" s="186"/>
      <c r="E8" s="186"/>
    </row>
    <row r="9" spans="1:5" ht="15" customHeight="1" x14ac:dyDescent="0.2">
      <c r="A9" s="118"/>
      <c r="B9" s="118"/>
      <c r="C9" s="118"/>
      <c r="D9" s="118"/>
      <c r="E9" s="118"/>
    </row>
    <row r="10" spans="1:5" ht="15" customHeight="1" x14ac:dyDescent="0.25">
      <c r="A10" s="119" t="s">
        <v>4</v>
      </c>
      <c r="B10" s="120"/>
      <c r="C10" s="120"/>
      <c r="D10" s="120"/>
      <c r="E10" s="120"/>
    </row>
    <row r="11" spans="1:5" ht="15" customHeight="1" x14ac:dyDescent="0.2">
      <c r="A11" s="121" t="s">
        <v>5</v>
      </c>
      <c r="B11" s="120"/>
      <c r="C11" s="120"/>
      <c r="D11" s="120"/>
      <c r="E11" s="122" t="s">
        <v>6</v>
      </c>
    </row>
    <row r="12" spans="1:5" ht="15" customHeight="1" x14ac:dyDescent="0.25">
      <c r="A12" s="3"/>
      <c r="B12" s="119"/>
      <c r="C12" s="120"/>
      <c r="D12" s="120"/>
      <c r="E12" s="123"/>
    </row>
    <row r="13" spans="1:5" ht="15" customHeight="1" x14ac:dyDescent="0.2">
      <c r="A13" s="124"/>
      <c r="B13" s="124"/>
      <c r="C13" s="125" t="s">
        <v>8</v>
      </c>
      <c r="D13" s="126" t="s">
        <v>9</v>
      </c>
      <c r="E13" s="125" t="s">
        <v>10</v>
      </c>
    </row>
    <row r="14" spans="1:5" ht="15" customHeight="1" x14ac:dyDescent="0.2">
      <c r="A14" s="127"/>
      <c r="B14" s="128"/>
      <c r="C14" s="129"/>
      <c r="D14" s="130" t="s">
        <v>130</v>
      </c>
      <c r="E14" s="131">
        <v>48581870</v>
      </c>
    </row>
    <row r="15" spans="1:5" ht="15" customHeight="1" x14ac:dyDescent="0.2">
      <c r="A15" s="132"/>
      <c r="B15" s="128"/>
      <c r="C15" s="133" t="s">
        <v>12</v>
      </c>
      <c r="D15" s="134"/>
      <c r="E15" s="135">
        <f>SUM(E14:E14)</f>
        <v>48581870</v>
      </c>
    </row>
    <row r="16" spans="1:5" ht="15" customHeight="1" x14ac:dyDescent="0.2">
      <c r="A16" s="136"/>
      <c r="B16" s="136"/>
      <c r="C16" s="136"/>
      <c r="D16" s="136"/>
      <c r="E16" s="136"/>
    </row>
    <row r="17" spans="1:5" ht="15" customHeight="1" x14ac:dyDescent="0.25">
      <c r="A17" s="119" t="s">
        <v>13</v>
      </c>
      <c r="B17" s="120"/>
      <c r="C17" s="120"/>
      <c r="D17" s="120"/>
      <c r="E17" s="136"/>
    </row>
    <row r="18" spans="1:5" ht="15" customHeight="1" x14ac:dyDescent="0.2">
      <c r="A18" s="121" t="s">
        <v>5</v>
      </c>
      <c r="B18" s="120"/>
      <c r="C18" s="120"/>
      <c r="D18" s="120"/>
      <c r="E18" s="122" t="s">
        <v>6</v>
      </c>
    </row>
    <row r="19" spans="1:5" ht="15" customHeight="1" x14ac:dyDescent="0.2">
      <c r="A19" s="136"/>
      <c r="B19" s="137"/>
      <c r="C19" s="120"/>
      <c r="D19" s="3"/>
      <c r="E19" s="138"/>
    </row>
    <row r="20" spans="1:5" ht="15" customHeight="1" x14ac:dyDescent="0.2">
      <c r="A20" s="124"/>
      <c r="B20" s="124"/>
      <c r="C20" s="125" t="s">
        <v>8</v>
      </c>
      <c r="D20" s="126" t="s">
        <v>16</v>
      </c>
      <c r="E20" s="125" t="s">
        <v>10</v>
      </c>
    </row>
    <row r="21" spans="1:5" ht="15" customHeight="1" x14ac:dyDescent="0.2">
      <c r="A21" s="132"/>
      <c r="B21" s="128"/>
      <c r="C21" s="139">
        <v>6172</v>
      </c>
      <c r="D21" s="140" t="s">
        <v>90</v>
      </c>
      <c r="E21" s="131">
        <v>48581870</v>
      </c>
    </row>
    <row r="22" spans="1:5" ht="15" customHeight="1" x14ac:dyDescent="0.2">
      <c r="A22" s="132"/>
      <c r="B22" s="128"/>
      <c r="C22" s="133" t="s">
        <v>12</v>
      </c>
      <c r="D22" s="141"/>
      <c r="E22" s="142">
        <f>SUM(E21:E21)</f>
        <v>48581870</v>
      </c>
    </row>
    <row r="23" spans="1:5" ht="15" customHeight="1" x14ac:dyDescent="0.2"/>
    <row r="24" spans="1:5" ht="15" customHeight="1" x14ac:dyDescent="0.2"/>
    <row r="25" spans="1:5" ht="15" customHeight="1" x14ac:dyDescent="0.25">
      <c r="A25" s="25" t="s">
        <v>131</v>
      </c>
    </row>
    <row r="26" spans="1:5" ht="15" customHeight="1" x14ac:dyDescent="0.2">
      <c r="A26" s="184" t="s">
        <v>88</v>
      </c>
      <c r="B26" s="184"/>
      <c r="C26" s="184"/>
      <c r="D26" s="184"/>
      <c r="E26" s="184"/>
    </row>
    <row r="27" spans="1:5" ht="15" customHeight="1" x14ac:dyDescent="0.2">
      <c r="A27" s="181" t="s">
        <v>132</v>
      </c>
      <c r="B27" s="181"/>
      <c r="C27" s="181"/>
      <c r="D27" s="181"/>
      <c r="E27" s="181"/>
    </row>
    <row r="28" spans="1:5" ht="15" customHeight="1" x14ac:dyDescent="0.2">
      <c r="A28" s="181"/>
      <c r="B28" s="181"/>
      <c r="C28" s="181"/>
      <c r="D28" s="181"/>
      <c r="E28" s="181"/>
    </row>
    <row r="29" spans="1:5" ht="15" customHeight="1" x14ac:dyDescent="0.2">
      <c r="A29" s="181"/>
      <c r="B29" s="181"/>
      <c r="C29" s="181"/>
      <c r="D29" s="181"/>
      <c r="E29" s="181"/>
    </row>
    <row r="30" spans="1:5" ht="15" customHeight="1" x14ac:dyDescent="0.2">
      <c r="A30" s="181"/>
      <c r="B30" s="181"/>
      <c r="C30" s="181"/>
      <c r="D30" s="181"/>
      <c r="E30" s="181"/>
    </row>
    <row r="31" spans="1:5" ht="15" customHeight="1" x14ac:dyDescent="0.2">
      <c r="A31" s="181"/>
      <c r="B31" s="181"/>
      <c r="C31" s="181"/>
      <c r="D31" s="181"/>
      <c r="E31" s="181"/>
    </row>
    <row r="32" spans="1:5" ht="15" customHeight="1" x14ac:dyDescent="0.2">
      <c r="A32" s="181"/>
      <c r="B32" s="181"/>
      <c r="C32" s="181"/>
      <c r="D32" s="181"/>
      <c r="E32" s="181"/>
    </row>
    <row r="33" spans="1:5" ht="15" customHeight="1" x14ac:dyDescent="0.2">
      <c r="A33" s="96"/>
      <c r="B33" s="96"/>
      <c r="C33" s="96"/>
      <c r="D33" s="96"/>
      <c r="E33" s="96"/>
    </row>
    <row r="34" spans="1:5" ht="15" customHeight="1" x14ac:dyDescent="0.25">
      <c r="A34" s="6" t="s">
        <v>4</v>
      </c>
      <c r="B34" s="12"/>
      <c r="C34" s="12"/>
      <c r="D34" s="12"/>
      <c r="E34" s="12"/>
    </row>
    <row r="35" spans="1:5" ht="15" customHeight="1" x14ac:dyDescent="0.2">
      <c r="A35" s="39" t="s">
        <v>68</v>
      </c>
      <c r="B35" s="12"/>
      <c r="C35" s="12"/>
      <c r="D35" s="12"/>
      <c r="E35" s="27" t="s">
        <v>114</v>
      </c>
    </row>
    <row r="36" spans="1:5" ht="15" customHeight="1" x14ac:dyDescent="0.25">
      <c r="A36" s="11"/>
      <c r="B36" s="10"/>
      <c r="C36" s="12"/>
      <c r="D36" s="12"/>
      <c r="E36" s="13"/>
    </row>
    <row r="37" spans="1:5" ht="15" customHeight="1" x14ac:dyDescent="0.2">
      <c r="A37" s="68"/>
      <c r="B37" s="68"/>
      <c r="C37" s="14" t="s">
        <v>8</v>
      </c>
      <c r="D37" s="15" t="s">
        <v>9</v>
      </c>
      <c r="E37" s="16" t="s">
        <v>10</v>
      </c>
    </row>
    <row r="38" spans="1:5" ht="15" customHeight="1" x14ac:dyDescent="0.2">
      <c r="A38" s="79"/>
      <c r="B38" s="79"/>
      <c r="C38" s="65">
        <v>6172</v>
      </c>
      <c r="D38" s="76" t="s">
        <v>133</v>
      </c>
      <c r="E38" s="75">
        <v>-49200</v>
      </c>
    </row>
    <row r="39" spans="1:5" ht="15" customHeight="1" x14ac:dyDescent="0.2">
      <c r="A39" s="81"/>
      <c r="B39" s="81"/>
      <c r="C39" s="22" t="s">
        <v>12</v>
      </c>
      <c r="D39" s="23"/>
      <c r="E39" s="24">
        <f>SUM(E38:E38)</f>
        <v>-49200</v>
      </c>
    </row>
    <row r="40" spans="1:5" ht="15" customHeight="1" x14ac:dyDescent="0.2"/>
    <row r="41" spans="1:5" ht="15" customHeight="1" x14ac:dyDescent="0.25">
      <c r="A41" s="11" t="s">
        <v>13</v>
      </c>
      <c r="B41" s="12"/>
      <c r="C41" s="12"/>
      <c r="D41" s="12"/>
      <c r="E41" s="12"/>
    </row>
    <row r="42" spans="1:5" ht="15" customHeight="1" x14ac:dyDescent="0.2">
      <c r="A42" s="39" t="s">
        <v>68</v>
      </c>
      <c r="B42" s="12"/>
      <c r="C42" s="12"/>
      <c r="D42" s="12"/>
      <c r="E42" s="27" t="s">
        <v>114</v>
      </c>
    </row>
    <row r="43" spans="1:5" ht="15" customHeight="1" x14ac:dyDescent="0.2">
      <c r="A43" s="111"/>
      <c r="B43" s="114"/>
      <c r="C43" s="12"/>
      <c r="D43" s="12"/>
      <c r="E43" s="13"/>
    </row>
    <row r="44" spans="1:5" ht="15" customHeight="1" x14ac:dyDescent="0.25">
      <c r="A44" s="4"/>
      <c r="B44" s="14" t="s">
        <v>115</v>
      </c>
      <c r="C44" s="14" t="s">
        <v>8</v>
      </c>
      <c r="D44" s="15" t="s">
        <v>16</v>
      </c>
      <c r="E44" s="31" t="s">
        <v>10</v>
      </c>
    </row>
    <row r="45" spans="1:5" ht="15" customHeight="1" x14ac:dyDescent="0.25">
      <c r="A45" s="4"/>
      <c r="B45" s="62">
        <v>11</v>
      </c>
      <c r="C45" s="33"/>
      <c r="D45" s="34" t="s">
        <v>70</v>
      </c>
      <c r="E45" s="42">
        <v>-49200</v>
      </c>
    </row>
    <row r="46" spans="1:5" ht="15" customHeight="1" x14ac:dyDescent="0.25">
      <c r="A46" s="4"/>
      <c r="B46" s="62"/>
      <c r="C46" s="22" t="s">
        <v>12</v>
      </c>
      <c r="D46" s="23"/>
      <c r="E46" s="24">
        <f>SUM(E45:E45)</f>
        <v>-49200</v>
      </c>
    </row>
    <row r="47" spans="1:5" ht="15" customHeight="1" x14ac:dyDescent="0.2"/>
    <row r="48" spans="1:5" ht="15" customHeight="1" x14ac:dyDescent="0.2"/>
    <row r="49" spans="1:5" ht="15" customHeight="1" x14ac:dyDescent="0.2"/>
    <row r="50" spans="1:5" ht="15" customHeight="1" x14ac:dyDescent="0.2"/>
    <row r="51" spans="1:5" ht="15" customHeight="1" x14ac:dyDescent="0.2"/>
    <row r="52" spans="1:5" ht="15" customHeight="1" x14ac:dyDescent="0.2"/>
    <row r="53" spans="1:5" ht="15" customHeight="1" x14ac:dyDescent="0.2"/>
    <row r="54" spans="1:5" ht="15" customHeight="1" x14ac:dyDescent="0.25">
      <c r="A54" s="25" t="s">
        <v>134</v>
      </c>
    </row>
    <row r="55" spans="1:5" ht="15" customHeight="1" x14ac:dyDescent="0.2">
      <c r="A55" s="187" t="s">
        <v>1</v>
      </c>
      <c r="B55" s="187"/>
      <c r="C55" s="187"/>
      <c r="D55" s="187"/>
      <c r="E55" s="187"/>
    </row>
    <row r="56" spans="1:5" ht="15" customHeight="1" x14ac:dyDescent="0.2">
      <c r="A56" s="181" t="s">
        <v>135</v>
      </c>
      <c r="B56" s="181"/>
      <c r="C56" s="181"/>
      <c r="D56" s="181"/>
      <c r="E56" s="181"/>
    </row>
    <row r="57" spans="1:5" ht="15" customHeight="1" x14ac:dyDescent="0.2">
      <c r="A57" s="181"/>
      <c r="B57" s="181"/>
      <c r="C57" s="181"/>
      <c r="D57" s="181"/>
      <c r="E57" s="181"/>
    </row>
    <row r="58" spans="1:5" ht="15" customHeight="1" x14ac:dyDescent="0.2">
      <c r="A58" s="181"/>
      <c r="B58" s="181"/>
      <c r="C58" s="181"/>
      <c r="D58" s="181"/>
      <c r="E58" s="181"/>
    </row>
    <row r="59" spans="1:5" ht="15" customHeight="1" x14ac:dyDescent="0.2">
      <c r="A59" s="181"/>
      <c r="B59" s="181"/>
      <c r="C59" s="181"/>
      <c r="D59" s="181"/>
      <c r="E59" s="181"/>
    </row>
    <row r="60" spans="1:5" ht="15" customHeight="1" x14ac:dyDescent="0.2">
      <c r="A60" s="181"/>
      <c r="B60" s="181"/>
      <c r="C60" s="181"/>
      <c r="D60" s="181"/>
      <c r="E60" s="181"/>
    </row>
    <row r="61" spans="1:5" ht="15" customHeight="1" x14ac:dyDescent="0.2">
      <c r="A61" s="181"/>
      <c r="B61" s="181"/>
      <c r="C61" s="181"/>
      <c r="D61" s="181"/>
      <c r="E61" s="181"/>
    </row>
    <row r="62" spans="1:5" ht="15" customHeight="1" x14ac:dyDescent="0.2">
      <c r="A62" s="181"/>
      <c r="B62" s="181"/>
      <c r="C62" s="181"/>
      <c r="D62" s="181"/>
      <c r="E62" s="181"/>
    </row>
    <row r="63" spans="1:5" ht="15" customHeight="1" x14ac:dyDescent="0.2">
      <c r="A63" s="181"/>
      <c r="B63" s="181"/>
      <c r="C63" s="181"/>
      <c r="D63" s="181"/>
      <c r="E63" s="181"/>
    </row>
    <row r="64" spans="1:5" ht="15" customHeight="1" x14ac:dyDescent="0.2">
      <c r="A64" s="96"/>
      <c r="B64" s="96"/>
      <c r="C64" s="96"/>
      <c r="D64" s="96"/>
      <c r="E64" s="96"/>
    </row>
    <row r="65" spans="1:5" ht="15" customHeight="1" x14ac:dyDescent="0.25">
      <c r="A65" s="6" t="s">
        <v>4</v>
      </c>
      <c r="B65" s="12"/>
      <c r="C65" s="12"/>
      <c r="D65" s="12"/>
      <c r="E65" s="12"/>
    </row>
    <row r="66" spans="1:5" ht="15" customHeight="1" x14ac:dyDescent="0.2">
      <c r="A66" s="39" t="s">
        <v>21</v>
      </c>
      <c r="B66" s="7"/>
      <c r="C66" s="7"/>
      <c r="D66" s="7"/>
      <c r="E66" s="9" t="s">
        <v>22</v>
      </c>
    </row>
    <row r="67" spans="1:5" ht="15" customHeight="1" x14ac:dyDescent="0.25">
      <c r="A67" s="6"/>
      <c r="B67" s="28"/>
      <c r="C67" s="7"/>
      <c r="D67" s="7"/>
      <c r="E67" s="52"/>
    </row>
    <row r="68" spans="1:5" ht="15" customHeight="1" x14ac:dyDescent="0.2">
      <c r="A68" s="63"/>
      <c r="B68" s="63"/>
      <c r="C68" s="31" t="s">
        <v>8</v>
      </c>
      <c r="D68" s="53" t="s">
        <v>9</v>
      </c>
      <c r="E68" s="143" t="s">
        <v>10</v>
      </c>
    </row>
    <row r="69" spans="1:5" ht="15" customHeight="1" x14ac:dyDescent="0.2">
      <c r="A69" s="144"/>
      <c r="B69" s="70"/>
      <c r="C69" s="33">
        <v>6409</v>
      </c>
      <c r="D69" s="76" t="s">
        <v>136</v>
      </c>
      <c r="E69" s="115">
        <v>376213</v>
      </c>
    </row>
    <row r="70" spans="1:5" ht="15" customHeight="1" x14ac:dyDescent="0.2">
      <c r="A70" s="145"/>
      <c r="B70" s="71"/>
      <c r="C70" s="35" t="s">
        <v>12</v>
      </c>
      <c r="D70" s="54"/>
      <c r="E70" s="55">
        <f>SUM(E69:E69)</f>
        <v>376213</v>
      </c>
    </row>
    <row r="71" spans="1:5" ht="15" customHeight="1" x14ac:dyDescent="0.2">
      <c r="A71" s="28"/>
      <c r="B71" s="145"/>
      <c r="C71" s="105"/>
      <c r="D71" s="7"/>
      <c r="E71" s="106"/>
    </row>
    <row r="72" spans="1:5" ht="15" customHeight="1" x14ac:dyDescent="0.25">
      <c r="A72" s="6" t="s">
        <v>13</v>
      </c>
      <c r="B72" s="7"/>
      <c r="C72" s="7"/>
      <c r="D72" s="7"/>
      <c r="E72" s="7"/>
    </row>
    <row r="73" spans="1:5" ht="15" customHeight="1" x14ac:dyDescent="0.2">
      <c r="A73" s="39" t="s">
        <v>21</v>
      </c>
      <c r="B73" s="7"/>
      <c r="C73" s="7"/>
      <c r="D73" s="7"/>
      <c r="E73" s="9" t="s">
        <v>22</v>
      </c>
    </row>
    <row r="74" spans="1:5" ht="15" customHeight="1" x14ac:dyDescent="0.25">
      <c r="A74" s="6"/>
      <c r="B74" s="28"/>
      <c r="C74" s="7"/>
      <c r="D74" s="7"/>
      <c r="E74" s="52"/>
    </row>
    <row r="75" spans="1:5" ht="15" customHeight="1" x14ac:dyDescent="0.2">
      <c r="A75" s="68"/>
      <c r="B75" s="63"/>
      <c r="C75" s="14" t="s">
        <v>8</v>
      </c>
      <c r="D75" s="93" t="s">
        <v>16</v>
      </c>
      <c r="E75" s="16" t="s">
        <v>10</v>
      </c>
    </row>
    <row r="76" spans="1:5" ht="15" customHeight="1" x14ac:dyDescent="0.2">
      <c r="A76" s="86"/>
      <c r="B76" s="70"/>
      <c r="C76" s="94">
        <v>6409</v>
      </c>
      <c r="D76" s="76" t="s">
        <v>137</v>
      </c>
      <c r="E76" s="115">
        <v>376213</v>
      </c>
    </row>
    <row r="77" spans="1:5" ht="15" customHeight="1" x14ac:dyDescent="0.2">
      <c r="A77" s="87"/>
      <c r="B77" s="71"/>
      <c r="C77" s="22" t="s">
        <v>12</v>
      </c>
      <c r="D77" s="23"/>
      <c r="E77" s="24">
        <f>E76</f>
        <v>376213</v>
      </c>
    </row>
    <row r="78" spans="1:5" ht="15" customHeight="1" x14ac:dyDescent="0.2"/>
    <row r="79" spans="1:5" ht="15" customHeight="1" x14ac:dyDescent="0.2"/>
    <row r="80" spans="1:5" ht="15" customHeight="1" x14ac:dyDescent="0.25">
      <c r="A80" s="25" t="s">
        <v>138</v>
      </c>
    </row>
    <row r="81" spans="1:5" ht="15" customHeight="1" x14ac:dyDescent="0.2">
      <c r="A81" s="180" t="s">
        <v>139</v>
      </c>
      <c r="B81" s="180"/>
      <c r="C81" s="180"/>
      <c r="D81" s="180"/>
      <c r="E81" s="180"/>
    </row>
    <row r="82" spans="1:5" ht="15" customHeight="1" x14ac:dyDescent="0.2">
      <c r="A82" s="182" t="s">
        <v>140</v>
      </c>
      <c r="B82" s="182"/>
      <c r="C82" s="182"/>
      <c r="D82" s="182"/>
      <c r="E82" s="182"/>
    </row>
    <row r="83" spans="1:5" ht="15" customHeight="1" x14ac:dyDescent="0.2">
      <c r="A83" s="182"/>
      <c r="B83" s="182"/>
      <c r="C83" s="182"/>
      <c r="D83" s="182"/>
      <c r="E83" s="182"/>
    </row>
    <row r="84" spans="1:5" ht="15" customHeight="1" x14ac:dyDescent="0.2">
      <c r="A84" s="182"/>
      <c r="B84" s="182"/>
      <c r="C84" s="182"/>
      <c r="D84" s="182"/>
      <c r="E84" s="182"/>
    </row>
    <row r="85" spans="1:5" ht="15" customHeight="1" x14ac:dyDescent="0.2">
      <c r="A85" s="182"/>
      <c r="B85" s="182"/>
      <c r="C85" s="182"/>
      <c r="D85" s="182"/>
      <c r="E85" s="182"/>
    </row>
    <row r="86" spans="1:5" ht="15" customHeight="1" x14ac:dyDescent="0.2">
      <c r="A86" s="182"/>
      <c r="B86" s="182"/>
      <c r="C86" s="182"/>
      <c r="D86" s="182"/>
      <c r="E86" s="182"/>
    </row>
    <row r="87" spans="1:5" ht="15" customHeight="1" x14ac:dyDescent="0.2">
      <c r="A87" s="182"/>
      <c r="B87" s="182"/>
      <c r="C87" s="182"/>
      <c r="D87" s="182"/>
      <c r="E87" s="182"/>
    </row>
    <row r="88" spans="1:5" ht="15" customHeight="1" x14ac:dyDescent="0.2">
      <c r="A88" s="182"/>
      <c r="B88" s="182"/>
      <c r="C88" s="182"/>
      <c r="D88" s="182"/>
      <c r="E88" s="182"/>
    </row>
    <row r="89" spans="1:5" ht="15" customHeight="1" x14ac:dyDescent="0.2">
      <c r="A89"/>
      <c r="B89"/>
      <c r="C89"/>
      <c r="D89"/>
      <c r="E89"/>
    </row>
    <row r="90" spans="1:5" ht="15" customHeight="1" x14ac:dyDescent="0.25">
      <c r="A90" s="6" t="s">
        <v>4</v>
      </c>
      <c r="B90" s="12"/>
      <c r="C90" s="12"/>
      <c r="D90" s="12"/>
      <c r="E90" s="12"/>
    </row>
    <row r="91" spans="1:5" ht="15" customHeight="1" x14ac:dyDescent="0.2">
      <c r="A91" s="39" t="s">
        <v>21</v>
      </c>
      <c r="B91" s="12"/>
      <c r="C91" s="12"/>
      <c r="D91" s="12"/>
      <c r="E91" s="27" t="s">
        <v>22</v>
      </c>
    </row>
    <row r="92" spans="1:5" ht="15" customHeight="1" x14ac:dyDescent="0.25">
      <c r="A92" s="11"/>
      <c r="B92" s="10"/>
      <c r="C92" s="12"/>
      <c r="D92" s="12"/>
      <c r="E92" s="13"/>
    </row>
    <row r="93" spans="1:5" ht="15" customHeight="1" x14ac:dyDescent="0.2">
      <c r="A93" s="63"/>
      <c r="B93" s="68"/>
      <c r="C93" s="14" t="s">
        <v>8</v>
      </c>
      <c r="D93" s="15" t="s">
        <v>9</v>
      </c>
      <c r="E93" s="16" t="s">
        <v>10</v>
      </c>
    </row>
    <row r="94" spans="1:5" ht="15" customHeight="1" x14ac:dyDescent="0.2">
      <c r="A94" s="70"/>
      <c r="B94" s="80"/>
      <c r="C94" s="65">
        <v>6172</v>
      </c>
      <c r="D94" s="76" t="s">
        <v>141</v>
      </c>
      <c r="E94" s="75">
        <v>6285</v>
      </c>
    </row>
    <row r="95" spans="1:5" ht="15" customHeight="1" x14ac:dyDescent="0.2">
      <c r="A95" s="70"/>
      <c r="B95" s="81"/>
      <c r="C95" s="22" t="s">
        <v>12</v>
      </c>
      <c r="D95" s="23"/>
      <c r="E95" s="24">
        <f>SUM(E94:E94)</f>
        <v>6285</v>
      </c>
    </row>
    <row r="96" spans="1:5" ht="15" customHeight="1" x14ac:dyDescent="0.2"/>
    <row r="97" spans="1:5" ht="15" customHeight="1" x14ac:dyDescent="0.25">
      <c r="A97" s="11" t="s">
        <v>13</v>
      </c>
      <c r="B97" s="12"/>
      <c r="C97" s="12"/>
      <c r="D97" s="12"/>
      <c r="E97" s="12"/>
    </row>
    <row r="98" spans="1:5" ht="15" customHeight="1" x14ac:dyDescent="0.2">
      <c r="A98" s="39" t="s">
        <v>21</v>
      </c>
      <c r="B98" s="12"/>
      <c r="C98" s="12"/>
      <c r="D98" s="12"/>
      <c r="E98" s="27" t="s">
        <v>22</v>
      </c>
    </row>
    <row r="99" spans="1:5" ht="15" customHeight="1" x14ac:dyDescent="0.25">
      <c r="A99" s="11"/>
      <c r="B99" s="10"/>
      <c r="C99" s="12"/>
      <c r="D99" s="12"/>
      <c r="E99" s="13"/>
    </row>
    <row r="100" spans="1:5" ht="15" customHeight="1" x14ac:dyDescent="0.2">
      <c r="A100" s="68"/>
      <c r="B100" s="68"/>
      <c r="C100" s="14" t="s">
        <v>8</v>
      </c>
      <c r="D100" s="93" t="s">
        <v>16</v>
      </c>
      <c r="E100" s="16" t="s">
        <v>10</v>
      </c>
    </row>
    <row r="101" spans="1:5" ht="15" customHeight="1" x14ac:dyDescent="0.2">
      <c r="A101" s="86"/>
      <c r="B101" s="80"/>
      <c r="C101" s="94">
        <v>6409</v>
      </c>
      <c r="D101" s="34" t="s">
        <v>67</v>
      </c>
      <c r="E101" s="75">
        <v>6285</v>
      </c>
    </row>
    <row r="102" spans="1:5" ht="15" customHeight="1" x14ac:dyDescent="0.2">
      <c r="A102" s="87"/>
      <c r="B102" s="98"/>
      <c r="C102" s="22" t="s">
        <v>12</v>
      </c>
      <c r="D102" s="23"/>
      <c r="E102" s="24">
        <f>E101</f>
        <v>6285</v>
      </c>
    </row>
    <row r="103" spans="1:5" ht="15" customHeight="1" x14ac:dyDescent="0.2"/>
    <row r="104" spans="1:5" ht="15" customHeight="1" x14ac:dyDescent="0.2"/>
    <row r="105" spans="1:5" ht="15" customHeight="1" x14ac:dyDescent="0.2"/>
    <row r="106" spans="1:5" ht="15" customHeight="1" x14ac:dyDescent="0.2"/>
    <row r="107" spans="1:5" ht="15" customHeight="1" x14ac:dyDescent="0.2"/>
    <row r="108" spans="1:5" ht="15" customHeight="1" x14ac:dyDescent="0.2"/>
    <row r="109" spans="1:5" ht="15" customHeight="1" x14ac:dyDescent="0.2"/>
    <row r="110" spans="1:5" ht="15" customHeight="1" x14ac:dyDescent="0.2"/>
    <row r="111" spans="1:5" ht="15" customHeight="1" x14ac:dyDescent="0.2"/>
    <row r="112" spans="1:5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</sheetData>
  <mergeCells count="8">
    <mergeCell ref="A81:E81"/>
    <mergeCell ref="A82:E88"/>
    <mergeCell ref="A2:E2"/>
    <mergeCell ref="A3:E8"/>
    <mergeCell ref="A26:E26"/>
    <mergeCell ref="A27:E32"/>
    <mergeCell ref="A55:E55"/>
    <mergeCell ref="A56:E63"/>
  </mergeCells>
  <pageMargins left="0.98425196850393704" right="0.98425196850393704" top="0.98425196850393704" bottom="0.98425196850393704" header="0.51181102362204722" footer="0.51181102362204722"/>
  <pageSetup paperSize="9" scale="92" firstPageNumber="17" orientation="portrait" useFirstPageNumber="1" r:id="rId1"/>
  <headerFooter alignWithMargins="0">
    <oddHeader>&amp;C&amp;"Arial,Kurzíva"Příloha č. 2: Rozpočtové změny č. 268/17 - 271/17 navržené Radou Olomouckého kraje 12.6.2017 ke schválení</oddHeader>
    <oddFooter xml:space="preserve">&amp;L&amp;"Arial,Kurzíva"Zastupitelstvo OK 19.6.2017
6.1.1. - Rozpočet Olomouckého kraje 2017 - rozpočtové změny - DODATEK
Příloha č.2: Rozpočtové změny č. 268/17 - 271/17 navržené Radou OK 12.6.2017 ke schválení&amp;R&amp;"Arial,Kurzíva"Strana &amp;P (celkem 19)
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04"/>
  <sheetViews>
    <sheetView showGridLines="0" zoomScale="92" zoomScaleNormal="92" zoomScaleSheetLayoutView="92" workbookViewId="0"/>
  </sheetViews>
  <sheetFormatPr defaultColWidth="9.140625" defaultRowHeight="13.15" customHeight="1" x14ac:dyDescent="0.2"/>
  <cols>
    <col min="1" max="1" width="52.7109375" style="1" customWidth="1"/>
    <col min="2" max="3" width="18" style="2" customWidth="1"/>
    <col min="4" max="16384" width="9.140625" style="1"/>
  </cols>
  <sheetData>
    <row r="1" spans="1:3" ht="14.25" customHeight="1" x14ac:dyDescent="0.2">
      <c r="A1" s="1" t="s">
        <v>142</v>
      </c>
      <c r="C1" s="146" t="s">
        <v>143</v>
      </c>
    </row>
    <row r="2" spans="1:3" ht="15.75" customHeight="1" x14ac:dyDescent="0.25">
      <c r="A2" s="147" t="s">
        <v>4</v>
      </c>
      <c r="B2" s="148" t="s">
        <v>144</v>
      </c>
      <c r="C2" s="148" t="s">
        <v>145</v>
      </c>
    </row>
    <row r="3" spans="1:3" ht="14.25" customHeight="1" x14ac:dyDescent="0.2">
      <c r="A3" s="149" t="s">
        <v>146</v>
      </c>
      <c r="B3" s="150">
        <v>4100000</v>
      </c>
      <c r="C3" s="151">
        <f>4100000+48582</f>
        <v>4148582</v>
      </c>
    </row>
    <row r="4" spans="1:3" ht="14.25" customHeight="1" x14ac:dyDescent="0.2">
      <c r="A4" s="149" t="s">
        <v>147</v>
      </c>
      <c r="B4" s="150">
        <v>1290</v>
      </c>
      <c r="C4" s="151">
        <v>1290</v>
      </c>
    </row>
    <row r="5" spans="1:3" ht="14.25" customHeight="1" x14ac:dyDescent="0.2">
      <c r="A5" s="149" t="s">
        <v>148</v>
      </c>
      <c r="B5" s="150">
        <v>1310</v>
      </c>
      <c r="C5" s="151">
        <v>1310</v>
      </c>
    </row>
    <row r="6" spans="1:3" ht="14.25" customHeight="1" x14ac:dyDescent="0.2">
      <c r="A6" s="149" t="s">
        <v>149</v>
      </c>
      <c r="B6" s="150">
        <v>31179</v>
      </c>
      <c r="C6" s="151">
        <v>31921</v>
      </c>
    </row>
    <row r="7" spans="1:3" ht="14.25" customHeight="1" x14ac:dyDescent="0.2">
      <c r="A7" s="149" t="s">
        <v>150</v>
      </c>
      <c r="B7" s="150">
        <v>2480</v>
      </c>
      <c r="C7" s="151">
        <v>2598</v>
      </c>
    </row>
    <row r="8" spans="1:3" ht="14.25" customHeight="1" x14ac:dyDescent="0.2">
      <c r="A8" s="149" t="s">
        <v>151</v>
      </c>
      <c r="B8" s="150">
        <v>40192</v>
      </c>
      <c r="C8" s="151">
        <f>42921+164-49+376+6</f>
        <v>43418</v>
      </c>
    </row>
    <row r="9" spans="1:3" ht="14.25" customHeight="1" x14ac:dyDescent="0.2">
      <c r="A9" s="149" t="s">
        <v>152</v>
      </c>
      <c r="B9" s="150">
        <v>13200</v>
      </c>
      <c r="C9" s="151">
        <v>13200</v>
      </c>
    </row>
    <row r="10" spans="1:3" ht="14.25" customHeight="1" x14ac:dyDescent="0.2">
      <c r="A10" s="149" t="s">
        <v>153</v>
      </c>
      <c r="B10" s="150">
        <v>1000.4</v>
      </c>
      <c r="C10" s="151">
        <v>1000.4</v>
      </c>
    </row>
    <row r="11" spans="1:3" ht="14.25" customHeight="1" x14ac:dyDescent="0.2">
      <c r="A11" s="149" t="s">
        <v>154</v>
      </c>
      <c r="B11" s="150">
        <v>81145.399999999994</v>
      </c>
      <c r="C11" s="151">
        <v>81145.399999999994</v>
      </c>
    </row>
    <row r="12" spans="1:3" ht="14.25" customHeight="1" x14ac:dyDescent="0.2">
      <c r="A12" s="152" t="s">
        <v>155</v>
      </c>
      <c r="B12" s="150"/>
      <c r="C12" s="151">
        <f>5985785+5831-30</f>
        <v>5991586</v>
      </c>
    </row>
    <row r="13" spans="1:3" ht="14.25" customHeight="1" x14ac:dyDescent="0.2">
      <c r="A13" s="152" t="s">
        <v>156</v>
      </c>
      <c r="B13" s="150"/>
      <c r="C13" s="151">
        <f>10+395</f>
        <v>405</v>
      </c>
    </row>
    <row r="14" spans="1:3" ht="14.25" customHeight="1" x14ac:dyDescent="0.2">
      <c r="A14" s="152" t="s">
        <v>157</v>
      </c>
      <c r="B14" s="150"/>
      <c r="C14" s="151">
        <f>695181+187</f>
        <v>695368</v>
      </c>
    </row>
    <row r="15" spans="1:3" ht="14.25" customHeight="1" x14ac:dyDescent="0.2">
      <c r="A15" s="152" t="s">
        <v>158</v>
      </c>
      <c r="B15" s="150"/>
      <c r="C15" s="151">
        <f>931+6339</f>
        <v>7270</v>
      </c>
    </row>
    <row r="16" spans="1:3" ht="14.25" customHeight="1" x14ac:dyDescent="0.2">
      <c r="A16" s="153" t="s">
        <v>159</v>
      </c>
      <c r="B16" s="150"/>
      <c r="C16" s="151">
        <f>28922+25+52+49153</f>
        <v>78152</v>
      </c>
    </row>
    <row r="17" spans="1:3" ht="14.25" customHeight="1" x14ac:dyDescent="0.2">
      <c r="A17" s="153" t="s">
        <v>160</v>
      </c>
      <c r="B17" s="150"/>
      <c r="C17" s="151">
        <f>476+1215</f>
        <v>1691</v>
      </c>
    </row>
    <row r="18" spans="1:3" ht="14.25" customHeight="1" x14ac:dyDescent="0.2">
      <c r="A18" s="149" t="s">
        <v>161</v>
      </c>
      <c r="B18" s="150">
        <v>6291</v>
      </c>
      <c r="C18" s="151">
        <v>6291</v>
      </c>
    </row>
    <row r="19" spans="1:3" ht="14.25" customHeight="1" x14ac:dyDescent="0.2">
      <c r="A19" s="149" t="s">
        <v>162</v>
      </c>
      <c r="B19" s="150">
        <v>50000</v>
      </c>
      <c r="C19" s="151">
        <v>50000</v>
      </c>
    </row>
    <row r="20" spans="1:3" ht="14.25" customHeight="1" x14ac:dyDescent="0.2">
      <c r="A20" s="154" t="s">
        <v>163</v>
      </c>
      <c r="B20" s="155">
        <v>170165</v>
      </c>
      <c r="C20" s="156">
        <v>204710</v>
      </c>
    </row>
    <row r="21" spans="1:3" ht="14.25" customHeight="1" x14ac:dyDescent="0.2">
      <c r="A21" s="157" t="s">
        <v>164</v>
      </c>
      <c r="B21" s="158">
        <v>8242</v>
      </c>
      <c r="C21" s="159">
        <v>8242</v>
      </c>
    </row>
    <row r="22" spans="1:3" ht="14.25" customHeight="1" x14ac:dyDescent="0.2">
      <c r="A22" s="157" t="s">
        <v>165</v>
      </c>
      <c r="B22" s="158">
        <v>50000</v>
      </c>
      <c r="C22" s="159">
        <v>50000</v>
      </c>
    </row>
    <row r="23" spans="1:3" ht="14.25" customHeight="1" x14ac:dyDescent="0.2">
      <c r="A23" s="157" t="s">
        <v>166</v>
      </c>
      <c r="B23" s="158"/>
      <c r="C23" s="159">
        <f>82073+3308+3166</f>
        <v>88547</v>
      </c>
    </row>
    <row r="24" spans="1:3" ht="14.25" customHeight="1" x14ac:dyDescent="0.2">
      <c r="A24" s="157" t="s">
        <v>167</v>
      </c>
      <c r="B24" s="158"/>
      <c r="C24" s="159">
        <v>856</v>
      </c>
    </row>
    <row r="25" spans="1:3" ht="14.25" customHeight="1" x14ac:dyDescent="0.2">
      <c r="A25" s="157" t="s">
        <v>168</v>
      </c>
      <c r="B25" s="158">
        <v>6600</v>
      </c>
      <c r="C25" s="159">
        <v>6600</v>
      </c>
    </row>
    <row r="26" spans="1:3" ht="14.25" customHeight="1" x14ac:dyDescent="0.2">
      <c r="A26" s="152" t="s">
        <v>169</v>
      </c>
      <c r="B26" s="158"/>
      <c r="C26" s="159">
        <v>2874</v>
      </c>
    </row>
    <row r="27" spans="1:3" ht="14.25" customHeight="1" x14ac:dyDescent="0.25">
      <c r="A27" s="147" t="s">
        <v>170</v>
      </c>
      <c r="B27" s="160">
        <f>SUM(B3:B25)</f>
        <v>4563094.8</v>
      </c>
      <c r="C27" s="161">
        <f>SUM(C3:C26)</f>
        <v>11517056.800000001</v>
      </c>
    </row>
    <row r="28" spans="1:3" ht="14.25" customHeight="1" x14ac:dyDescent="0.2">
      <c r="A28" s="162" t="s">
        <v>171</v>
      </c>
      <c r="B28" s="163">
        <v>-8240</v>
      </c>
      <c r="C28" s="163">
        <v>-8240</v>
      </c>
    </row>
    <row r="29" spans="1:3" ht="15.75" thickBot="1" x14ac:dyDescent="0.3">
      <c r="A29" s="164" t="s">
        <v>172</v>
      </c>
      <c r="B29" s="165">
        <f>B27+B28</f>
        <v>4554854.8</v>
      </c>
      <c r="C29" s="165">
        <f>C27+C28</f>
        <v>11508816.800000001</v>
      </c>
    </row>
    <row r="30" spans="1:3" ht="8.25" customHeight="1" thickTop="1" x14ac:dyDescent="0.2">
      <c r="A30" s="166"/>
      <c r="B30" s="167"/>
    </row>
    <row r="31" spans="1:3" ht="15.75" customHeight="1" x14ac:dyDescent="0.25">
      <c r="A31" s="147" t="s">
        <v>13</v>
      </c>
      <c r="B31" s="168" t="s">
        <v>144</v>
      </c>
      <c r="C31" s="148" t="s">
        <v>145</v>
      </c>
    </row>
    <row r="32" spans="1:3" ht="14.25" x14ac:dyDescent="0.2">
      <c r="A32" s="154" t="s">
        <v>173</v>
      </c>
      <c r="B32" s="169">
        <v>686314</v>
      </c>
      <c r="C32" s="170">
        <f>703406+164+48582+376+6</f>
        <v>752534</v>
      </c>
    </row>
    <row r="33" spans="1:3" ht="14.25" x14ac:dyDescent="0.2">
      <c r="A33" s="154" t="s">
        <v>174</v>
      </c>
      <c r="B33" s="169">
        <v>289230</v>
      </c>
      <c r="C33" s="170">
        <v>289230</v>
      </c>
    </row>
    <row r="34" spans="1:3" ht="14.25" x14ac:dyDescent="0.2">
      <c r="A34" s="154" t="s">
        <v>175</v>
      </c>
      <c r="B34" s="169">
        <v>2496931</v>
      </c>
      <c r="C34" s="170">
        <f>2497518+3166</f>
        <v>2500684</v>
      </c>
    </row>
    <row r="35" spans="1:3" ht="14.25" x14ac:dyDescent="0.2">
      <c r="A35" s="152" t="s">
        <v>155</v>
      </c>
      <c r="B35" s="169"/>
      <c r="C35" s="170">
        <f>5985785+5831-30</f>
        <v>5991586</v>
      </c>
    </row>
    <row r="36" spans="1:3" ht="14.25" x14ac:dyDescent="0.2">
      <c r="A36" s="152" t="s">
        <v>156</v>
      </c>
      <c r="B36" s="169"/>
      <c r="C36" s="170">
        <f>10+395</f>
        <v>405</v>
      </c>
    </row>
    <row r="37" spans="1:3" ht="14.25" x14ac:dyDescent="0.2">
      <c r="A37" s="152" t="s">
        <v>157</v>
      </c>
      <c r="B37" s="169"/>
      <c r="C37" s="170">
        <f>695181+187</f>
        <v>695368</v>
      </c>
    </row>
    <row r="38" spans="1:3" ht="14.25" x14ac:dyDescent="0.2">
      <c r="A38" s="152" t="s">
        <v>158</v>
      </c>
      <c r="B38" s="169"/>
      <c r="C38" s="170">
        <f>931+6339</f>
        <v>7270</v>
      </c>
    </row>
    <row r="39" spans="1:3" ht="14.25" x14ac:dyDescent="0.2">
      <c r="A39" s="153" t="s">
        <v>159</v>
      </c>
      <c r="B39" s="169"/>
      <c r="C39" s="170">
        <f>94628+25+52+49153</f>
        <v>143858</v>
      </c>
    </row>
    <row r="40" spans="1:3" ht="14.25" x14ac:dyDescent="0.2">
      <c r="A40" s="153" t="s">
        <v>160</v>
      </c>
      <c r="B40" s="169"/>
      <c r="C40" s="170">
        <f>476+1215</f>
        <v>1691</v>
      </c>
    </row>
    <row r="41" spans="1:3" ht="14.25" x14ac:dyDescent="0.2">
      <c r="A41" s="157" t="s">
        <v>164</v>
      </c>
      <c r="B41" s="169">
        <v>8242</v>
      </c>
      <c r="C41" s="170">
        <v>8242</v>
      </c>
    </row>
    <row r="42" spans="1:3" ht="14.25" x14ac:dyDescent="0.2">
      <c r="A42" s="157" t="s">
        <v>165</v>
      </c>
      <c r="B42" s="169">
        <v>50000</v>
      </c>
      <c r="C42" s="170">
        <v>61000</v>
      </c>
    </row>
    <row r="43" spans="1:3" ht="14.25" x14ac:dyDescent="0.2">
      <c r="A43" s="157" t="s">
        <v>176</v>
      </c>
      <c r="B43" s="169"/>
      <c r="C43" s="170">
        <f>158124+3308</f>
        <v>161432</v>
      </c>
    </row>
    <row r="44" spans="1:3" ht="14.25" x14ac:dyDescent="0.2">
      <c r="A44" s="157" t="s">
        <v>177</v>
      </c>
      <c r="B44" s="169">
        <v>17458</v>
      </c>
      <c r="C44" s="170">
        <f>41216+48860</f>
        <v>90076</v>
      </c>
    </row>
    <row r="45" spans="1:3" ht="14.25" x14ac:dyDescent="0.2">
      <c r="A45" s="157" t="s">
        <v>178</v>
      </c>
      <c r="B45" s="169">
        <v>1081855</v>
      </c>
      <c r="C45" s="170">
        <f>1087080-49</f>
        <v>1087031</v>
      </c>
    </row>
    <row r="46" spans="1:3" ht="14.25" x14ac:dyDescent="0.2">
      <c r="A46" s="152" t="s">
        <v>169</v>
      </c>
      <c r="B46" s="169"/>
      <c r="C46" s="170">
        <v>4625</v>
      </c>
    </row>
    <row r="47" spans="1:3" ht="14.25" customHeight="1" x14ac:dyDescent="0.25">
      <c r="A47" s="147" t="s">
        <v>179</v>
      </c>
      <c r="B47" s="160">
        <f>SUM(B32:B45)</f>
        <v>4630030</v>
      </c>
      <c r="C47" s="161">
        <f>SUM(C32:C46)</f>
        <v>11795032</v>
      </c>
    </row>
    <row r="48" spans="1:3" ht="14.25" x14ac:dyDescent="0.2">
      <c r="A48" s="162" t="s">
        <v>171</v>
      </c>
      <c r="B48" s="163">
        <v>-8240</v>
      </c>
      <c r="C48" s="163">
        <v>-8240</v>
      </c>
    </row>
    <row r="49" spans="1:3" ht="15.75" thickBot="1" x14ac:dyDescent="0.3">
      <c r="A49" s="164" t="s">
        <v>180</v>
      </c>
      <c r="B49" s="165">
        <f>+B47+B48</f>
        <v>4621790</v>
      </c>
      <c r="C49" s="165">
        <f>+C47+C48</f>
        <v>11786792</v>
      </c>
    </row>
    <row r="50" spans="1:3" ht="13.5" thickTop="1" x14ac:dyDescent="0.2">
      <c r="A50" s="166" t="s">
        <v>181</v>
      </c>
      <c r="B50" s="167"/>
    </row>
    <row r="51" spans="1:3" ht="12" customHeight="1" x14ac:dyDescent="0.2">
      <c r="B51" s="1"/>
      <c r="C51" s="156"/>
    </row>
    <row r="52" spans="1:3" ht="14.25" x14ac:dyDescent="0.2">
      <c r="A52" s="157" t="s">
        <v>182</v>
      </c>
      <c r="B52" s="158">
        <v>320094</v>
      </c>
      <c r="C52" s="159">
        <f>508274+48860</f>
        <v>557134</v>
      </c>
    </row>
    <row r="53" spans="1:3" ht="14.25" x14ac:dyDescent="0.2">
      <c r="A53" s="171" t="s">
        <v>183</v>
      </c>
      <c r="B53" s="172">
        <v>253159</v>
      </c>
      <c r="C53" s="173">
        <v>279159</v>
      </c>
    </row>
    <row r="54" spans="1:3" ht="15.75" thickBot="1" x14ac:dyDescent="0.3">
      <c r="A54" s="164" t="s">
        <v>184</v>
      </c>
      <c r="B54" s="165">
        <f>+B52-B53</f>
        <v>66935</v>
      </c>
      <c r="C54" s="165">
        <f>+C52-C53</f>
        <v>277975</v>
      </c>
    </row>
    <row r="55" spans="1:3" ht="15.75" thickTop="1" thickBot="1" x14ac:dyDescent="0.25">
      <c r="A55" s="157"/>
      <c r="B55" s="174"/>
      <c r="C55" s="175"/>
    </row>
    <row r="56" spans="1:3" ht="15.75" thickBot="1" x14ac:dyDescent="0.3">
      <c r="A56" s="176" t="s">
        <v>185</v>
      </c>
      <c r="B56" s="177">
        <f>+B29+B52</f>
        <v>4874948.8</v>
      </c>
      <c r="C56" s="178">
        <f>+C29+C52</f>
        <v>12065950.800000001</v>
      </c>
    </row>
    <row r="57" spans="1:3" ht="15.75" thickBot="1" x14ac:dyDescent="0.3">
      <c r="A57" s="176" t="s">
        <v>186</v>
      </c>
      <c r="B57" s="177">
        <f>+B49+B53</f>
        <v>4874949</v>
      </c>
      <c r="C57" s="178">
        <f>+C49+C53</f>
        <v>12065951</v>
      </c>
    </row>
    <row r="58" spans="1:3" ht="12.75" x14ac:dyDescent="0.2">
      <c r="B58" s="1"/>
    </row>
    <row r="59" spans="1:3" ht="14.25" x14ac:dyDescent="0.2">
      <c r="B59" s="1"/>
      <c r="C59" s="179"/>
    </row>
    <row r="60" spans="1:3" ht="14.25" x14ac:dyDescent="0.2">
      <c r="B60" s="1"/>
      <c r="C60" s="179"/>
    </row>
    <row r="61" spans="1:3" ht="12.75" x14ac:dyDescent="0.2">
      <c r="B61" s="1"/>
    </row>
    <row r="62" spans="1:3" ht="12.75" x14ac:dyDescent="0.2">
      <c r="B62" s="1"/>
    </row>
    <row r="63" spans="1:3" ht="12.75" x14ac:dyDescent="0.2">
      <c r="B63" s="1"/>
    </row>
    <row r="64" spans="1:3" ht="12.75" x14ac:dyDescent="0.2">
      <c r="B64" s="1"/>
    </row>
    <row r="65" spans="2:3" ht="12.75" x14ac:dyDescent="0.2">
      <c r="B65" s="1"/>
    </row>
    <row r="66" spans="2:3" ht="12.75" x14ac:dyDescent="0.2"/>
    <row r="67" spans="2:3" ht="12.75" customHeight="1" x14ac:dyDescent="0.2"/>
    <row r="68" spans="2:3" ht="12.75" x14ac:dyDescent="0.2"/>
    <row r="69" spans="2:3" ht="12.75" x14ac:dyDescent="0.2">
      <c r="B69" s="1"/>
      <c r="C69" s="1"/>
    </row>
    <row r="70" spans="2:3" ht="12.75" x14ac:dyDescent="0.2">
      <c r="B70" s="1"/>
      <c r="C70" s="1"/>
    </row>
    <row r="71" spans="2:3" ht="12.75" x14ac:dyDescent="0.2">
      <c r="B71" s="1"/>
      <c r="C71" s="1"/>
    </row>
    <row r="72" spans="2:3" ht="12.75" x14ac:dyDescent="0.2">
      <c r="B72" s="1"/>
      <c r="C72" s="1"/>
    </row>
    <row r="73" spans="2:3" ht="12.75" x14ac:dyDescent="0.2">
      <c r="B73" s="1"/>
      <c r="C73" s="1"/>
    </row>
    <row r="74" spans="2:3" ht="12.75" x14ac:dyDescent="0.2">
      <c r="B74" s="1"/>
      <c r="C74" s="1"/>
    </row>
    <row r="76" spans="2:3" ht="12.75" x14ac:dyDescent="0.2"/>
    <row r="77" spans="2:3" ht="12.75" x14ac:dyDescent="0.2"/>
    <row r="80" spans="2:3" ht="12.75" x14ac:dyDescent="0.2">
      <c r="B80" s="1"/>
      <c r="C80" s="1"/>
    </row>
    <row r="81" spans="2:3" ht="12.75" x14ac:dyDescent="0.2">
      <c r="B81" s="1"/>
      <c r="C81" s="1"/>
    </row>
    <row r="84" spans="2:3" ht="12.75" x14ac:dyDescent="0.2">
      <c r="B84" s="1"/>
      <c r="C84" s="1"/>
    </row>
    <row r="85" spans="2:3" ht="12.75" x14ac:dyDescent="0.2">
      <c r="B85" s="1"/>
      <c r="C85" s="1"/>
    </row>
    <row r="86" spans="2:3" ht="12.75" x14ac:dyDescent="0.2"/>
    <row r="89" spans="2:3" ht="12.75" x14ac:dyDescent="0.2"/>
    <row r="90" spans="2:3" ht="12.75" x14ac:dyDescent="0.2"/>
    <row r="99" spans="2:3" ht="12.75" x14ac:dyDescent="0.2">
      <c r="B99" s="1"/>
      <c r="C99" s="1"/>
    </row>
    <row r="100" spans="2:3" ht="12.75" x14ac:dyDescent="0.2">
      <c r="B100" s="1"/>
      <c r="C100" s="1"/>
    </row>
    <row r="103" spans="2:3" ht="12.75" x14ac:dyDescent="0.2">
      <c r="B103" s="1"/>
      <c r="C103" s="1"/>
    </row>
    <row r="104" spans="2:3" ht="12.75" x14ac:dyDescent="0.2">
      <c r="B104" s="1"/>
      <c r="C104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19" orientation="portrait" useFirstPageNumber="1" r:id="rId1"/>
  <headerFooter alignWithMargins="0">
    <oddHeader>&amp;C&amp;"Arial,Kurzíva"Příloha č. 3 - Upravený rozpočet Olomouckého kraje na rok 2017 po schválení rozpočtových změn</oddHeader>
    <oddFooter xml:space="preserve">&amp;L&amp;"Arial,Kurzíva"Zastupitelstvo OK 19.6.2017
6.1.1. - Rozpočet Olomouckého kraje 2017 - rozpočtové změny - DODATEK
Příloha č.3: Upravený rozpočet OK na rok 2017 po schválení rozpočtových změn&amp;R&amp;"Arial,Kurzíva"Strana &amp;P (celkem 19)&amp;"Arial,Obyčejné"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Příloha č. 1</vt:lpstr>
      <vt:lpstr>Příloha č. 2</vt:lpstr>
      <vt:lpstr>Příloha  č. 3</vt:lpstr>
      <vt:lpstr>'Příloha č. 1'!Oblast_tisku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2017-06-12T11:43:21Z</cp:lastPrinted>
  <dcterms:created xsi:type="dcterms:W3CDTF">2007-02-21T09:44:06Z</dcterms:created>
  <dcterms:modified xsi:type="dcterms:W3CDTF">2017-06-12T11:43:25Z</dcterms:modified>
</cp:coreProperties>
</file>